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Размещение информации на портале АГ (ЗАНОСИМ СЮДА)\к размещению на портале\ОСС\Постановление об исполнении 1 полугодя 2023\Открытые данные\"/>
    </mc:Choice>
  </mc:AlternateContent>
  <bookViews>
    <workbookView xWindow="0" yWindow="0" windowWidth="28800" windowHeight="11385" tabRatio="495"/>
  </bookViews>
  <sheets>
    <sheet name="Доходы" sheetId="42" r:id="rId1"/>
  </sheets>
  <externalReferences>
    <externalReference r:id="rId2"/>
  </externalReferences>
  <definedNames>
    <definedName name="_Date_" localSheetId="0">Доходы!#REF!</definedName>
    <definedName name="_Date_">#REF!</definedName>
    <definedName name="_Otchet_Period_Source__AT_ObjectName" localSheetId="0">Доходы!#REF!</definedName>
    <definedName name="_Otchet_Period_Source__AT_ObjectName">#REF!</definedName>
    <definedName name="_Period_" localSheetId="0">Доходы!#REF!</definedName>
    <definedName name="_Period_">#REF!</definedName>
    <definedName name="_xlnm._FilterDatabase" localSheetId="0" hidden="1">Доходы!$A$7:$F$70</definedName>
    <definedName name="а" localSheetId="0">#REF!</definedName>
    <definedName name="а">#REF!</definedName>
    <definedName name="аааа" localSheetId="0">#REF!</definedName>
    <definedName name="аааа">#REF!</definedName>
    <definedName name="б" localSheetId="0">#REF!</definedName>
    <definedName name="б">#REF!</definedName>
    <definedName name="ддж" localSheetId="0">#REF!</definedName>
    <definedName name="ддж">#REF!</definedName>
    <definedName name="дох" localSheetId="0">#REF!</definedName>
    <definedName name="дох">#REF!</definedName>
    <definedName name="доход" localSheetId="0">#REF!</definedName>
    <definedName name="доход">#REF!</definedName>
    <definedName name="доходы" localSheetId="0">#REF!</definedName>
    <definedName name="доходы">#REF!</definedName>
    <definedName name="ееееееее" localSheetId="0">#REF!</definedName>
    <definedName name="ееееееее">#REF!</definedName>
    <definedName name="_xlnm.Print_Titles" localSheetId="0">Доходы!$5:$7</definedName>
    <definedName name="Л" localSheetId="0">#REF!</definedName>
    <definedName name="Л">#REF!</definedName>
    <definedName name="ман" localSheetId="0">#REF!</definedName>
    <definedName name="ман">#REF!</definedName>
    <definedName name="пррнн" localSheetId="0">#REF!</definedName>
    <definedName name="пррнн">#REF!</definedName>
    <definedName name="ю" localSheetId="0">#REF!</definedName>
    <definedName name="ю">#REF!</definedName>
    <definedName name="я" localSheetId="0">#REF!</definedName>
    <definedName name="я">#REF!</definedName>
    <definedName name="яя" localSheetId="0">#REF!</definedName>
    <definedName name="яя">#REF!</definedName>
  </definedNames>
  <calcPr calcId="162913" fullPrecision="0"/>
</workbook>
</file>

<file path=xl/calcChain.xml><?xml version="1.0" encoding="utf-8"?>
<calcChain xmlns="http://schemas.openxmlformats.org/spreadsheetml/2006/main">
  <c r="D69" i="42" l="1"/>
  <c r="E69" i="42"/>
  <c r="F69" i="42"/>
  <c r="G69" i="42"/>
  <c r="D67" i="42"/>
  <c r="E67" i="42"/>
  <c r="F67" i="42"/>
  <c r="G67" i="42"/>
  <c r="D65" i="42"/>
  <c r="E65" i="42"/>
  <c r="F65" i="42"/>
  <c r="G65" i="42"/>
  <c r="D63" i="42"/>
  <c r="E63" i="42"/>
  <c r="F63" i="42"/>
  <c r="G63" i="42"/>
  <c r="D58" i="42"/>
  <c r="E58" i="42"/>
  <c r="F58" i="42"/>
  <c r="G58" i="42"/>
  <c r="D57" i="42"/>
  <c r="E57" i="42"/>
  <c r="F57" i="42"/>
  <c r="D53" i="42"/>
  <c r="E53" i="42"/>
  <c r="F53" i="42"/>
  <c r="G53" i="42"/>
  <c r="D46" i="42"/>
  <c r="D9" i="42" s="1"/>
  <c r="D8" i="42" s="1"/>
  <c r="E46" i="42"/>
  <c r="F46" i="42"/>
  <c r="G46" i="42"/>
  <c r="D40" i="42"/>
  <c r="E40" i="42"/>
  <c r="F40" i="42"/>
  <c r="G40" i="42"/>
  <c r="D37" i="42"/>
  <c r="E37" i="42"/>
  <c r="F37" i="42"/>
  <c r="G37" i="42"/>
  <c r="D35" i="42"/>
  <c r="E35" i="42"/>
  <c r="F35" i="42"/>
  <c r="G35" i="42"/>
  <c r="D29" i="42"/>
  <c r="E29" i="42"/>
  <c r="F29" i="42"/>
  <c r="G29" i="42"/>
  <c r="D26" i="42"/>
  <c r="E26" i="42"/>
  <c r="F26" i="42"/>
  <c r="G26" i="42"/>
  <c r="C26" i="42"/>
  <c r="D23" i="42"/>
  <c r="E23" i="42"/>
  <c r="F23" i="42"/>
  <c r="G23" i="42"/>
  <c r="H23" i="42"/>
  <c r="D19" i="42"/>
  <c r="E19" i="42"/>
  <c r="F19" i="42"/>
  <c r="G19" i="42"/>
  <c r="H19" i="42"/>
  <c r="D14" i="42"/>
  <c r="E14" i="42"/>
  <c r="E9" i="42" s="1"/>
  <c r="E8" i="42" s="1"/>
  <c r="F14" i="42"/>
  <c r="G14" i="42"/>
  <c r="H14" i="42"/>
  <c r="D12" i="42"/>
  <c r="E12" i="42"/>
  <c r="F12" i="42"/>
  <c r="G12" i="42"/>
  <c r="H12" i="42"/>
  <c r="D11" i="42"/>
  <c r="D10" i="42"/>
  <c r="E10" i="42"/>
  <c r="F10" i="42"/>
  <c r="G10" i="42"/>
  <c r="G57" i="42" l="1"/>
  <c r="F9" i="42"/>
  <c r="F8" i="42" s="1"/>
  <c r="G9" i="42"/>
  <c r="H46" i="42"/>
  <c r="G8" i="42" l="1"/>
  <c r="H16" i="42"/>
  <c r="H11" i="42"/>
  <c r="H13" i="42"/>
  <c r="H15" i="42"/>
  <c r="H17" i="42"/>
  <c r="H18" i="42"/>
  <c r="H20" i="42"/>
  <c r="H21" i="42"/>
  <c r="H22" i="42"/>
  <c r="H24" i="42"/>
  <c r="H25" i="42"/>
  <c r="H31" i="42"/>
  <c r="H32" i="42"/>
  <c r="H33" i="42"/>
  <c r="H34" i="42"/>
  <c r="H36" i="42"/>
  <c r="H38" i="42"/>
  <c r="H39" i="42"/>
  <c r="H41" i="42"/>
  <c r="H42" i="42"/>
  <c r="H43" i="42"/>
  <c r="H44" i="42"/>
  <c r="H47" i="42"/>
  <c r="H48" i="42"/>
  <c r="H49" i="42"/>
  <c r="H50" i="42"/>
  <c r="H51" i="42"/>
  <c r="H52" i="42"/>
  <c r="H54" i="42"/>
  <c r="H55" i="42"/>
  <c r="H56" i="42"/>
  <c r="H59" i="42"/>
  <c r="H60" i="42"/>
  <c r="H61" i="42"/>
  <c r="H62" i="42"/>
  <c r="H64" i="42"/>
  <c r="H66" i="42"/>
  <c r="H68" i="42"/>
  <c r="H70" i="42"/>
  <c r="C65" i="42" l="1"/>
  <c r="C58" i="42"/>
  <c r="H65" i="42" l="1"/>
  <c r="E62" i="42"/>
  <c r="E61" i="42"/>
  <c r="E60" i="42"/>
  <c r="E59" i="42"/>
  <c r="C40" i="42" l="1"/>
  <c r="D62" i="42"/>
  <c r="D61" i="42"/>
  <c r="D60" i="42"/>
  <c r="D64" i="42"/>
  <c r="C63" i="42"/>
  <c r="H29" i="42" l="1"/>
  <c r="H37" i="42"/>
  <c r="H40" i="42"/>
  <c r="H53" i="42"/>
  <c r="D45" i="42"/>
  <c r="C29" i="42" l="1"/>
  <c r="D32" i="42"/>
  <c r="C46" i="42" l="1"/>
  <c r="D48" i="42"/>
  <c r="C53" i="42"/>
  <c r="D68" i="42"/>
  <c r="D70" i="42"/>
  <c r="H63" i="42" l="1"/>
  <c r="H58" i="42"/>
  <c r="D59" i="42"/>
  <c r="D56" i="42"/>
  <c r="D55" i="42" l="1"/>
  <c r="C19" i="42"/>
  <c r="D49" i="42"/>
  <c r="D50" i="42"/>
  <c r="D51" i="42"/>
  <c r="D52" i="42"/>
  <c r="D47" i="42"/>
  <c r="D44" i="42"/>
  <c r="D43" i="42"/>
  <c r="D42" i="42"/>
  <c r="D41" i="42"/>
  <c r="D39" i="42"/>
  <c r="D38" i="42"/>
  <c r="D36" i="42"/>
  <c r="D34" i="42"/>
  <c r="D33" i="42"/>
  <c r="D31" i="42"/>
  <c r="D30" i="42"/>
  <c r="D25" i="42"/>
  <c r="D24" i="42"/>
  <c r="D22" i="42"/>
  <c r="D21" i="42"/>
  <c r="A22" i="42"/>
  <c r="D20" i="42"/>
  <c r="D18" i="42"/>
  <c r="D17" i="42"/>
  <c r="D16" i="42"/>
  <c r="D15" i="42"/>
  <c r="D13" i="42"/>
  <c r="C10" i="42" l="1"/>
  <c r="C69" i="42"/>
  <c r="C67" i="42"/>
  <c r="C37" i="42"/>
  <c r="C35" i="42"/>
  <c r="C23" i="42"/>
  <c r="C14" i="42"/>
  <c r="C12" i="42"/>
  <c r="C57" i="42" l="1"/>
  <c r="H35" i="42"/>
  <c r="H69" i="42"/>
  <c r="H10" i="42"/>
  <c r="H67" i="42"/>
  <c r="C9" i="42"/>
  <c r="C8" i="42" s="1"/>
  <c r="H57" i="42" l="1"/>
  <c r="A9" i="42" l="1"/>
  <c r="A8" i="42" l="1"/>
  <c r="A10" i="42"/>
  <c r="A11" i="42"/>
  <c r="A13" i="42"/>
  <c r="A14" i="42"/>
  <c r="A15" i="42"/>
  <c r="A16" i="42"/>
  <c r="A17" i="42"/>
  <c r="A18" i="42"/>
  <c r="A19" i="42"/>
  <c r="A20" i="42"/>
  <c r="A23" i="42"/>
  <c r="A24" i="42"/>
  <c r="A25" i="42"/>
  <c r="A33" i="42"/>
  <c r="A34" i="42"/>
  <c r="A35" i="42"/>
  <c r="A36" i="42"/>
  <c r="A38" i="42"/>
  <c r="A39" i="42"/>
  <c r="A40" i="42"/>
  <c r="A41" i="42"/>
  <c r="A43" i="42"/>
  <c r="A46" i="42"/>
  <c r="A53" i="42"/>
  <c r="A55" i="42"/>
  <c r="A57" i="42"/>
  <c r="A58" i="42"/>
  <c r="A59" i="42"/>
  <c r="A60" i="42"/>
  <c r="A61" i="42"/>
  <c r="A62" i="42"/>
  <c r="A67" i="42"/>
  <c r="A69" i="42"/>
  <c r="A70" i="42"/>
  <c r="H9" i="42" l="1"/>
  <c r="H8" i="42" l="1"/>
</calcChain>
</file>

<file path=xl/sharedStrings.xml><?xml version="1.0" encoding="utf-8"?>
<sst xmlns="http://schemas.openxmlformats.org/spreadsheetml/2006/main" count="102" uniqueCount="101">
  <si>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</si>
  <si>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Налоги на товары (работы, услуги), реализуемые  на территории Российской Федерации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</si>
  <si>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</si>
  <si>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</si>
  <si>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</si>
  <si>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</si>
  <si>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</si>
  <si>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</si>
  <si>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</si>
  <si>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000 1 05 02000 02 0000 110</t>
  </si>
  <si>
    <t>000 1 05 03000 01 0000 110</t>
  </si>
  <si>
    <t>000 1 05 04000 02 0000 110</t>
  </si>
  <si>
    <t>000 1 06 00000 00 0000 000</t>
  </si>
  <si>
    <t>000 1 06 01000 00 0000 110</t>
  </si>
  <si>
    <t>000 1 06 06000 00 0000 110</t>
  </si>
  <si>
    <t>000 1 08 00000 00 0000 000</t>
  </si>
  <si>
    <t>000 1 08 03000 01 0000 110</t>
  </si>
  <si>
    <t>000 1 08 07000 01 0000 110</t>
  </si>
  <si>
    <t>000 1 11 00000 00 0000 000</t>
  </si>
  <si>
    <t>000 1 11 05000 00 0000 120</t>
  </si>
  <si>
    <t>000 1 11 07000 00 0000 120</t>
  </si>
  <si>
    <t xml:space="preserve">000 1 11 09000 00 0000 120 </t>
  </si>
  <si>
    <t>000 1 12 00000 00 0000 000</t>
  </si>
  <si>
    <t>000 1 12 01000 01 0000 120</t>
  </si>
  <si>
    <t>000 1 13 00000 00 0000 000</t>
  </si>
  <si>
    <t>000 1 13 01000 00 0000 130</t>
  </si>
  <si>
    <t>000 1 13 02000 00 0000 130</t>
  </si>
  <si>
    <t>000 1 14 00000 00 0000 000</t>
  </si>
  <si>
    <t>000 1 14 01000 00 0000 410</t>
  </si>
  <si>
    <t>000 1 14 02000 00 0000 000</t>
  </si>
  <si>
    <t>000 1 14 06000 00 0000 430</t>
  </si>
  <si>
    <t>000 1 14 06300 00 0000 430</t>
  </si>
  <si>
    <t>000 1 16 00000 00 0000 000</t>
  </si>
  <si>
    <t>000 1 17 00000 00 0000 000</t>
  </si>
  <si>
    <t>000 1 17 01040 04 0000 180</t>
  </si>
  <si>
    <t>000 1 17 05040 04 0000 180</t>
  </si>
  <si>
    <t>000 2 00 00000 00 0000 000</t>
  </si>
  <si>
    <t>000 2 02 00000 00 0000 000</t>
  </si>
  <si>
    <t>000 2 18 00000 00 0000 000</t>
  </si>
  <si>
    <t>000 2 19 00000 00 0000 000</t>
  </si>
  <si>
    <t>Доходы от использования имущества, находящегося в  государственной и муниципальной собственности</t>
  </si>
  <si>
    <t>Доходы в виде прибыли, приходящейся на доли в   уставных (складочных) капиталах хозяйственных   товариществ и обществ, или дивидендов по акциям,   принадлежащим Российской Федерации, субъектам   Российской Федерации или  муниципальным   образованиям</t>
  </si>
  <si>
    <t>000 1 11 01000 00 0000 120</t>
  </si>
  <si>
    <t>Доходы от оказания платных услуг (работ)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</si>
  <si>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</si>
  <si>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находящихся в государственной или муниципальной собственности</t>
  </si>
  <si>
    <t>Невыясненные поступления, зачисляемые в бюджеты городских округов</t>
  </si>
  <si>
    <t>Вид дохода</t>
  </si>
  <si>
    <t>Код классификации дохода</t>
  </si>
  <si>
    <t>000 1 09 00000 00 0000 000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</si>
  <si>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</si>
  <si>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</si>
  <si>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 xml:space="preserve">Исполнение 
</t>
  </si>
  <si>
    <t>(рублей)</t>
  </si>
  <si>
    <t>Уточненный план года</t>
  </si>
  <si>
    <t>Транспортный налог</t>
  </si>
  <si>
    <t>000 1 06 04000 00 0000 110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</si>
  <si>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</si>
  <si>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</si>
  <si>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</si>
  <si>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</si>
  <si>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</si>
  <si>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000 1 16 01 000 01 0000 140</t>
  </si>
  <si>
    <t>000 1 16 02 000 02 0000 140</t>
  </si>
  <si>
    <t xml:space="preserve"> 000 1 16 07 000 01 0000 140</t>
  </si>
  <si>
    <t>000 1 16 10 000 00 0000 140</t>
  </si>
  <si>
    <t>000 1 16 11 000 01 0000 140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</si>
  <si>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</si>
  <si>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</si>
  <si>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План</t>
  </si>
  <si>
    <t>000 2 18 04000 04 0000 150</t>
  </si>
  <si>
    <t>000 2 19 00000 04 0000 150</t>
  </si>
  <si>
    <t>Доходы бюджетов городских округов от возврата организациями остатков субсидий прошлых лет</t>
  </si>
  <si>
    <t>Инициативные платежи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</si>
  <si>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</si>
  <si>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</si>
  <si>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000 2 03 00000 00 0000 000</t>
  </si>
  <si>
    <t>000 2 03 04000 04 0000 150</t>
  </si>
  <si>
    <t>000 2 02 10000 00 0000 150</t>
  </si>
  <si>
    <t>000 2 02 20000 00 0000 150</t>
  </si>
  <si>
    <t>000 2 02 30000 00  0000 150</t>
  </si>
  <si>
    <t>000 2 02 40000 00  0000 150</t>
  </si>
  <si>
    <t>000 1 16 01 330 01 0000 140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</si>
  <si>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</si>
  <si>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000 1 14 13000 00 0000 410</t>
  </si>
  <si>
    <t>Доходы от приватизации имущества, находящегося в государственной и муниципальной собственности</t>
  </si>
  <si>
    <t>Налоги на имущество</t>
  </si>
  <si>
    <t>000 1 09 04000 00 0000 110</t>
  </si>
  <si>
    <t>000 1 09 07000 00 0000 110</t>
  </si>
  <si>
    <t>2023 год</t>
  </si>
  <si>
    <t>1 полугодие</t>
  </si>
  <si>
    <t>Утвержденный план года РДГ от 26.12.2022 № 250-VII ДГ (в ред. РДГ от 31.05.2023 № 353-VII ДГ)</t>
  </si>
  <si>
    <t>Сведения об исполнении бюджета городского округа   Сургут по доходам за 1 полугодие 2023 года сравнении с 1 полугодием 2022 года</t>
  </si>
  <si>
    <t>2022 год</t>
  </si>
  <si>
    <t xml:space="preserve">
Исполнение 
</t>
  </si>
  <si>
    <t xml:space="preserve">000 1 17 15000 00 0000 150 </t>
  </si>
  <si>
    <t>2.07.00.000.00.0000.000</t>
  </si>
  <si>
    <t>2.07.04.000.04.0000.150</t>
  </si>
  <si>
    <t>Прочие безвозмездные поступления в бюджеты городских округов</t>
  </si>
  <si>
    <t>Прочие безвозмездные поступления</t>
  </si>
  <si>
    <t>Темп роста (снижения) исполнения 1 полугодия 2023 года к 1 полугодию 2022 года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</si>
</sst>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</numFmts>
  <fonts count="10" x14ac:knownFonts="1"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6" fontId="3" fillId="0" borderId="3" xfId="19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justify" vertical="center" wrapText="1" readingOrder="1"/>
    </xf>
    <xf numFmtId="0" fontId="6" fillId="5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justify" vertical="center" wrapText="1" readingOrder="1"/>
      <protection locked="0"/>
    </xf>
    <xf numFmtId="0" fontId="2" fillId="0" borderId="2" xfId="0" applyFont="1" applyFill="1" applyBorder="1" applyAlignment="1" applyProtection="1">
      <alignment horizontal="justify" vertical="center" wrapText="1" readingOrder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4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justify" vertical="center" wrapText="1" readingOrder="1"/>
      <protection locked="0"/>
    </xf>
    <xf numFmtId="0" fontId="2" fillId="5" borderId="5" xfId="0" applyNumberFormat="1" applyFont="1" applyFill="1" applyBorder="1" applyAlignment="1" applyProtection="1">
      <alignment horizontal="justify" vertical="center" wrapText="1" readingOrder="1"/>
      <protection locked="0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/>
    <xf numFmtId="4" fontId="2" fillId="4" borderId="1" xfId="0" applyNumberFormat="1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justify" vertical="center" wrapText="1" readingOrder="1"/>
      <protection locked="0"/>
    </xf>
    <xf numFmtId="4" fontId="3" fillId="5" borderId="1" xfId="0" applyNumberFormat="1" applyFont="1" applyFill="1" applyBorder="1" applyAlignment="1">
      <alignment vertical="center"/>
    </xf>
    <xf numFmtId="166" fontId="3" fillId="0" borderId="4" xfId="19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0" borderId="1" xfId="0" quotePrefix="1" applyNumberFormat="1" applyFont="1" applyFill="1" applyBorder="1" applyAlignment="1">
      <alignment horizontal="right" vertical="center"/>
    </xf>
    <xf numFmtId="4" fontId="2" fillId="5" borderId="1" xfId="0" quotePrefix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3" fillId="0" borderId="4" xfId="19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20">
    <cellStyle name="Normal" xfId="18"/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17"/>
    <cellStyle name="Обычный 2" xfId="9"/>
    <cellStyle name="Обычный 3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" xfId="19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9;&#1087;&#1086;&#1083;&#1085;&#1077;&#1085;&#1080;&#1077;%202017/&#1048;&#1089;&#1087;&#1086;&#1083;&#1085;&#1077;&#1085;&#1080;&#1077;%201%20&#1082;&#1074;/&#1055;&#1086;&#1089;&#1090;&#1072;&#1085;&#1086;&#1074;&#1083;&#1077;&#1085;&#1080;&#1077;%20&#1079;&#1072;%201%20&#1082;&#1074;.2017/&#1087;&#1088;&#1080;&#1083;&#1086;&#1078;&#1077;&#1085;&#1080;&#1077;%201%20&#1044;&#1086;&#1093;&#1086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>
        <row r="13">
          <cell r="C13" t="str">
            <v xml:space="preserve">ВСЕГО </v>
          </cell>
        </row>
        <row r="14">
          <cell r="C14" t="str">
            <v>НАЛОГОВЫЕ И НЕНАЛОГОВЫЕ ДОХОДЫ</v>
          </cell>
        </row>
        <row r="15">
          <cell r="C15" t="str">
            <v>Налоги на прибыль, доходы</v>
          </cell>
        </row>
        <row r="16">
          <cell r="C16" t="str">
            <v>Налог на доходы физических лиц</v>
          </cell>
        </row>
        <row r="18">
          <cell r="C18" t="str">
            <v>Акцизы по подакцизным товарам (продукции), производимым на территории Российской Федерации</v>
          </cell>
        </row>
        <row r="19">
          <cell r="C19" t="str">
            <v>Налоги на совокупный доход</v>
          </cell>
        </row>
        <row r="20">
          <cell r="C20" t="str">
            <v>Налог, взимаемый в связи с применением упрощенной системы налогообложения</v>
          </cell>
        </row>
        <row r="21">
          <cell r="C21" t="str">
            <v>Единый налог на вмененный доход для отдельных видов деятельности</v>
          </cell>
        </row>
        <row r="22">
          <cell r="C22" t="str">
            <v>Единый сельскохозяйственный налог</v>
          </cell>
        </row>
        <row r="23">
          <cell r="C23" t="str">
            <v>Налог, взимаемый в связи с применением патентной системы налогообложения</v>
          </cell>
        </row>
        <row r="24">
          <cell r="C24" t="str">
            <v>Налоги на имущество</v>
          </cell>
        </row>
        <row r="25">
          <cell r="C25" t="str">
            <v>Налог на имущество физических лиц</v>
          </cell>
        </row>
        <row r="26">
          <cell r="C26" t="str">
            <v>Земельный налог</v>
          </cell>
        </row>
        <row r="27">
          <cell r="C27" t="str">
            <v>Государственная пошлина</v>
          </cell>
        </row>
        <row r="28">
          <cell r="C28" t="str">
            <v xml:space="preserve">Государственная пошлина по делам, рассматриваемым в судах общей юрисдикции, мировыми судьями </v>
          </cell>
        </row>
        <row r="29">
          <cell r="C29" t="str">
            <v xml:space="preserve">Государственная пошлина за государственную регистрацию, а также за совершение прочих юридически значимых действий </v>
          </cell>
        </row>
        <row r="34">
          <cell r="C34" t="str">
            <v>Платежи от государственных и муниципальных унитарных предприятий</v>
          </cell>
        </row>
        <row r="35">
          <cell r="C35" t="str">
    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    </cell>
        </row>
        <row r="36">
          <cell r="C36" t="str">
            <v>Платежи при пользовании природными ресурсами</v>
          </cell>
        </row>
        <row r="37">
          <cell r="C37" t="str">
            <v>Плата за негативное воздействие на окружающую среду</v>
          </cell>
        </row>
        <row r="39">
          <cell r="C39" t="str">
            <v>Доходы от оказания платных услуг (работ)</v>
          </cell>
        </row>
        <row r="40">
          <cell r="C40" t="str">
            <v>Доходы от компенсации затрат государства</v>
          </cell>
        </row>
        <row r="41">
          <cell r="C41" t="str">
            <v>Доходы от продажи материальных и нематериальных активов</v>
          </cell>
        </row>
        <row r="42">
          <cell r="C42" t="str">
            <v>Доходы от продажи квартир</v>
          </cell>
        </row>
        <row r="44">
          <cell r="C44" t="str">
            <v>Доходы от продажи земельных участков, находящихся в государственной и муниципальной собственности</v>
          </cell>
        </row>
        <row r="46">
          <cell r="C46" t="str">
            <v>Штрафы, санкции, возмещение ущерба</v>
          </cell>
        </row>
        <row r="60">
          <cell r="C60" t="str">
            <v>Прочие неналоговые доходы</v>
          </cell>
        </row>
        <row r="62">
          <cell r="C62" t="str">
            <v>Прочие неналоговые доходы бюджетов городских округов</v>
          </cell>
        </row>
        <row r="63">
          <cell r="C63" t="str">
            <v>БЕЗВОЗМЕЗДНЫЕ ПОСТУПЛЕНИЯ</v>
          </cell>
        </row>
        <row r="64">
          <cell r="C64" t="str">
            <v>Безвозмездные поступления от других бюджетов бюджетной системы Российской Федерации</v>
          </cell>
        </row>
        <row r="65">
          <cell r="C65" t="str">
            <v>Дотации бюджетам субъектов Российской Федерации 
и муниципальных образований</v>
          </cell>
        </row>
        <row r="66">
          <cell r="C66" t="str">
            <v>Субсидии бюджетам бюджетной системы Российской Федерации (межбюджетные субсидии)</v>
          </cell>
        </row>
        <row r="67">
          <cell r="C67" t="str">
            <v>Субвенции бюджетам субъектов Российской Федерации и муниципальных образований</v>
          </cell>
        </row>
        <row r="68">
          <cell r="C68" t="str">
            <v>Иные межбюджетные трансферты</v>
          </cell>
        </row>
        <row r="69">
          <cell r="C69" t="str">
    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    </cell>
        </row>
        <row r="71">
          <cell r="C71" t="str">
            <v>Возврат остатков субсидий, субвенций и иных межбюджетных трансфертов, имеющих целевое назначение, прошлых лет</v>
          </cell>
        </row>
        <row r="72">
          <cell r="C72" t="str">
    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3:J72"/>
  <sheetViews>
    <sheetView tabSelected="1" zoomScale="80" zoomScaleNormal="80" zoomScaleSheetLayoutView="80" zoomScalePageLayoutView="75" workbookViewId="0">
      <pane xSplit="2" ySplit="7" topLeftCell="C8" activePane="bottomRight" state="frozen"/>
      <selection pane="topRight" activeCell="C1" sqref="C1"/>
      <selection pane="bottomLeft" activeCell="A5" sqref="A5"/>
      <selection pane="bottomRight" activeCell="A3" sqref="A3:H3"/>
    </sheetView>
  </sheetViews>
  <sheetFormatPr defaultColWidth="9.140625" defaultRowHeight="12.75" x14ac:dyDescent="0.2"/>
  <cols>
    <col min="1" max="1" width="52" style="4" customWidth="1"/>
    <col min="2" max="2" width="23.7109375" style="5" customWidth="1"/>
    <col min="3" max="4" width="17.85546875" style="8" customWidth="1"/>
    <col min="5" max="5" width="17.140625" style="8" customWidth="1"/>
    <col min="6" max="6" width="17" style="8" customWidth="1"/>
    <col min="7" max="7" width="18" style="2" customWidth="1"/>
    <col min="8" max="8" width="12.28515625" style="2" customWidth="1"/>
    <col min="9" max="16384" width="9.140625" style="2"/>
  </cols>
  <sheetData>
    <row r="3" spans="1:8" s="3" customFormat="1" ht="48" customHeight="1" x14ac:dyDescent="0.2">
      <c r="A3" s="67" t="s">
        <v>92</v>
      </c>
      <c r="B3" s="67"/>
      <c r="C3" s="67"/>
      <c r="D3" s="67"/>
      <c r="E3" s="67"/>
      <c r="F3" s="67"/>
      <c r="G3" s="67"/>
      <c r="H3" s="67"/>
    </row>
    <row r="4" spans="1:8" s="3" customFormat="1" x14ac:dyDescent="0.2">
      <c r="A4" s="4"/>
      <c r="B4" s="5"/>
      <c r="C4" s="8"/>
      <c r="D4" s="8"/>
      <c r="E4" s="57"/>
      <c r="F4" s="13"/>
      <c r="H4" s="58" t="s">
        <v>53</v>
      </c>
    </row>
    <row r="5" spans="1:8" s="3" customFormat="1" ht="12.75" customHeight="1" x14ac:dyDescent="0.2">
      <c r="A5" s="68" t="s">
        <v>47</v>
      </c>
      <c r="B5" s="69" t="s">
        <v>48</v>
      </c>
      <c r="C5" s="70" t="s">
        <v>89</v>
      </c>
      <c r="D5" s="70"/>
      <c r="E5" s="70"/>
      <c r="F5" s="70"/>
      <c r="G5" s="60" t="s">
        <v>93</v>
      </c>
      <c r="H5" s="64" t="s">
        <v>100</v>
      </c>
    </row>
    <row r="6" spans="1:8" s="3" customFormat="1" ht="12.75" customHeight="1" x14ac:dyDescent="0.2">
      <c r="A6" s="68"/>
      <c r="B6" s="69"/>
      <c r="C6" s="73" t="s">
        <v>91</v>
      </c>
      <c r="D6" s="73" t="s">
        <v>54</v>
      </c>
      <c r="E6" s="71" t="s">
        <v>90</v>
      </c>
      <c r="F6" s="72"/>
      <c r="G6" s="60" t="s">
        <v>90</v>
      </c>
      <c r="H6" s="65"/>
    </row>
    <row r="7" spans="1:8" s="6" customFormat="1" ht="75.75" customHeight="1" x14ac:dyDescent="0.2">
      <c r="A7" s="68"/>
      <c r="B7" s="69"/>
      <c r="C7" s="74"/>
      <c r="D7" s="74"/>
      <c r="E7" s="56" t="s">
        <v>69</v>
      </c>
      <c r="F7" s="14" t="s">
        <v>94</v>
      </c>
      <c r="G7" s="59" t="s">
        <v>52</v>
      </c>
      <c r="H7" s="66"/>
    </row>
    <row r="8" spans="1:8" x14ac:dyDescent="0.2">
      <c r="A8" s="20" t="str">
        <f>'[1]Лист 1'!C13</f>
        <v xml:space="preserve">ВСЕГО </v>
      </c>
      <c r="B8" s="21"/>
      <c r="C8" s="38">
        <f>C9+C57</f>
        <v>39980556537.370003</v>
      </c>
      <c r="D8" s="45">
        <f t="shared" ref="D8:G8" si="0">D9+D57</f>
        <v>39980556537.370003</v>
      </c>
      <c r="E8" s="45">
        <f t="shared" si="0"/>
        <v>15435595029.68</v>
      </c>
      <c r="F8" s="45">
        <f t="shared" si="0"/>
        <v>16400840440.450001</v>
      </c>
      <c r="G8" s="45">
        <f t="shared" si="0"/>
        <v>15085299958.700001</v>
      </c>
      <c r="H8" s="45">
        <f t="shared" ref="H8:H25" si="1">F8/G8*100</f>
        <v>108.72</v>
      </c>
    </row>
    <row r="9" spans="1:8" s="1" customFormat="1" x14ac:dyDescent="0.2">
      <c r="A9" s="15" t="str">
        <f>'[1]Лист 1'!C14</f>
        <v>НАЛОГОВЫЕ И НЕНАЛОГОВЫЕ ДОХОДЫ</v>
      </c>
      <c r="B9" s="22" t="s">
        <v>2</v>
      </c>
      <c r="C9" s="39">
        <f>C10+C12+C14+C19+C23+C26+C29+C35+C37+C40+C46+C53</f>
        <v>14708212134.25</v>
      </c>
      <c r="D9" s="46">
        <f t="shared" ref="D9:G9" si="2">D10+D12+D14+D19+D23+D26+D29+D35+D37+D40+D46+D53</f>
        <v>14708212134.25</v>
      </c>
      <c r="E9" s="46">
        <f t="shared" si="2"/>
        <v>6088297881.9399996</v>
      </c>
      <c r="F9" s="46">
        <f t="shared" si="2"/>
        <v>7083840258.9200001</v>
      </c>
      <c r="G9" s="46">
        <f t="shared" si="2"/>
        <v>6547606392.1499996</v>
      </c>
      <c r="H9" s="46">
        <f t="shared" si="1"/>
        <v>108.19</v>
      </c>
    </row>
    <row r="10" spans="1:8" x14ac:dyDescent="0.2">
      <c r="A10" s="23" t="str">
        <f>'[1]Лист 1'!C15</f>
        <v>Налоги на прибыль, доходы</v>
      </c>
      <c r="B10" s="19" t="s">
        <v>3</v>
      </c>
      <c r="C10" s="40">
        <f>C11</f>
        <v>10143762509.41</v>
      </c>
      <c r="D10" s="47">
        <f t="shared" ref="D10:G10" si="3">D11</f>
        <v>10143762509.41</v>
      </c>
      <c r="E10" s="47">
        <f t="shared" si="3"/>
        <v>3971086239.3099999</v>
      </c>
      <c r="F10" s="47">
        <f t="shared" si="3"/>
        <v>4770326233.9399996</v>
      </c>
      <c r="G10" s="47">
        <f t="shared" si="3"/>
        <v>4375640833.7700005</v>
      </c>
      <c r="H10" s="47">
        <f t="shared" si="1"/>
        <v>109.02</v>
      </c>
    </row>
    <row r="11" spans="1:8" ht="15" customHeight="1" x14ac:dyDescent="0.2">
      <c r="A11" s="24" t="str">
        <f>'[1]Лист 1'!C16</f>
        <v>Налог на доходы физических лиц</v>
      </c>
      <c r="B11" s="25" t="s">
        <v>4</v>
      </c>
      <c r="C11" s="41">
        <v>10143762509.41</v>
      </c>
      <c r="D11" s="48">
        <f>C11</f>
        <v>10143762509.41</v>
      </c>
      <c r="E11" s="16">
        <v>3971086239.3099999</v>
      </c>
      <c r="F11" s="16">
        <v>4770326233.9399996</v>
      </c>
      <c r="G11" s="48">
        <v>4375640833.7700005</v>
      </c>
      <c r="H11" s="48">
        <f t="shared" si="1"/>
        <v>109.02</v>
      </c>
    </row>
    <row r="12" spans="1:8" ht="25.5" customHeight="1" x14ac:dyDescent="0.2">
      <c r="A12" s="23" t="s">
        <v>1</v>
      </c>
      <c r="B12" s="26" t="s">
        <v>5</v>
      </c>
      <c r="C12" s="42">
        <f>C13</f>
        <v>54947100</v>
      </c>
      <c r="D12" s="49">
        <f t="shared" ref="D12:H12" si="4">D13</f>
        <v>54947100</v>
      </c>
      <c r="E12" s="49">
        <f t="shared" si="4"/>
        <v>27777185.219999999</v>
      </c>
      <c r="F12" s="49">
        <f t="shared" si="4"/>
        <v>29942994.539999999</v>
      </c>
      <c r="G12" s="49">
        <f t="shared" si="4"/>
        <v>28324817.379999999</v>
      </c>
      <c r="H12" s="49">
        <f t="shared" si="4"/>
        <v>105.71</v>
      </c>
    </row>
    <row r="13" spans="1:8" ht="25.5" x14ac:dyDescent="0.2">
      <c r="A13" s="24" t="str">
        <f>'[1]Лист 1'!C18</f>
        <v>Акцизы по подакцизным товарам (продукции), производимым на территории Российской Федерации</v>
      </c>
      <c r="B13" s="27" t="s">
        <v>6</v>
      </c>
      <c r="C13" s="41">
        <v>54947100</v>
      </c>
      <c r="D13" s="48">
        <f>C13</f>
        <v>54947100</v>
      </c>
      <c r="E13" s="16">
        <v>27777185.219999999</v>
      </c>
      <c r="F13" s="16">
        <v>29942994.539999999</v>
      </c>
      <c r="G13" s="48">
        <v>28324817.379999999</v>
      </c>
      <c r="H13" s="48">
        <f t="shared" si="1"/>
        <v>105.71</v>
      </c>
    </row>
    <row r="14" spans="1:8" ht="16.5" customHeight="1" x14ac:dyDescent="0.2">
      <c r="A14" s="23" t="str">
        <f>'[1]Лист 1'!C19</f>
        <v>Налоги на совокупный доход</v>
      </c>
      <c r="B14" s="19" t="s">
        <v>7</v>
      </c>
      <c r="C14" s="40">
        <f>C15+C16+C17+C18</f>
        <v>2149328098.0700002</v>
      </c>
      <c r="D14" s="47">
        <f t="shared" ref="D14:H14" si="5">D15+D16+D17+D18</f>
        <v>2149328098.0700002</v>
      </c>
      <c r="E14" s="47">
        <f t="shared" si="5"/>
        <v>1004805730.3200001</v>
      </c>
      <c r="F14" s="47">
        <f t="shared" si="5"/>
        <v>1192864235.3099999</v>
      </c>
      <c r="G14" s="47">
        <f t="shared" si="5"/>
        <v>1287489512.02</v>
      </c>
      <c r="H14" s="47">
        <f t="shared" si="5"/>
        <v>-241.49</v>
      </c>
    </row>
    <row r="15" spans="1:8" ht="27.75" customHeight="1" x14ac:dyDescent="0.2">
      <c r="A15" s="28" t="str">
        <f>'[1]Лист 1'!C20</f>
        <v>Налог, взимаемый в связи с применением упрощенной системы налогообложения</v>
      </c>
      <c r="B15" s="29" t="s">
        <v>8</v>
      </c>
      <c r="C15" s="41">
        <v>2055017769.54</v>
      </c>
      <c r="D15" s="48">
        <f>C15</f>
        <v>2055017769.54</v>
      </c>
      <c r="E15" s="16">
        <v>995247303.83000004</v>
      </c>
      <c r="F15" s="16">
        <v>1185582925.3599999</v>
      </c>
      <c r="G15" s="48">
        <v>1239540706.45</v>
      </c>
      <c r="H15" s="48">
        <f t="shared" si="1"/>
        <v>95.65</v>
      </c>
    </row>
    <row r="16" spans="1:8" s="7" customFormat="1" ht="25.5" x14ac:dyDescent="0.2">
      <c r="A16" s="30" t="str">
        <f>'[1]Лист 1'!C21</f>
        <v>Единый налог на вмененный доход для отдельных видов деятельности</v>
      </c>
      <c r="B16" s="29" t="s">
        <v>9</v>
      </c>
      <c r="C16" s="41">
        <v>0</v>
      </c>
      <c r="D16" s="48">
        <f>C16</f>
        <v>0</v>
      </c>
      <c r="E16" s="16">
        <v>0</v>
      </c>
      <c r="F16" s="16">
        <v>-4637539.79</v>
      </c>
      <c r="G16" s="48">
        <v>1000637.74</v>
      </c>
      <c r="H16" s="48">
        <f t="shared" si="1"/>
        <v>-463.46</v>
      </c>
    </row>
    <row r="17" spans="1:8" ht="19.5" customHeight="1" x14ac:dyDescent="0.2">
      <c r="A17" s="28" t="str">
        <f>'[1]Лист 1'!C22</f>
        <v>Единый сельскохозяйственный налог</v>
      </c>
      <c r="B17" s="29" t="s">
        <v>10</v>
      </c>
      <c r="C17" s="41">
        <v>432980.94</v>
      </c>
      <c r="D17" s="48">
        <f>C17</f>
        <v>432980.94</v>
      </c>
      <c r="E17" s="16">
        <v>395144.86</v>
      </c>
      <c r="F17" s="16">
        <v>419583.56</v>
      </c>
      <c r="G17" s="48">
        <v>412946.79</v>
      </c>
      <c r="H17" s="48">
        <f t="shared" si="1"/>
        <v>101.61</v>
      </c>
    </row>
    <row r="18" spans="1:8" ht="30.75" customHeight="1" x14ac:dyDescent="0.2">
      <c r="A18" s="28" t="str">
        <f>'[1]Лист 1'!C23</f>
        <v>Налог, взимаемый в связи с применением патентной системы налогообложения</v>
      </c>
      <c r="B18" s="29" t="s">
        <v>11</v>
      </c>
      <c r="C18" s="41">
        <v>93877347.590000004</v>
      </c>
      <c r="D18" s="48">
        <f>C18</f>
        <v>93877347.590000004</v>
      </c>
      <c r="E18" s="16">
        <v>9163281.6300000008</v>
      </c>
      <c r="F18" s="16">
        <v>11499266.18</v>
      </c>
      <c r="G18" s="48">
        <v>46535221.039999999</v>
      </c>
      <c r="H18" s="48">
        <f t="shared" si="1"/>
        <v>24.71</v>
      </c>
    </row>
    <row r="19" spans="1:8" ht="18" customHeight="1" x14ac:dyDescent="0.2">
      <c r="A19" s="23" t="str">
        <f>'[1]Лист 1'!C24</f>
        <v>Налоги на имущество</v>
      </c>
      <c r="B19" s="19" t="s">
        <v>12</v>
      </c>
      <c r="C19" s="40">
        <f>C20+C22+C21</f>
        <v>1147651196.8699999</v>
      </c>
      <c r="D19" s="47">
        <f t="shared" ref="D19:H19" si="6">D20+D22+D21</f>
        <v>1147651196.8699999</v>
      </c>
      <c r="E19" s="47">
        <f t="shared" si="6"/>
        <v>389079810.89999998</v>
      </c>
      <c r="F19" s="47">
        <f t="shared" si="6"/>
        <v>391081212.24000001</v>
      </c>
      <c r="G19" s="47">
        <f t="shared" si="6"/>
        <v>380488423.16000003</v>
      </c>
      <c r="H19" s="47">
        <f t="shared" si="6"/>
        <v>284.83</v>
      </c>
    </row>
    <row r="20" spans="1:8" ht="21" customHeight="1" x14ac:dyDescent="0.2">
      <c r="A20" s="28" t="str">
        <f>'[1]Лист 1'!C25</f>
        <v>Налог на имущество физических лиц</v>
      </c>
      <c r="B20" s="29" t="s">
        <v>13</v>
      </c>
      <c r="C20" s="41">
        <v>275527141.5</v>
      </c>
      <c r="D20" s="48">
        <f>C20</f>
        <v>275527141.5</v>
      </c>
      <c r="E20" s="16">
        <v>21978023.199999999</v>
      </c>
      <c r="F20" s="16">
        <v>20245859.850000001</v>
      </c>
      <c r="G20" s="48">
        <v>26126501.890000001</v>
      </c>
      <c r="H20" s="48">
        <f t="shared" si="1"/>
        <v>77.489999999999995</v>
      </c>
    </row>
    <row r="21" spans="1:8" ht="22.5" customHeight="1" x14ac:dyDescent="0.2">
      <c r="A21" s="28" t="s">
        <v>55</v>
      </c>
      <c r="B21" s="29" t="s">
        <v>56</v>
      </c>
      <c r="C21" s="48">
        <v>223011654.94999999</v>
      </c>
      <c r="D21" s="48">
        <f>C21</f>
        <v>223011654.94999999</v>
      </c>
      <c r="E21" s="48">
        <v>71327011.859999999</v>
      </c>
      <c r="F21" s="48">
        <v>72666521.989999995</v>
      </c>
      <c r="G21" s="48">
        <v>71223298.420000002</v>
      </c>
      <c r="H21" s="48">
        <f t="shared" si="1"/>
        <v>102.03</v>
      </c>
    </row>
    <row r="22" spans="1:8" ht="22.5" customHeight="1" x14ac:dyDescent="0.2">
      <c r="A22" s="28" t="str">
        <f>'[1]Лист 1'!C26</f>
        <v>Земельный налог</v>
      </c>
      <c r="B22" s="29" t="s">
        <v>14</v>
      </c>
      <c r="C22" s="41">
        <v>649112400.41999996</v>
      </c>
      <c r="D22" s="48">
        <f>C22</f>
        <v>649112400.41999996</v>
      </c>
      <c r="E22" s="16">
        <v>295774775.83999997</v>
      </c>
      <c r="F22" s="16">
        <v>298168830.39999998</v>
      </c>
      <c r="G22" s="48">
        <v>283138622.85000002</v>
      </c>
      <c r="H22" s="48">
        <f t="shared" si="1"/>
        <v>105.31</v>
      </c>
    </row>
    <row r="23" spans="1:8" ht="25.5" customHeight="1" x14ac:dyDescent="0.2">
      <c r="A23" s="18" t="str">
        <f>'[1]Лист 1'!C27</f>
        <v>Государственная пошлина</v>
      </c>
      <c r="B23" s="19" t="s">
        <v>15</v>
      </c>
      <c r="C23" s="40">
        <f>C24+C25</f>
        <v>105093782.84999999</v>
      </c>
      <c r="D23" s="47">
        <f t="shared" ref="D23:H23" si="7">D24+D25</f>
        <v>105093782.84999999</v>
      </c>
      <c r="E23" s="47">
        <f t="shared" si="7"/>
        <v>44587788.619999997</v>
      </c>
      <c r="F23" s="47">
        <f t="shared" si="7"/>
        <v>43995193.5</v>
      </c>
      <c r="G23" s="47">
        <f t="shared" si="7"/>
        <v>51719618.740000002</v>
      </c>
      <c r="H23" s="47">
        <f t="shared" si="7"/>
        <v>70.38</v>
      </c>
    </row>
    <row r="24" spans="1:8" s="3" customFormat="1" ht="25.5" x14ac:dyDescent="0.2">
      <c r="A24" s="24" t="str">
        <f>'[1]Лист 1'!C28</f>
        <v xml:space="preserve">Государственная пошлина по делам, рассматриваемым в судах общей юрисдикции, мировыми судьями </v>
      </c>
      <c r="B24" s="29" t="s">
        <v>16</v>
      </c>
      <c r="C24" s="43">
        <v>102213582.84999999</v>
      </c>
      <c r="D24" s="50">
        <f>C24</f>
        <v>102213582.84999999</v>
      </c>
      <c r="E24" s="17">
        <v>44051788.619999997</v>
      </c>
      <c r="F24" s="16">
        <v>44172794.5</v>
      </c>
      <c r="G24" s="48">
        <v>50663218.740000002</v>
      </c>
      <c r="H24" s="48">
        <f t="shared" si="1"/>
        <v>87.19</v>
      </c>
    </row>
    <row r="25" spans="1:8" s="3" customFormat="1" ht="38.25" x14ac:dyDescent="0.2">
      <c r="A25" s="24" t="str">
        <f>'[1]Лист 1'!C29</f>
        <v xml:space="preserve">Государственная пошлина за государственную регистрацию, а также за совершение прочих юридически значимых действий </v>
      </c>
      <c r="B25" s="31" t="s">
        <v>17</v>
      </c>
      <c r="C25" s="43">
        <v>2880200</v>
      </c>
      <c r="D25" s="50">
        <f>C25</f>
        <v>2880200</v>
      </c>
      <c r="E25" s="17">
        <v>536000</v>
      </c>
      <c r="F25" s="16">
        <v>-177601</v>
      </c>
      <c r="G25" s="48">
        <v>1056400</v>
      </c>
      <c r="H25" s="48">
        <f t="shared" si="1"/>
        <v>-16.809999999999999</v>
      </c>
    </row>
    <row r="26" spans="1:8" s="3" customFormat="1" ht="26.25" customHeight="1" x14ac:dyDescent="0.2">
      <c r="A26" s="18" t="s">
        <v>50</v>
      </c>
      <c r="B26" s="19" t="s">
        <v>49</v>
      </c>
      <c r="C26" s="40">
        <f>C28+C27</f>
        <v>0</v>
      </c>
      <c r="D26" s="47">
        <f t="shared" ref="D26:G26" si="8">D28+D27</f>
        <v>0</v>
      </c>
      <c r="E26" s="47">
        <f t="shared" si="8"/>
        <v>0</v>
      </c>
      <c r="F26" s="47">
        <f t="shared" si="8"/>
        <v>-161.51</v>
      </c>
      <c r="G26" s="47">
        <f t="shared" si="8"/>
        <v>0</v>
      </c>
      <c r="H26" s="63">
        <v>0</v>
      </c>
    </row>
    <row r="27" spans="1:8" s="3" customFormat="1" ht="26.25" customHeight="1" x14ac:dyDescent="0.2">
      <c r="A27" s="30" t="s">
        <v>86</v>
      </c>
      <c r="B27" s="29" t="s">
        <v>87</v>
      </c>
      <c r="C27" s="48">
        <v>0</v>
      </c>
      <c r="D27" s="48">
        <v>0</v>
      </c>
      <c r="E27" s="48">
        <v>0</v>
      </c>
      <c r="F27" s="48">
        <v>38.49</v>
      </c>
      <c r="G27" s="48">
        <v>0</v>
      </c>
      <c r="H27" s="62">
        <v>0</v>
      </c>
    </row>
    <row r="28" spans="1:8" s="3" customFormat="1" ht="29.25" customHeight="1" x14ac:dyDescent="0.2">
      <c r="A28" s="24" t="s">
        <v>51</v>
      </c>
      <c r="B28" s="29" t="s">
        <v>88</v>
      </c>
      <c r="C28" s="43">
        <v>0</v>
      </c>
      <c r="D28" s="50">
        <v>0</v>
      </c>
      <c r="E28" s="17">
        <v>0</v>
      </c>
      <c r="F28" s="16">
        <v>-200</v>
      </c>
      <c r="G28" s="48">
        <v>0</v>
      </c>
      <c r="H28" s="62">
        <v>0</v>
      </c>
    </row>
    <row r="29" spans="1:8" s="3" customFormat="1" ht="30.75" customHeight="1" x14ac:dyDescent="0.2">
      <c r="A29" s="23" t="s">
        <v>40</v>
      </c>
      <c r="B29" s="19" t="s">
        <v>18</v>
      </c>
      <c r="C29" s="44">
        <f>C30+C31+C33+C34+C32</f>
        <v>757832527.08000004</v>
      </c>
      <c r="D29" s="51">
        <f t="shared" ref="D29:G29" si="9">D30+D31+D33+D34+D32</f>
        <v>757832527.08000004</v>
      </c>
      <c r="E29" s="51">
        <f t="shared" si="9"/>
        <v>326815016.13</v>
      </c>
      <c r="F29" s="51">
        <f t="shared" si="9"/>
        <v>308308652.75</v>
      </c>
      <c r="G29" s="51">
        <f t="shared" si="9"/>
        <v>273046359.99000001</v>
      </c>
      <c r="H29" s="47">
        <f>F29/G29*100</f>
        <v>112.91</v>
      </c>
    </row>
    <row r="30" spans="1:8" s="3" customFormat="1" ht="66.75" customHeight="1" x14ac:dyDescent="0.2">
      <c r="A30" s="24" t="s">
        <v>41</v>
      </c>
      <c r="B30" s="29" t="s">
        <v>42</v>
      </c>
      <c r="C30" s="43">
        <v>16677589.32</v>
      </c>
      <c r="D30" s="50">
        <f>C30</f>
        <v>16677589.32</v>
      </c>
      <c r="E30" s="17">
        <v>0</v>
      </c>
      <c r="F30" s="16">
        <v>769928.52</v>
      </c>
      <c r="G30" s="48">
        <v>0</v>
      </c>
      <c r="H30" s="62">
        <v>0</v>
      </c>
    </row>
    <row r="31" spans="1:8" s="3" customFormat="1" ht="76.5" customHeight="1" x14ac:dyDescent="0.2">
      <c r="A31" s="24" t="s">
        <v>0</v>
      </c>
      <c r="B31" s="29" t="s">
        <v>19</v>
      </c>
      <c r="C31" s="43">
        <v>670129779.42999995</v>
      </c>
      <c r="D31" s="50">
        <f>C31</f>
        <v>670129779.42999995</v>
      </c>
      <c r="E31" s="17">
        <v>284575101.06999999</v>
      </c>
      <c r="F31" s="16">
        <v>255951080.59</v>
      </c>
      <c r="G31" s="48">
        <v>229652732.19</v>
      </c>
      <c r="H31" s="48">
        <f t="shared" ref="H31:H44" si="10">F31/G31*100</f>
        <v>111.45</v>
      </c>
    </row>
    <row r="32" spans="1:8" s="3" customFormat="1" ht="43.5" customHeight="1" x14ac:dyDescent="0.2">
      <c r="A32" s="24" t="s">
        <v>67</v>
      </c>
      <c r="B32" s="29" t="s">
        <v>68</v>
      </c>
      <c r="C32" s="50">
        <v>424376.43</v>
      </c>
      <c r="D32" s="50">
        <f>C32</f>
        <v>424376.43</v>
      </c>
      <c r="E32" s="50">
        <v>197486.24</v>
      </c>
      <c r="F32" s="48">
        <v>166566.34</v>
      </c>
      <c r="G32" s="48">
        <v>201598.53</v>
      </c>
      <c r="H32" s="48">
        <f t="shared" si="10"/>
        <v>82.62</v>
      </c>
    </row>
    <row r="33" spans="1:8" s="3" customFormat="1" ht="33.75" customHeight="1" x14ac:dyDescent="0.2">
      <c r="A33" s="32" t="str">
        <f>'[1]Лист 1'!C34</f>
        <v>Платежи от государственных и муниципальных унитарных предприятий</v>
      </c>
      <c r="B33" s="29" t="s">
        <v>20</v>
      </c>
      <c r="C33" s="43">
        <v>10783679.09</v>
      </c>
      <c r="D33" s="50">
        <f>C33</f>
        <v>10783679.09</v>
      </c>
      <c r="E33" s="17">
        <v>10761068</v>
      </c>
      <c r="F33" s="16">
        <v>14121921.710000001</v>
      </c>
      <c r="G33" s="48">
        <v>14942619.689999999</v>
      </c>
      <c r="H33" s="48">
        <f t="shared" si="10"/>
        <v>94.51</v>
      </c>
    </row>
    <row r="34" spans="1:8" s="3" customFormat="1" ht="76.5" x14ac:dyDescent="0.2">
      <c r="A34" s="24" t="str">
        <f>'[1]Лист 1'!C35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B34" s="29" t="s">
        <v>21</v>
      </c>
      <c r="C34" s="43">
        <v>59817102.810000002</v>
      </c>
      <c r="D34" s="50">
        <f>C34</f>
        <v>59817102.810000002</v>
      </c>
      <c r="E34" s="17">
        <v>31281360.82</v>
      </c>
      <c r="F34" s="16">
        <v>37299155.590000004</v>
      </c>
      <c r="G34" s="48">
        <v>28249409.579999998</v>
      </c>
      <c r="H34" s="48">
        <f t="shared" si="10"/>
        <v>132.04</v>
      </c>
    </row>
    <row r="35" spans="1:8" s="3" customFormat="1" ht="21.75" customHeight="1" x14ac:dyDescent="0.2">
      <c r="A35" s="23" t="str">
        <f>'[1]Лист 1'!C36</f>
        <v>Платежи при пользовании природными ресурсами</v>
      </c>
      <c r="B35" s="19" t="s">
        <v>22</v>
      </c>
      <c r="C35" s="44">
        <f>C36</f>
        <v>18772277.140000001</v>
      </c>
      <c r="D35" s="51">
        <f t="shared" ref="D35:G35" si="11">D36</f>
        <v>18772277.140000001</v>
      </c>
      <c r="E35" s="51">
        <f t="shared" si="11"/>
        <v>9981488.4800000004</v>
      </c>
      <c r="F35" s="51">
        <f t="shared" si="11"/>
        <v>-18417464.190000001</v>
      </c>
      <c r="G35" s="51">
        <f t="shared" si="11"/>
        <v>20321629.030000001</v>
      </c>
      <c r="H35" s="47">
        <f t="shared" si="10"/>
        <v>-90.63</v>
      </c>
    </row>
    <row r="36" spans="1:8" s="3" customFormat="1" ht="22.5" customHeight="1" x14ac:dyDescent="0.2">
      <c r="A36" s="33" t="str">
        <f>'[1]Лист 1'!C37</f>
        <v>Плата за негативное воздействие на окружающую среду</v>
      </c>
      <c r="B36" s="29" t="s">
        <v>23</v>
      </c>
      <c r="C36" s="43">
        <v>18772277.140000001</v>
      </c>
      <c r="D36" s="50">
        <f>C36</f>
        <v>18772277.140000001</v>
      </c>
      <c r="E36" s="17">
        <v>9981488.4800000004</v>
      </c>
      <c r="F36" s="16">
        <v>-18417464.190000001</v>
      </c>
      <c r="G36" s="48">
        <v>20321629.030000001</v>
      </c>
      <c r="H36" s="48">
        <f t="shared" si="10"/>
        <v>-90.63</v>
      </c>
    </row>
    <row r="37" spans="1:8" s="3" customFormat="1" ht="25.5" x14ac:dyDescent="0.2">
      <c r="A37" s="23" t="s">
        <v>43</v>
      </c>
      <c r="B37" s="19" t="s">
        <v>24</v>
      </c>
      <c r="C37" s="44">
        <f>C38+C39</f>
        <v>61355931.100000001</v>
      </c>
      <c r="D37" s="51">
        <f t="shared" ref="D37:G37" si="12">D38+D39</f>
        <v>61355931.100000001</v>
      </c>
      <c r="E37" s="51">
        <f t="shared" si="12"/>
        <v>154832315.63999999</v>
      </c>
      <c r="F37" s="51">
        <f t="shared" si="12"/>
        <v>161009267.19999999</v>
      </c>
      <c r="G37" s="51">
        <f t="shared" si="12"/>
        <v>34620528.619999997</v>
      </c>
      <c r="H37" s="47">
        <f t="shared" si="10"/>
        <v>465.07</v>
      </c>
    </row>
    <row r="38" spans="1:8" s="3" customFormat="1" ht="16.5" customHeight="1" x14ac:dyDescent="0.2">
      <c r="A38" s="24" t="str">
        <f>'[1]Лист 1'!C39</f>
        <v>Доходы от оказания платных услуг (работ)</v>
      </c>
      <c r="B38" s="29" t="s">
        <v>25</v>
      </c>
      <c r="C38" s="43">
        <v>23582906.129999999</v>
      </c>
      <c r="D38" s="50">
        <f>C38</f>
        <v>23582906.129999999</v>
      </c>
      <c r="E38" s="17">
        <v>11453316.310000001</v>
      </c>
      <c r="F38" s="17">
        <v>11418607.050000001</v>
      </c>
      <c r="G38" s="48">
        <v>11063264.98</v>
      </c>
      <c r="H38" s="48">
        <f t="shared" si="10"/>
        <v>103.21</v>
      </c>
    </row>
    <row r="39" spans="1:8" s="3" customFormat="1" ht="18" customHeight="1" x14ac:dyDescent="0.2">
      <c r="A39" s="24" t="str">
        <f>'[1]Лист 1'!C40</f>
        <v>Доходы от компенсации затрат государства</v>
      </c>
      <c r="B39" s="29" t="s">
        <v>26</v>
      </c>
      <c r="C39" s="43">
        <v>37773024.969999999</v>
      </c>
      <c r="D39" s="50">
        <f>C39</f>
        <v>37773024.969999999</v>
      </c>
      <c r="E39" s="17">
        <v>143378999.33000001</v>
      </c>
      <c r="F39" s="17">
        <v>149590660.15000001</v>
      </c>
      <c r="G39" s="48">
        <v>23557263.640000001</v>
      </c>
      <c r="H39" s="48">
        <f t="shared" si="10"/>
        <v>635.01</v>
      </c>
    </row>
    <row r="40" spans="1:8" s="3" customFormat="1" ht="20.25" customHeight="1" x14ac:dyDescent="0.2">
      <c r="A40" s="23" t="str">
        <f>'[1]Лист 1'!C41</f>
        <v>Доходы от продажи материальных и нематериальных активов</v>
      </c>
      <c r="B40" s="19" t="s">
        <v>27</v>
      </c>
      <c r="C40" s="44">
        <f>C41+C42+C43+C44+C45</f>
        <v>148243424.71000001</v>
      </c>
      <c r="D40" s="51">
        <f t="shared" ref="D40:G40" si="13">D41+D42+D43+D44+D45</f>
        <v>148243424.71000001</v>
      </c>
      <c r="E40" s="51">
        <f t="shared" si="13"/>
        <v>96741409.739999995</v>
      </c>
      <c r="F40" s="51">
        <f t="shared" si="13"/>
        <v>99602531.010000005</v>
      </c>
      <c r="G40" s="51">
        <f t="shared" si="13"/>
        <v>26298725.489999998</v>
      </c>
      <c r="H40" s="47">
        <f t="shared" si="10"/>
        <v>378.74</v>
      </c>
    </row>
    <row r="41" spans="1:8" s="3" customFormat="1" ht="15.75" customHeight="1" x14ac:dyDescent="0.2">
      <c r="A41" s="24" t="str">
        <f>'[1]Лист 1'!C42</f>
        <v>Доходы от продажи квартир</v>
      </c>
      <c r="B41" s="29" t="s">
        <v>28</v>
      </c>
      <c r="C41" s="43">
        <v>17598562.420000002</v>
      </c>
      <c r="D41" s="50">
        <f>C41</f>
        <v>17598562.420000002</v>
      </c>
      <c r="E41" s="17">
        <v>9114710.0600000005</v>
      </c>
      <c r="F41" s="17">
        <v>17220382.420000002</v>
      </c>
      <c r="G41" s="48">
        <v>13634721.73</v>
      </c>
      <c r="H41" s="48">
        <f t="shared" si="10"/>
        <v>126.3</v>
      </c>
    </row>
    <row r="42" spans="1:8" s="3" customFormat="1" ht="76.5" x14ac:dyDescent="0.2">
      <c r="A42" s="24" t="s">
        <v>44</v>
      </c>
      <c r="B42" s="29" t="s">
        <v>29</v>
      </c>
      <c r="C42" s="43">
        <v>19903693.93</v>
      </c>
      <c r="D42" s="50">
        <f>C42</f>
        <v>19903693.93</v>
      </c>
      <c r="E42" s="17">
        <v>7479374.7800000003</v>
      </c>
      <c r="F42" s="17">
        <v>7085991.4400000004</v>
      </c>
      <c r="G42" s="48">
        <v>-30934860.449999999</v>
      </c>
      <c r="H42" s="48">
        <f t="shared" si="10"/>
        <v>-22.91</v>
      </c>
    </row>
    <row r="43" spans="1:8" s="3" customFormat="1" ht="25.5" x14ac:dyDescent="0.2">
      <c r="A43" s="30" t="str">
        <f>'[1]Лист 1'!C44</f>
        <v>Доходы от продажи земельных участков, находящихся в государственной и муниципальной собственности</v>
      </c>
      <c r="B43" s="29" t="s">
        <v>30</v>
      </c>
      <c r="C43" s="43">
        <v>63712504.259999998</v>
      </c>
      <c r="D43" s="50">
        <f>C43</f>
        <v>63712504.259999998</v>
      </c>
      <c r="E43" s="17">
        <v>38402174.579999998</v>
      </c>
      <c r="F43" s="17">
        <v>35828443.100000001</v>
      </c>
      <c r="G43" s="48">
        <v>40395019.109999999</v>
      </c>
      <c r="H43" s="48">
        <f t="shared" si="10"/>
        <v>88.7</v>
      </c>
    </row>
    <row r="44" spans="1:8" s="3" customFormat="1" ht="63.75" x14ac:dyDescent="0.2">
      <c r="A44" s="24" t="s">
        <v>45</v>
      </c>
      <c r="B44" s="29" t="s">
        <v>31</v>
      </c>
      <c r="C44" s="43">
        <v>10369286.15</v>
      </c>
      <c r="D44" s="50">
        <f>C44</f>
        <v>10369286.15</v>
      </c>
      <c r="E44" s="17">
        <v>5085772.37</v>
      </c>
      <c r="F44" s="17">
        <v>2808336.1</v>
      </c>
      <c r="G44" s="48">
        <v>3203845.1</v>
      </c>
      <c r="H44" s="48">
        <f t="shared" si="10"/>
        <v>87.66</v>
      </c>
    </row>
    <row r="45" spans="1:8" s="3" customFormat="1" ht="45.75" customHeight="1" x14ac:dyDescent="0.2">
      <c r="A45" s="24" t="s">
        <v>85</v>
      </c>
      <c r="B45" s="29" t="s">
        <v>84</v>
      </c>
      <c r="C45" s="50">
        <v>36659377.950000003</v>
      </c>
      <c r="D45" s="50">
        <f>C45</f>
        <v>36659377.950000003</v>
      </c>
      <c r="E45" s="50">
        <v>36659377.950000003</v>
      </c>
      <c r="F45" s="50">
        <v>36659377.950000003</v>
      </c>
      <c r="G45" s="48">
        <v>0</v>
      </c>
      <c r="H45" s="62">
        <v>0</v>
      </c>
    </row>
    <row r="46" spans="1:8" s="3" customFormat="1" ht="19.5" customHeight="1" x14ac:dyDescent="0.2">
      <c r="A46" s="18" t="str">
        <f>'[1]Лист 1'!C46</f>
        <v>Штрафы, санкции, возмещение ущерба</v>
      </c>
      <c r="B46" s="19" t="s">
        <v>32</v>
      </c>
      <c r="C46" s="44">
        <f>C47+C49+C50+C51+C52+C48</f>
        <v>92301817.530000001</v>
      </c>
      <c r="D46" s="51">
        <f t="shared" ref="D46:G46" si="14">D47+D49+D50+D51+D52+D48</f>
        <v>92301817.530000001</v>
      </c>
      <c r="E46" s="51">
        <f t="shared" si="14"/>
        <v>44550575.549999997</v>
      </c>
      <c r="F46" s="51">
        <f t="shared" si="14"/>
        <v>87644816.840000004</v>
      </c>
      <c r="G46" s="51">
        <f t="shared" si="14"/>
        <v>51900213.229999997</v>
      </c>
      <c r="H46" s="47">
        <f t="shared" ref="H46:H70" si="15">F46/G46*100</f>
        <v>168.87</v>
      </c>
    </row>
    <row r="47" spans="1:8" s="3" customFormat="1" ht="38.25" x14ac:dyDescent="0.2">
      <c r="A47" s="24" t="s">
        <v>57</v>
      </c>
      <c r="B47" s="29" t="s">
        <v>62</v>
      </c>
      <c r="C47" s="43">
        <v>19712904.739999998</v>
      </c>
      <c r="D47" s="50">
        <f>C47</f>
        <v>19712904.739999998</v>
      </c>
      <c r="E47" s="17">
        <v>9723132.3399999999</v>
      </c>
      <c r="F47" s="17">
        <v>10124645.380000001</v>
      </c>
      <c r="G47" s="48">
        <v>10662710.699999999</v>
      </c>
      <c r="H47" s="48">
        <f t="shared" si="15"/>
        <v>94.95</v>
      </c>
    </row>
    <row r="48" spans="1:8" s="3" customFormat="1" ht="118.5" customHeight="1" x14ac:dyDescent="0.2">
      <c r="A48" s="24" t="s">
        <v>83</v>
      </c>
      <c r="B48" s="29" t="s">
        <v>82</v>
      </c>
      <c r="C48" s="50">
        <v>1367400</v>
      </c>
      <c r="D48" s="50">
        <f>C48</f>
        <v>1367400</v>
      </c>
      <c r="E48" s="50">
        <v>698700</v>
      </c>
      <c r="F48" s="50">
        <v>1179739.02</v>
      </c>
      <c r="G48" s="48">
        <v>1278958.96</v>
      </c>
      <c r="H48" s="48">
        <f t="shared" si="15"/>
        <v>92.24</v>
      </c>
    </row>
    <row r="49" spans="1:8" s="3" customFormat="1" ht="38.25" x14ac:dyDescent="0.2">
      <c r="A49" s="24" t="s">
        <v>58</v>
      </c>
      <c r="B49" s="29" t="s">
        <v>63</v>
      </c>
      <c r="C49" s="43">
        <v>2673500</v>
      </c>
      <c r="D49" s="50">
        <f t="shared" ref="D49:D52" si="16">C49</f>
        <v>2673500</v>
      </c>
      <c r="E49" s="17">
        <v>540550</v>
      </c>
      <c r="F49" s="17">
        <v>866951.85</v>
      </c>
      <c r="G49" s="48">
        <v>1047855.53</v>
      </c>
      <c r="H49" s="48">
        <f t="shared" si="15"/>
        <v>82.74</v>
      </c>
    </row>
    <row r="50" spans="1:8" s="3" customFormat="1" ht="112.5" customHeight="1" x14ac:dyDescent="0.2">
      <c r="A50" s="24" t="s">
        <v>59</v>
      </c>
      <c r="B50" s="29" t="s">
        <v>64</v>
      </c>
      <c r="C50" s="43">
        <v>50605395.240000002</v>
      </c>
      <c r="D50" s="50">
        <f t="shared" si="16"/>
        <v>50605395.240000002</v>
      </c>
      <c r="E50" s="17">
        <v>22683908.059999999</v>
      </c>
      <c r="F50" s="17">
        <v>64421633.93</v>
      </c>
      <c r="G50" s="48">
        <v>26464629.030000001</v>
      </c>
      <c r="H50" s="48">
        <f t="shared" si="15"/>
        <v>243.43</v>
      </c>
    </row>
    <row r="51" spans="1:8" s="3" customFormat="1" ht="26.25" customHeight="1" x14ac:dyDescent="0.2">
      <c r="A51" s="33" t="s">
        <v>60</v>
      </c>
      <c r="B51" s="29" t="s">
        <v>65</v>
      </c>
      <c r="C51" s="43">
        <v>2328894.94</v>
      </c>
      <c r="D51" s="50">
        <f t="shared" si="16"/>
        <v>2328894.94</v>
      </c>
      <c r="E51" s="17">
        <v>1432320.35</v>
      </c>
      <c r="F51" s="17">
        <v>3055432.55</v>
      </c>
      <c r="G51" s="48">
        <v>3520484.5</v>
      </c>
      <c r="H51" s="48">
        <f t="shared" si="15"/>
        <v>86.79</v>
      </c>
    </row>
    <row r="52" spans="1:8" s="3" customFormat="1" ht="90" customHeight="1" x14ac:dyDescent="0.2">
      <c r="A52" s="24" t="s">
        <v>61</v>
      </c>
      <c r="B52" s="29" t="s">
        <v>66</v>
      </c>
      <c r="C52" s="43">
        <v>15613722.609999999</v>
      </c>
      <c r="D52" s="50">
        <f t="shared" si="16"/>
        <v>15613722.609999999</v>
      </c>
      <c r="E52" s="17">
        <v>9471964.8000000007</v>
      </c>
      <c r="F52" s="17">
        <v>7996414.1100000003</v>
      </c>
      <c r="G52" s="48">
        <v>8925574.5099999998</v>
      </c>
      <c r="H52" s="48">
        <f t="shared" si="15"/>
        <v>89.59</v>
      </c>
    </row>
    <row r="53" spans="1:8" s="3" customFormat="1" ht="22.5" customHeight="1" x14ac:dyDescent="0.2">
      <c r="A53" s="36" t="str">
        <f>'[1]Лист 1'!C60</f>
        <v>Прочие неналоговые доходы</v>
      </c>
      <c r="B53" s="19" t="s">
        <v>33</v>
      </c>
      <c r="C53" s="44">
        <f>C54+C55+C56</f>
        <v>28923469.489999998</v>
      </c>
      <c r="D53" s="51">
        <f t="shared" ref="D53:G53" si="17">D54+D55+D56</f>
        <v>28923469.489999998</v>
      </c>
      <c r="E53" s="51">
        <f t="shared" si="17"/>
        <v>18040322.030000001</v>
      </c>
      <c r="F53" s="51">
        <f t="shared" si="17"/>
        <v>17482747.289999999</v>
      </c>
      <c r="G53" s="51">
        <f t="shared" si="17"/>
        <v>17755730.719999999</v>
      </c>
      <c r="H53" s="47">
        <f t="shared" si="15"/>
        <v>98.46</v>
      </c>
    </row>
    <row r="54" spans="1:8" s="3" customFormat="1" ht="30.75" customHeight="1" x14ac:dyDescent="0.2">
      <c r="A54" s="33" t="s">
        <v>46</v>
      </c>
      <c r="B54" s="29" t="s">
        <v>34</v>
      </c>
      <c r="C54" s="43">
        <v>0</v>
      </c>
      <c r="D54" s="50">
        <v>0</v>
      </c>
      <c r="E54" s="17">
        <v>0</v>
      </c>
      <c r="F54" s="17">
        <v>-1185392.83</v>
      </c>
      <c r="G54" s="48">
        <v>-20841.48</v>
      </c>
      <c r="H54" s="48">
        <f t="shared" si="15"/>
        <v>5687.66</v>
      </c>
    </row>
    <row r="55" spans="1:8" s="3" customFormat="1" ht="22.5" customHeight="1" x14ac:dyDescent="0.2">
      <c r="A55" s="33" t="str">
        <f>'[1]Лист 1'!C62</f>
        <v>Прочие неналоговые доходы бюджетов городских округов</v>
      </c>
      <c r="B55" s="29" t="s">
        <v>35</v>
      </c>
      <c r="C55" s="43">
        <v>28918469.489999998</v>
      </c>
      <c r="D55" s="50">
        <f>C55</f>
        <v>28918469.489999998</v>
      </c>
      <c r="E55" s="17">
        <v>18035322.030000001</v>
      </c>
      <c r="F55" s="17">
        <v>18577140.120000001</v>
      </c>
      <c r="G55" s="48">
        <v>17736572.199999999</v>
      </c>
      <c r="H55" s="48">
        <f t="shared" si="15"/>
        <v>104.74</v>
      </c>
    </row>
    <row r="56" spans="1:8" s="3" customFormat="1" ht="22.5" customHeight="1" x14ac:dyDescent="0.2">
      <c r="A56" s="33" t="s">
        <v>73</v>
      </c>
      <c r="B56" s="29" t="s">
        <v>95</v>
      </c>
      <c r="C56" s="50">
        <v>5000</v>
      </c>
      <c r="D56" s="50">
        <f>C56</f>
        <v>5000</v>
      </c>
      <c r="E56" s="50">
        <v>5000</v>
      </c>
      <c r="F56" s="50">
        <v>91000</v>
      </c>
      <c r="G56" s="48">
        <v>40000</v>
      </c>
      <c r="H56" s="48">
        <f t="shared" si="15"/>
        <v>227.5</v>
      </c>
    </row>
    <row r="57" spans="1:8" s="3" customFormat="1" ht="16.5" customHeight="1" x14ac:dyDescent="0.2">
      <c r="A57" s="54" t="str">
        <f>'[1]Лист 1'!C63</f>
        <v>БЕЗВОЗМЕЗДНЫЕ ПОСТУПЛЕНИЯ</v>
      </c>
      <c r="B57" s="22" t="s">
        <v>36</v>
      </c>
      <c r="C57" s="55">
        <f>C58+C67+C69+C63+C65</f>
        <v>25272344403.119999</v>
      </c>
      <c r="D57" s="55">
        <f t="shared" ref="D57:G57" si="18">D58+D67+D69+D63+D65</f>
        <v>25272344403.119999</v>
      </c>
      <c r="E57" s="55">
        <f t="shared" si="18"/>
        <v>9347297147.7399998</v>
      </c>
      <c r="F57" s="55">
        <f t="shared" si="18"/>
        <v>9317000181.5300007</v>
      </c>
      <c r="G57" s="55">
        <f t="shared" si="18"/>
        <v>8537693566.5500002</v>
      </c>
      <c r="H57" s="46">
        <f t="shared" si="15"/>
        <v>109.13</v>
      </c>
    </row>
    <row r="58" spans="1:8" s="3" customFormat="1" ht="30.75" customHeight="1" x14ac:dyDescent="0.2">
      <c r="A58" s="36" t="str">
        <f>'[1]Лист 1'!C64</f>
        <v>Безвозмездные поступления от других бюджетов бюджетной системы Российской Федерации</v>
      </c>
      <c r="B58" s="19" t="s">
        <v>37</v>
      </c>
      <c r="C58" s="44">
        <f>C59+C60+C61+C62</f>
        <v>25087187612.049999</v>
      </c>
      <c r="D58" s="51">
        <f t="shared" ref="D58:G58" si="19">D59+D60+D61+D62</f>
        <v>25087187612.049999</v>
      </c>
      <c r="E58" s="51">
        <f t="shared" si="19"/>
        <v>9435560703.9400005</v>
      </c>
      <c r="F58" s="51">
        <f t="shared" si="19"/>
        <v>9435560703.9400005</v>
      </c>
      <c r="G58" s="51">
        <f t="shared" si="19"/>
        <v>8530761832.7600002</v>
      </c>
      <c r="H58" s="47">
        <f t="shared" si="15"/>
        <v>110.61</v>
      </c>
    </row>
    <row r="59" spans="1:8" s="3" customFormat="1" ht="27" customHeight="1" x14ac:dyDescent="0.2">
      <c r="A59" s="34" t="str">
        <f>'[1]Лист 1'!C65</f>
        <v>Дотации бюджетам субъектов Российской Федерации 
и муниципальных образований</v>
      </c>
      <c r="B59" s="35" t="s">
        <v>78</v>
      </c>
      <c r="C59" s="43">
        <v>645317400</v>
      </c>
      <c r="D59" s="50">
        <f t="shared" ref="D59:D64" si="20">C59</f>
        <v>645317400</v>
      </c>
      <c r="E59" s="17">
        <f>F59</f>
        <v>459956900</v>
      </c>
      <c r="F59" s="17">
        <v>459956900</v>
      </c>
      <c r="G59" s="48">
        <v>90911600</v>
      </c>
      <c r="H59" s="48">
        <f t="shared" si="15"/>
        <v>505.94</v>
      </c>
    </row>
    <row r="60" spans="1:8" s="3" customFormat="1" ht="34.5" customHeight="1" x14ac:dyDescent="0.2">
      <c r="A60" s="34" t="str">
        <f>'[1]Лист 1'!C66</f>
        <v>Субсидии бюджетам бюджетной системы Российской Федерации (межбюджетные субсидии)</v>
      </c>
      <c r="B60" s="35" t="s">
        <v>79</v>
      </c>
      <c r="C60" s="43">
        <v>7532319220.0500002</v>
      </c>
      <c r="D60" s="50">
        <f t="shared" si="20"/>
        <v>7532319220.0500002</v>
      </c>
      <c r="E60" s="53">
        <f>F60</f>
        <v>1307142377.3699999</v>
      </c>
      <c r="F60" s="53">
        <v>1307142377.3699999</v>
      </c>
      <c r="G60" s="48">
        <v>1281322368.8599999</v>
      </c>
      <c r="H60" s="48">
        <f t="shared" si="15"/>
        <v>102.02</v>
      </c>
    </row>
    <row r="61" spans="1:8" s="3" customFormat="1" ht="31.5" customHeight="1" x14ac:dyDescent="0.2">
      <c r="A61" s="33" t="str">
        <f>'[1]Лист 1'!C67</f>
        <v>Субвенции бюджетам субъектов Российской Федерации и муниципальных образований</v>
      </c>
      <c r="B61" s="35" t="s">
        <v>80</v>
      </c>
      <c r="C61" s="43">
        <v>16441862600</v>
      </c>
      <c r="D61" s="50">
        <f t="shared" si="20"/>
        <v>16441862600</v>
      </c>
      <c r="E61" s="53">
        <f>F61</f>
        <v>7391007483.1499996</v>
      </c>
      <c r="F61" s="53">
        <v>7391007483.1499996</v>
      </c>
      <c r="G61" s="48">
        <v>6906164564.3900003</v>
      </c>
      <c r="H61" s="48">
        <f t="shared" si="15"/>
        <v>107.02</v>
      </c>
    </row>
    <row r="62" spans="1:8" s="3" customFormat="1" ht="20.25" customHeight="1" x14ac:dyDescent="0.2">
      <c r="A62" s="34" t="str">
        <f>'[1]Лист 1'!C68</f>
        <v>Иные межбюджетные трансферты</v>
      </c>
      <c r="B62" s="35" t="s">
        <v>81</v>
      </c>
      <c r="C62" s="43">
        <v>467688392</v>
      </c>
      <c r="D62" s="50">
        <f t="shared" si="20"/>
        <v>467688392</v>
      </c>
      <c r="E62" s="53">
        <f>F62</f>
        <v>277453943.42000002</v>
      </c>
      <c r="F62" s="53">
        <v>277453943.42000002</v>
      </c>
      <c r="G62" s="48">
        <v>252363299.50999999</v>
      </c>
      <c r="H62" s="48">
        <f t="shared" si="15"/>
        <v>109.94</v>
      </c>
    </row>
    <row r="63" spans="1:8" s="3" customFormat="1" ht="33" customHeight="1" x14ac:dyDescent="0.2">
      <c r="A63" s="37" t="s">
        <v>74</v>
      </c>
      <c r="B63" s="19" t="s">
        <v>76</v>
      </c>
      <c r="C63" s="51">
        <f>C64</f>
        <v>193117247.34</v>
      </c>
      <c r="D63" s="51">
        <f t="shared" ref="D63:G63" si="21">D64</f>
        <v>193117247.34</v>
      </c>
      <c r="E63" s="51">
        <f t="shared" si="21"/>
        <v>5824628.6799999997</v>
      </c>
      <c r="F63" s="51">
        <f t="shared" si="21"/>
        <v>8785476.1699999999</v>
      </c>
      <c r="G63" s="51">
        <f t="shared" si="21"/>
        <v>3199668.4</v>
      </c>
      <c r="H63" s="47">
        <f t="shared" si="15"/>
        <v>274.57</v>
      </c>
    </row>
    <row r="64" spans="1:8" s="3" customFormat="1" ht="45" customHeight="1" x14ac:dyDescent="0.2">
      <c r="A64" s="34" t="s">
        <v>75</v>
      </c>
      <c r="B64" s="35" t="s">
        <v>77</v>
      </c>
      <c r="C64" s="50">
        <v>193117247.34</v>
      </c>
      <c r="D64" s="50">
        <f t="shared" si="20"/>
        <v>193117247.34</v>
      </c>
      <c r="E64" s="53">
        <v>5824628.6799999997</v>
      </c>
      <c r="F64" s="53">
        <v>8785476.1699999999</v>
      </c>
      <c r="G64" s="48">
        <v>3199668.4</v>
      </c>
      <c r="H64" s="48">
        <f t="shared" si="15"/>
        <v>274.57</v>
      </c>
    </row>
    <row r="65" spans="1:10" s="3" customFormat="1" ht="45" customHeight="1" x14ac:dyDescent="0.2">
      <c r="A65" s="37" t="s">
        <v>99</v>
      </c>
      <c r="B65" s="19" t="s">
        <v>96</v>
      </c>
      <c r="C65" s="51">
        <f>C66</f>
        <v>0</v>
      </c>
      <c r="D65" s="51">
        <f t="shared" ref="D65:G65" si="22">D66</f>
        <v>0</v>
      </c>
      <c r="E65" s="51">
        <f t="shared" si="22"/>
        <v>0</v>
      </c>
      <c r="F65" s="51">
        <f t="shared" si="22"/>
        <v>0</v>
      </c>
      <c r="G65" s="51">
        <f t="shared" si="22"/>
        <v>10000000</v>
      </c>
      <c r="H65" s="47">
        <f t="shared" si="15"/>
        <v>0</v>
      </c>
    </row>
    <row r="66" spans="1:10" s="3" customFormat="1" ht="45" customHeight="1" x14ac:dyDescent="0.2">
      <c r="A66" s="34" t="s">
        <v>98</v>
      </c>
      <c r="B66" s="35" t="s">
        <v>97</v>
      </c>
      <c r="C66" s="50">
        <v>0</v>
      </c>
      <c r="D66" s="50">
        <v>0</v>
      </c>
      <c r="E66" s="50">
        <v>0</v>
      </c>
      <c r="F66" s="50">
        <v>0</v>
      </c>
      <c r="G66" s="61">
        <v>10000000</v>
      </c>
      <c r="H66" s="48">
        <f t="shared" si="15"/>
        <v>0</v>
      </c>
    </row>
    <row r="67" spans="1:10" s="3" customFormat="1" ht="67.5" customHeight="1" x14ac:dyDescent="0.2">
      <c r="A67" s="36" t="str">
        <f>'[1]Лист 1'!C69</f>
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</c>
      <c r="B67" s="19" t="s">
        <v>38</v>
      </c>
      <c r="C67" s="44">
        <f>C68</f>
        <v>18187052.609999999</v>
      </c>
      <c r="D67" s="51">
        <f t="shared" ref="D67:G67" si="23">D68</f>
        <v>18187052.609999999</v>
      </c>
      <c r="E67" s="51">
        <f t="shared" si="23"/>
        <v>5814822.7000000002</v>
      </c>
      <c r="F67" s="51">
        <f t="shared" si="23"/>
        <v>3361848.47</v>
      </c>
      <c r="G67" s="51">
        <f t="shared" si="23"/>
        <v>2083949.48</v>
      </c>
      <c r="H67" s="47">
        <f t="shared" si="15"/>
        <v>161.32</v>
      </c>
    </row>
    <row r="68" spans="1:10" s="3" customFormat="1" ht="29.25" customHeight="1" x14ac:dyDescent="0.2">
      <c r="A68" s="34" t="s">
        <v>72</v>
      </c>
      <c r="B68" s="35" t="s">
        <v>70</v>
      </c>
      <c r="C68" s="43">
        <v>18187052.609999999</v>
      </c>
      <c r="D68" s="50">
        <f>C68</f>
        <v>18187052.609999999</v>
      </c>
      <c r="E68" s="17">
        <v>5814822.7000000002</v>
      </c>
      <c r="F68" s="17">
        <v>3361848.47</v>
      </c>
      <c r="G68" s="48">
        <v>2083949.48</v>
      </c>
      <c r="H68" s="48">
        <f t="shared" si="15"/>
        <v>161.32</v>
      </c>
      <c r="J68" s="52"/>
    </row>
    <row r="69" spans="1:10" s="3" customFormat="1" ht="32.25" customHeight="1" x14ac:dyDescent="0.2">
      <c r="A69" s="37" t="str">
        <f>'[1]Лист 1'!C71</f>
        <v>Возврат остатков субсидий, субвенций и иных межбюджетных трансфертов, имеющих целевое назначение, прошлых лет</v>
      </c>
      <c r="B69" s="19" t="s">
        <v>39</v>
      </c>
      <c r="C69" s="44">
        <f>C70</f>
        <v>-26147508.879999999</v>
      </c>
      <c r="D69" s="51">
        <f t="shared" ref="D69:G69" si="24">D70</f>
        <v>-26147508.879999999</v>
      </c>
      <c r="E69" s="51">
        <f t="shared" si="24"/>
        <v>-99903007.579999998</v>
      </c>
      <c r="F69" s="51">
        <f t="shared" si="24"/>
        <v>-130707847.05</v>
      </c>
      <c r="G69" s="51">
        <f t="shared" si="24"/>
        <v>-8351884.0899999999</v>
      </c>
      <c r="H69" s="47">
        <f t="shared" si="15"/>
        <v>1565.01</v>
      </c>
    </row>
    <row r="70" spans="1:10" s="3" customFormat="1" ht="43.5" customHeight="1" x14ac:dyDescent="0.2">
      <c r="A70" s="34" t="str">
        <f>'[1]Лист 1'!C72</f>
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</c>
      <c r="B70" s="35" t="s">
        <v>71</v>
      </c>
      <c r="C70" s="43">
        <v>-26147508.879999999</v>
      </c>
      <c r="D70" s="50">
        <f>C70</f>
        <v>-26147508.879999999</v>
      </c>
      <c r="E70" s="17">
        <v>-99903007.579999998</v>
      </c>
      <c r="F70" s="17">
        <v>-130707847.05</v>
      </c>
      <c r="G70" s="48">
        <v>-8351884.0899999999</v>
      </c>
      <c r="H70" s="48">
        <f t="shared" si="15"/>
        <v>1565.01</v>
      </c>
    </row>
    <row r="71" spans="1:10" s="12" customFormat="1" x14ac:dyDescent="0.2">
      <c r="A71" s="9"/>
      <c r="B71" s="10"/>
      <c r="C71" s="11"/>
      <c r="D71" s="11"/>
      <c r="E71" s="11"/>
      <c r="F71" s="11"/>
    </row>
    <row r="72" spans="1:10" s="12" customFormat="1" x14ac:dyDescent="0.2">
      <c r="A72" s="9"/>
      <c r="B72" s="10"/>
      <c r="C72" s="11"/>
      <c r="D72" s="11"/>
      <c r="E72" s="11"/>
      <c r="F72" s="11"/>
    </row>
  </sheetData>
  <mergeCells count="8">
    <mergeCell ref="H5:H7"/>
    <mergeCell ref="A3:H3"/>
    <mergeCell ref="A5:A7"/>
    <mergeCell ref="B5:B7"/>
    <mergeCell ref="C5:F5"/>
    <mergeCell ref="E6:F6"/>
    <mergeCell ref="C6:C7"/>
    <mergeCell ref="D6:D7"/>
  </mergeCells>
  <pageMargins left="0.39370078740157483" right="0" top="0" bottom="0" header="0" footer="0"/>
  <pageSetup paperSize="9" scale="74" firstPageNumber="50" fitToHeight="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Евсеева Анна Михайловна</cp:lastModifiedBy>
  <cp:lastPrinted>2023-07-10T09:52:14Z</cp:lastPrinted>
  <dcterms:created xsi:type="dcterms:W3CDTF">1999-06-18T11:49:53Z</dcterms:created>
  <dcterms:modified xsi:type="dcterms:W3CDTF">2023-08-07T11:04:11Z</dcterms:modified>
</cp:coreProperties>
</file>