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61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456.xml" ContentType="application/vnd.openxmlformats-officedocument.spreadsheetml.revisionLog+xml"/>
  <Override PartName="/xl/revisions/revisionLog554.xml" ContentType="application/vnd.openxmlformats-officedocument.spreadsheetml.revisionLog+xml"/>
  <Override PartName="/xl/revisions/revisionLog299.xml" ContentType="application/vnd.openxmlformats-officedocument.spreadsheetml.revisionLog+xml"/>
  <Override PartName="/xl/revisions/revisionLog512.xml" ContentType="application/vnd.openxmlformats-officedocument.spreadsheetml.revisionLog+xml"/>
  <Override PartName="/xl/revisions/revisionLog324.xml" ContentType="application/vnd.openxmlformats-officedocument.spreadsheetml.revisionLog+xml"/>
  <Override PartName="/xl/revisions/revisionLog184.xml" ContentType="application/vnd.openxmlformats-officedocument.spreadsheetml.revisionLog+xml"/>
  <Override PartName="/xl/revisions/revisionLog414.xml" ContentType="application/vnd.openxmlformats-officedocument.spreadsheetml.revisionLog+xml"/>
  <Override PartName="/xl/revisions/revisionLog19.xml" ContentType="application/vnd.openxmlformats-officedocument.spreadsheetml.revisionLog+xml"/>
  <Override PartName="/xl/revisions/revisionLog358.xml" ContentType="application/vnd.openxmlformats-officedocument.spreadsheetml.revisionLog+xml"/>
  <Override PartName="/xl/revisions/revisionLog565.xml" ContentType="application/vnd.openxmlformats-officedocument.spreadsheetml.revisionLog+xml"/>
  <Override PartName="/xl/revisions/revisionLog226.xml" ContentType="application/vnd.openxmlformats-officedocument.spreadsheetml.revisionLog+xml"/>
  <Override PartName="/xl/revisions/revisionLog86.xml" ContentType="application/vnd.openxmlformats-officedocument.spreadsheetml.revisionLog+xml"/>
  <Override PartName="/xl/revisions/revisionLog268.xml" ContentType="application/vnd.openxmlformats-officedocument.spreadsheetml.revisionLog+xml"/>
  <Override PartName="/xl/revisions/revisionLog128.xml" ContentType="application/vnd.openxmlformats-officedocument.spreadsheetml.revisionLog+xml"/>
  <Override PartName="/xl/revisions/revisionLog467.xml" ContentType="application/vnd.openxmlformats-officedocument.spreadsheetml.revisionLog+xml"/>
  <Override PartName="/xl/revisions/revisionLog425.xml" ContentType="application/vnd.openxmlformats-officedocument.spreadsheetml.revisionLog+xml"/>
  <Override PartName="/xl/revisions/revisionLog523.xml" ContentType="application/vnd.openxmlformats-officedocument.spreadsheetml.revisionLog+xml"/>
  <Override PartName="/xl/revisions/revisionLog335.xml" ContentType="application/vnd.openxmlformats-officedocument.spreadsheetml.revisionLog+xml"/>
  <Override PartName="/xl/revisions/revisionLog195.xml" ContentType="application/vnd.openxmlformats-officedocument.spreadsheetml.revisionLog+xml"/>
  <Override PartName="/xl/revisions/revisionLog30.xml" ContentType="application/vnd.openxmlformats-officedocument.spreadsheetml.revisionLog+xml"/>
  <Override PartName="/xl/revisions/revisionLog153.xml" ContentType="application/vnd.openxmlformats-officedocument.spreadsheetml.revisionLog+xml"/>
  <Override PartName="/xl/revisions/revisionLog369.xml" ContentType="application/vnd.openxmlformats-officedocument.spreadsheetml.revisionLog+xml"/>
  <Override PartName="/xl/revisions/revisionLog590.xml" ContentType="application/vnd.openxmlformats-officedocument.spreadsheetml.revisionLog+xml"/>
  <Override PartName="/xl/revisions/revisionLog55.xml" ContentType="application/vnd.openxmlformats-officedocument.spreadsheetml.revisionLog+xml"/>
  <Override PartName="/xl/revisions/revisionLog237.xml" ContentType="application/vnd.openxmlformats-officedocument.spreadsheetml.revisionLog+xml"/>
  <Override PartName="/xl/revisions/revisionLog576.xml" ContentType="application/vnd.openxmlformats-officedocument.spreadsheetml.revisionLog+xml"/>
  <Override PartName="/xl/revisions/revisionLog279.xml" ContentType="application/vnd.openxmlformats-officedocument.spreadsheetml.revisionLog+xml"/>
  <Override PartName="/xl/revisions/revisionLog139.xml" ContentType="application/vnd.openxmlformats-officedocument.spreadsheetml.revisionLog+xml"/>
  <Override PartName="/xl/revisions/revisionLog478.xml" ContentType="application/vnd.openxmlformats-officedocument.spreadsheetml.revisionLog+xml"/>
  <Override PartName="/xl/revisions/revisionLog492.xml" ContentType="application/vnd.openxmlformats-officedocument.spreadsheetml.revisionLog+xml"/>
  <Override PartName="/xl/revisions/revisionLog97.xml" ContentType="application/vnd.openxmlformats-officedocument.spreadsheetml.revisionLog+xml"/>
  <Override PartName="/xl/revisions/revisionLog436.xml" ContentType="application/vnd.openxmlformats-officedocument.spreadsheetml.revisionLog+xml"/>
  <Override PartName="/xl/revisions/revisionLog534.xml" ContentType="application/vnd.openxmlformats-officedocument.spreadsheetml.revisionLog+xml"/>
  <Override PartName="/xl/revisions/revisionLog346.xml" ContentType="application/vnd.openxmlformats-officedocument.spreadsheetml.revisionLog+xml"/>
  <Override PartName="/xl/revisions/revisionLog206.xml" ContentType="application/vnd.openxmlformats-officedocument.spreadsheetml.revisionLog+xml"/>
  <Override PartName="/xl/revisions/revisionLog545.xml" ContentType="application/vnd.openxmlformats-officedocument.spreadsheetml.revisionLog+xml"/>
  <Override PartName="/xl/revisions/revisionLog290.xml" ContentType="application/vnd.openxmlformats-officedocument.spreadsheetml.revisionLog+xml"/>
  <Override PartName="/xl/revisions/revisionLog304.xml" ContentType="application/vnd.openxmlformats-officedocument.spreadsheetml.revisionLog+xml"/>
  <Override PartName="/xl/revisions/revisionLog41.xml" ContentType="application/vnd.openxmlformats-officedocument.spreadsheetml.revisionLog+xml"/>
  <Override PartName="/xl/revisions/revisionLog164.xml" ContentType="application/vnd.openxmlformats-officedocument.spreadsheetml.revisionLog+xml"/>
  <Override PartName="/xl/revisions/revisionLog394.xml" ContentType="application/vnd.openxmlformats-officedocument.spreadsheetml.revisionLog+xml"/>
  <Override PartName="/xl/revisions/revisionLog66.xml" ContentType="application/vnd.openxmlformats-officedocument.spreadsheetml.revisionLog+xml"/>
  <Override PartName="/xl/revisions/revisionLog380.xml" ContentType="application/vnd.openxmlformats-officedocument.spreadsheetml.revisionLog+xml"/>
  <Override PartName="/xl/revisions/revisionLog601.xml" ContentType="application/vnd.openxmlformats-officedocument.spreadsheetml.revisionLog+xml"/>
  <Override PartName="/xl/revisions/revisionLog150.xml" ContentType="application/vnd.openxmlformats-officedocument.spreadsheetml.revisionLog+xml"/>
  <Override PartName="/xl/revisions/revisionLog405.xml" ContentType="application/vnd.openxmlformats-officedocument.spreadsheetml.revisionLog+xml"/>
  <Override PartName="/xl/revisions/revisionLog503.xml" ContentType="application/vnd.openxmlformats-officedocument.spreadsheetml.revisionLog+xml"/>
  <Override PartName="/xl/revisions/revisionLog248.xml" ContentType="application/vnd.openxmlformats-officedocument.spreadsheetml.revisionLog+xml"/>
  <Override PartName="/xl/revisions/revisionLog108.xml" ContentType="application/vnd.openxmlformats-officedocument.spreadsheetml.revisionLog+xml"/>
  <Override PartName="/xl/revisions/revisionLog447.xml" ContentType="application/vnd.openxmlformats-officedocument.spreadsheetml.revisionLog+xml"/>
  <Override PartName="/xl/revisions/revisionLog10.xml" ContentType="application/vnd.openxmlformats-officedocument.spreadsheetml.revisionLog+xml"/>
  <Override PartName="/xl/revisions/revisionLog315.xml" ContentType="application/vnd.openxmlformats-officedocument.spreadsheetml.revisionLog+xml"/>
  <Override PartName="/xl/revisions/revisionLog175.xml" ContentType="application/vnd.openxmlformats-officedocument.spreadsheetml.revisionLog+xml"/>
  <Override PartName="/xl/revisions/revisionLog217.xml" ContentType="application/vnd.openxmlformats-officedocument.spreadsheetml.revisionLog+xml"/>
  <Override PartName="/xl/revisions/revisionLog349.xml" ContentType="application/vnd.openxmlformats-officedocument.spreadsheetml.revisionLog+xml"/>
  <Override PartName="/xl/revisions/revisionLog556.xml" ContentType="application/vnd.openxmlformats-officedocument.spreadsheetml.revisionLog+xml"/>
  <Override PartName="/xl/revisions/revisionLog52.xml" ContentType="application/vnd.openxmlformats-officedocument.spreadsheetml.revisionLog+xml"/>
  <Override PartName="/xl/revisions/revisionLog612.xml" ContentType="application/vnd.openxmlformats-officedocument.spreadsheetml.revisionLog+xml"/>
  <Override PartName="/xl/revisions/revisionLog77.xml" ContentType="application/vnd.openxmlformats-officedocument.spreadsheetml.revisionLog+xml"/>
  <Override PartName="/xl/revisions/revisionLog416.xml" ContentType="application/vnd.openxmlformats-officedocument.spreadsheetml.revisionLog+xml"/>
  <Override PartName="/xl/revisions/revisionLog514.xml" ContentType="application/vnd.openxmlformats-officedocument.spreadsheetml.revisionLog+xml"/>
  <Override PartName="/xl/revisions/revisionLog259.xml" ContentType="application/vnd.openxmlformats-officedocument.spreadsheetml.revisionLog+xml"/>
  <Override PartName="/xl/revisions/revisionLog119.xml" ContentType="application/vnd.openxmlformats-officedocument.spreadsheetml.revisionLog+xml"/>
  <Override PartName="/xl/revisions/revisionLog458.xml" ContentType="application/vnd.openxmlformats-officedocument.spreadsheetml.revisionLog+xml"/>
  <Override PartName="/xl/revisions/revisionLog270.xml" ContentType="application/vnd.openxmlformats-officedocument.spreadsheetml.revisionLog+xml"/>
  <Override PartName="/xl/revisions/revisionLog326.xml" ContentType="application/vnd.openxmlformats-officedocument.spreadsheetml.revisionLog+xml"/>
  <Override PartName="/xl/revisions/revisionLog186.xml" ContentType="application/vnd.openxmlformats-officedocument.spreadsheetml.revisionLog+xml"/>
  <Override PartName="/xl/revisions/revisionLog21.xml" ContentType="application/vnd.openxmlformats-officedocument.spreadsheetml.revisionLog+xml"/>
  <Override PartName="/xl/revisions/revisionLog360.xml" ContentType="application/vnd.openxmlformats-officedocument.spreadsheetml.revisionLog+xml"/>
  <Override PartName="/xl/revisions/revisionLog567.xml" ContentType="application/vnd.openxmlformats-officedocument.spreadsheetml.revisionLog+xml"/>
  <Override PartName="/xl/revisions/revisionLog525.xml" ContentType="application/vnd.openxmlformats-officedocument.spreadsheetml.revisionLog+xml"/>
  <Override PartName="/xl/revisions/revisionLog228.xml" ContentType="application/vnd.openxmlformats-officedocument.spreadsheetml.revisionLog+xml"/>
  <Override PartName="/xl/revisions/revisionLog88.xml" ContentType="application/vnd.openxmlformats-officedocument.spreadsheetml.revisionLog+xml"/>
  <Override PartName="/xl/revisions/revisionLog427.xml" ContentType="application/vnd.openxmlformats-officedocument.spreadsheetml.revisionLog+xml"/>
  <Override PartName="/xl/revisions/revisionLog130.xml" ContentType="application/vnd.openxmlformats-officedocument.spreadsheetml.revisionLog+xml"/>
  <Override PartName="/xl/revisions/revisionLog385.xml" ContentType="application/vnd.openxmlformats-officedocument.spreadsheetml.revisionLog+xml"/>
  <Override PartName="/xl/revisions/revisionLog469.xml" ContentType="application/vnd.openxmlformats-officedocument.spreadsheetml.revisionLog+xml"/>
  <Override PartName="/xl/revisions/revisionLog281.xml" ContentType="application/vnd.openxmlformats-officedocument.spreadsheetml.revisionLog+xml"/>
  <Override PartName="/xl/revisions/revisionLog155.xml" ContentType="application/vnd.openxmlformats-officedocument.spreadsheetml.revisionLog+xml"/>
  <Override PartName="/xl/revisions/revisionLog337.xml" ContentType="application/vnd.openxmlformats-officedocument.spreadsheetml.revisionLog+xml"/>
  <Override PartName="/xl/revisions/revisionLog32.xml" ContentType="application/vnd.openxmlformats-officedocument.spreadsheetml.revisionLog+xml"/>
  <Override PartName="/xl/revisions/revisionLog371.xml" ContentType="application/vnd.openxmlformats-officedocument.spreadsheetml.revisionLog+xml"/>
  <Override PartName="/xl/revisions/revisionLog578.xml" ContentType="application/vnd.openxmlformats-officedocument.spreadsheetml.revisionLog+xml"/>
  <Override PartName="/xl/revisions/revisionLog592.xml" ContentType="application/vnd.openxmlformats-officedocument.spreadsheetml.revisionLog+xml"/>
  <Override PartName="/xl/revisions/revisionLog197.xml" ContentType="application/vnd.openxmlformats-officedocument.spreadsheetml.revisionLog+xml"/>
  <Override PartName="/xl/revisions/revisionLog536.xml" ContentType="application/vnd.openxmlformats-officedocument.spreadsheetml.revisionLog+xml"/>
  <Override PartName="/xl/revisions/revisionLog239.xml" ContentType="application/vnd.openxmlformats-officedocument.spreadsheetml.revisionLog+xml"/>
  <Override PartName="/xl/revisions/revisionLog99.xml" ContentType="application/vnd.openxmlformats-officedocument.spreadsheetml.revisionLog+xml"/>
  <Override PartName="/xl/revisions/revisionLog438.xml" ContentType="application/vnd.openxmlformats-officedocument.spreadsheetml.revisionLog+xml"/>
  <Override PartName="/xl/revisions/revisionLog43.xml" ContentType="application/vnd.openxmlformats-officedocument.spreadsheetml.revisionLog+xml"/>
  <Override PartName="/xl/revisions/revisionLog57.xml" ContentType="application/vnd.openxmlformats-officedocument.spreadsheetml.revisionLog+xml"/>
  <Override PartName="/xl/revisions/revisionLog396.xml" ContentType="application/vnd.openxmlformats-officedocument.spreadsheetml.revisionLog+xml"/>
  <Override PartName="/xl/revisions/revisionLog292.xml" ContentType="application/vnd.openxmlformats-officedocument.spreadsheetml.revisionLog+xml"/>
  <Override PartName="/xl/revisions/revisionLog306.xml" ContentType="application/vnd.openxmlformats-officedocument.spreadsheetml.revisionLog+xml"/>
  <Override PartName="/xl/revisions/revisionLog250.xml" ContentType="application/vnd.openxmlformats-officedocument.spreadsheetml.revisionLog+xml"/>
  <Override PartName="/xl/revisions/revisionLog141.xml" ContentType="application/vnd.openxmlformats-officedocument.spreadsheetml.revisionLog+xml"/>
  <Override PartName="/xl/revisions/revisionLog480.xml" ContentType="application/vnd.openxmlformats-officedocument.spreadsheetml.revisionLog+xml"/>
  <Override PartName="/xl/revisions/revisionLog494.xml" ContentType="application/vnd.openxmlformats-officedocument.spreadsheetml.revisionLog+xml"/>
  <Override PartName="/xl/revisions/revisionLog166.xml" ContentType="application/vnd.openxmlformats-officedocument.spreadsheetml.revisionLog+xml"/>
  <Override PartName="/xl/revisions/revisionLog382.xml" ContentType="application/vnd.openxmlformats-officedocument.spreadsheetml.revisionLog+xml"/>
  <Override PartName="/xl/revisions/revisionLog505.xml" ContentType="application/vnd.openxmlformats-officedocument.spreadsheetml.revisionLog+xml"/>
  <Override PartName="/xl/revisions/revisionLog603.xml" ContentType="application/vnd.openxmlformats-officedocument.spreadsheetml.revisionLog+xml"/>
  <Override PartName="/xl/revisions/revisionLog1.xml" ContentType="application/vnd.openxmlformats-officedocument.spreadsheetml.revisionLog+xml"/>
  <Override PartName="/xl/revisions/revisionLog208.xml" ContentType="application/vnd.openxmlformats-officedocument.spreadsheetml.revisionLog+xml"/>
  <Override PartName="/xl/revisions/revisionLog547.xml" ContentType="application/vnd.openxmlformats-officedocument.spreadsheetml.revisionLog+xml"/>
  <Override PartName="/xl/revisions/revisionLog110.xml" ContentType="application/vnd.openxmlformats-officedocument.spreadsheetml.revisionLog+xml"/>
  <Override PartName="/xl/revisions/revisionLog68.xml" ContentType="application/vnd.openxmlformats-officedocument.spreadsheetml.revisionLog+xml"/>
  <Override PartName="/xl/revisions/revisionLog407.xml" ContentType="application/vnd.openxmlformats-officedocument.spreadsheetml.revisionLog+xml"/>
  <Override PartName="/xl/revisions/revisionLog449.xml" ContentType="application/vnd.openxmlformats-officedocument.spreadsheetml.revisionLog+xml"/>
  <Override PartName="/xl/revisions/revisionLog261.xml" ContentType="application/vnd.openxmlformats-officedocument.spreadsheetml.revisionLog+xml"/>
  <Override PartName="/xl/revisions/revisionLog152.xml" ContentType="application/vnd.openxmlformats-officedocument.spreadsheetml.revisionLog+xml"/>
  <Override PartName="/xl/revisions/revisionLog317.xml" ContentType="application/vnd.openxmlformats-officedocument.spreadsheetml.revisionLog+xml"/>
  <Override PartName="/xl/revisions/revisionLog177.xml" ContentType="application/vnd.openxmlformats-officedocument.spreadsheetml.revisionLog+xml"/>
  <Override PartName="/xl/revisions/revisionLog516.xml" ContentType="application/vnd.openxmlformats-officedocument.spreadsheetml.revisionLog+xml"/>
  <Override PartName="/xl/revisions/revisionLog12.xml" ContentType="application/vnd.openxmlformats-officedocument.spreadsheetml.revisionLog+xml"/>
  <Override PartName="/xl/revisions/revisionLog351.xml" ContentType="application/vnd.openxmlformats-officedocument.spreadsheetml.revisionLog+xml"/>
  <Override PartName="/xl/revisions/revisionLog558.xml" ContentType="application/vnd.openxmlformats-officedocument.spreadsheetml.revisionLog+xml"/>
  <Override PartName="/xl/revisions/revisionLog23.xml" ContentType="application/vnd.openxmlformats-officedocument.spreadsheetml.revisionLog+xml"/>
  <Override PartName="/xl/revisions/revisionLog614.xml" ContentType="application/vnd.openxmlformats-officedocument.spreadsheetml.revisionLog+xml"/>
  <Override PartName="/xl/revisions/revisionLog219.xml" ContentType="application/vnd.openxmlformats-officedocument.spreadsheetml.revisionLog+xml"/>
  <Override PartName="/xl/revisions/revisionLog79.xml" ContentType="application/vnd.openxmlformats-officedocument.spreadsheetml.revisionLog+xml"/>
  <Override PartName="/xl/revisions/revisionLog418.xml" ContentType="application/vnd.openxmlformats-officedocument.spreadsheetml.revisionLog+xml"/>
  <Override PartName="/xl/revisions/revisionLog230.xml" ContentType="application/vnd.openxmlformats-officedocument.spreadsheetml.revisionLog+xml"/>
  <Override PartName="/xl/revisions/revisionLog121.xml" ContentType="application/vnd.openxmlformats-officedocument.spreadsheetml.revisionLog+xml"/>
  <Override PartName="/xl/revisions/revisionLog460.xml" ContentType="application/vnd.openxmlformats-officedocument.spreadsheetml.revisionLog+xml"/>
  <Override PartName="/xl/revisions/revisionLog328.xml" ContentType="application/vnd.openxmlformats-officedocument.spreadsheetml.revisionLog+xml"/>
  <Override PartName="/xl/revisions/revisionLog272.xml" ContentType="application/vnd.openxmlformats-officedocument.spreadsheetml.revisionLog+xml"/>
  <Override PartName="/xl/revisions/revisionLog188.xml" ContentType="application/vnd.openxmlformats-officedocument.spreadsheetml.revisionLog+xml"/>
  <Override PartName="/xl/revisions/revisionLog362.xml" ContentType="application/vnd.openxmlformats-officedocument.spreadsheetml.revisionLog+xml"/>
  <Override PartName="/xl/revisions/revisionLog485.xml" ContentType="application/vnd.openxmlformats-officedocument.spreadsheetml.revisionLog+xml"/>
  <Override PartName="/xl/revisions/revisionLog527.xml" ContentType="application/vnd.openxmlformats-officedocument.spreadsheetml.revisionLog+xml"/>
  <Override PartName="/xl/revisions/revisionLog34.xml" ContentType="application/vnd.openxmlformats-officedocument.spreadsheetml.revisionLog+xml"/>
  <Override PartName="/xl/revisions/revisionLog387.xml" ContentType="application/vnd.openxmlformats-officedocument.spreadsheetml.revisionLog+xml"/>
  <Override PartName="/xl/revisions/revisionLog569.xml" ContentType="application/vnd.openxmlformats-officedocument.spreadsheetml.revisionLog+xml"/>
  <Override PartName="/xl/revisions/revisionLog241.xml" ContentType="application/vnd.openxmlformats-officedocument.spreadsheetml.revisionLog+xml"/>
  <Override PartName="/xl/revisions/revisionLog90.xml" ContentType="application/vnd.openxmlformats-officedocument.spreadsheetml.revisionLog+xml"/>
  <Override PartName="/xl/revisions/revisionLog132.xml" ContentType="application/vnd.openxmlformats-officedocument.spreadsheetml.revisionLog+xml"/>
  <Override PartName="/xl/revisions/revisionLog429.xml" ContentType="application/vnd.openxmlformats-officedocument.spreadsheetml.revisionLog+xml"/>
  <Override PartName="/xl/revisions/revisionLog471.xml" ContentType="application/vnd.openxmlformats-officedocument.spreadsheetml.revisionLog+xml"/>
  <Override PartName="/xl/revisions/revisionLog339.xml" ContentType="application/vnd.openxmlformats-officedocument.spreadsheetml.revisionLog+xml"/>
  <Override PartName="/xl/revisions/revisionLog283.xml" ContentType="application/vnd.openxmlformats-officedocument.spreadsheetml.revisionLog+xml"/>
  <Override PartName="/xl/revisions/revisionLog143.xml" ContentType="application/vnd.openxmlformats-officedocument.spreadsheetml.revisionLog+xml"/>
  <Override PartName="/xl/revisions/revisionLog157.xml" ContentType="application/vnd.openxmlformats-officedocument.spreadsheetml.revisionLog+xml"/>
  <Override PartName="/xl/revisions/revisionLog199.xml" ContentType="application/vnd.openxmlformats-officedocument.spreadsheetml.revisionLog+xml"/>
  <Override PartName="/xl/revisions/revisionLog496.xml" ContentType="application/vnd.openxmlformats-officedocument.spreadsheetml.revisionLog+xml"/>
  <Override PartName="/xl/revisions/revisionLog538.xml" ContentType="application/vnd.openxmlformats-officedocument.spreadsheetml.revisionLog+xml"/>
  <Override PartName="/xl/revisions/revisionLog3.xml" ContentType="application/vnd.openxmlformats-officedocument.spreadsheetml.revisionLog+xml"/>
  <Override PartName="/xl/revisions/revisionLog59.xml" ContentType="application/vnd.openxmlformats-officedocument.spreadsheetml.revisionLog+xml"/>
  <Override PartName="/xl/revisions/revisionLog373.xml" ContentType="application/vnd.openxmlformats-officedocument.spreadsheetml.revisionLog+xml"/>
  <Override PartName="/xl/revisions/revisionLog580.xml" ContentType="application/vnd.openxmlformats-officedocument.spreadsheetml.revisionLog+xml"/>
  <Override PartName="/xl/revisions/revisionLog594.xml" ContentType="application/vnd.openxmlformats-officedocument.spreadsheetml.revisionLog+xml"/>
  <Override PartName="/xl/revisions/revisionLog45.xml" ContentType="application/vnd.openxmlformats-officedocument.spreadsheetml.revisionLog+xml"/>
  <Override PartName="/xl/revisions/revisionLog101.xml" ContentType="application/vnd.openxmlformats-officedocument.spreadsheetml.revisionLog+xml"/>
  <Override PartName="/xl/revisions/revisionLog398.xml" ContentType="application/vnd.openxmlformats-officedocument.spreadsheetml.revisionLog+xml"/>
  <Override PartName="/xl/revisions/revisionLog440.xml" ContentType="application/vnd.openxmlformats-officedocument.spreadsheetml.revisionLog+xml"/>
  <Override PartName="/xl/revisions/revisionLog482.xml" ContentType="application/vnd.openxmlformats-officedocument.spreadsheetml.revisionLog+xml"/>
  <Override PartName="/xl/revisions/revisionLog605.xml" ContentType="application/vnd.openxmlformats-officedocument.spreadsheetml.revisionLog+xml"/>
  <Override PartName="/xl/revisions/revisionLog252.xml" ContentType="application/vnd.openxmlformats-officedocument.spreadsheetml.revisionLog+xml"/>
  <Override PartName="/xl/revisions/revisionLog294.xml" ContentType="application/vnd.openxmlformats-officedocument.spreadsheetml.revisionLog+xml"/>
  <Override PartName="/xl/revisions/revisionLog308.xml" ContentType="application/vnd.openxmlformats-officedocument.spreadsheetml.revisionLog+xml"/>
  <Override PartName="/xl/revisions/revisionLog168.xml" ContentType="application/vnd.openxmlformats-officedocument.spreadsheetml.revisionLog+xml"/>
  <Override PartName="/xl/revisions/revisionLog507.xml" ContentType="application/vnd.openxmlformats-officedocument.spreadsheetml.revisionLog+xml"/>
  <Override PartName="/xl/revisions/revisionLog14.xml" ContentType="application/vnd.openxmlformats-officedocument.spreadsheetml.revisionLog+xml"/>
  <Override PartName="/xl/revisions/revisionLog210.xml" ContentType="application/vnd.openxmlformats-officedocument.spreadsheetml.revisionLog+xml"/>
  <Override PartName="/xl/revisions/revisionLog384.xml" ContentType="application/vnd.openxmlformats-officedocument.spreadsheetml.revisionLog+xml"/>
  <Override PartName="/xl/revisions/revisionLog549.xml" ContentType="application/vnd.openxmlformats-officedocument.spreadsheetml.revisionLog+xml"/>
  <Override PartName="/xl/revisions/revisionLog70.xml" ContentType="application/vnd.openxmlformats-officedocument.spreadsheetml.revisionLog+xml"/>
  <Override PartName="/xl/revisions/revisionLog112.xml" ContentType="application/vnd.openxmlformats-officedocument.spreadsheetml.revisionLog+xml"/>
  <Override PartName="/xl/revisions/revisionLog409.xml" ContentType="application/vnd.openxmlformats-officedocument.spreadsheetml.revisionLog+xml"/>
  <Override PartName="/xl/revisions/revisionLog451.xml" ContentType="application/vnd.openxmlformats-officedocument.spreadsheetml.revisionLog+xml"/>
  <Override PartName="/xl/revisions/revisionLog319.xml" ContentType="application/vnd.openxmlformats-officedocument.spreadsheetml.revisionLog+xml"/>
  <Override PartName="/xl/revisions/revisionLog221.xml" ContentType="application/vnd.openxmlformats-officedocument.spreadsheetml.revisionLog+xml"/>
  <Override PartName="/xl/revisions/revisionLog263.xml" ContentType="application/vnd.openxmlformats-officedocument.spreadsheetml.revisionLog+xml"/>
  <Override PartName="/xl/revisions/revisionLog123.xml" ContentType="application/vnd.openxmlformats-officedocument.spreadsheetml.revisionLog+xml"/>
  <Override PartName="/xl/revisions/revisionLog179.xml" ContentType="application/vnd.openxmlformats-officedocument.spreadsheetml.revisionLog+xml"/>
  <Override PartName="/xl/revisions/revisionLog330.xml" ContentType="application/vnd.openxmlformats-officedocument.spreadsheetml.revisionLog+xml"/>
  <Override PartName="/xl/revisions/revisionLog353.xml" ContentType="application/vnd.openxmlformats-officedocument.spreadsheetml.revisionLog+xml"/>
  <Override PartName="/xl/revisions/revisionLog518.xml" ContentType="application/vnd.openxmlformats-officedocument.spreadsheetml.revisionLog+xml"/>
  <Override PartName="/xl/revisions/revisionLog560.xml" ContentType="application/vnd.openxmlformats-officedocument.spreadsheetml.revisionLog+xml"/>
  <Override PartName="/xl/revisions/revisionLog25.xml" ContentType="application/vnd.openxmlformats-officedocument.spreadsheetml.revisionLog+xml"/>
  <Override PartName="/xl/revisions/revisionLog81.xml" ContentType="application/vnd.openxmlformats-officedocument.spreadsheetml.revisionLog+xml"/>
  <Override PartName="/xl/revisions/revisionLog420.xml" ContentType="application/vnd.openxmlformats-officedocument.spreadsheetml.revisionLog+xml"/>
  <Override PartName="/xl/revisions/revisionLog462.xml" ContentType="application/vnd.openxmlformats-officedocument.spreadsheetml.revisionLog+xml"/>
  <Override PartName="/xl/revisions/revisionLog585.xml" ContentType="application/vnd.openxmlformats-officedocument.spreadsheetml.revisionLog+xml"/>
  <Override PartName="/xl/revisions/revisionLog232.xml" ContentType="application/vnd.openxmlformats-officedocument.spreadsheetml.revisionLog+xml"/>
  <Override PartName="/xl/revisions/revisionLog274.xml" ContentType="application/vnd.openxmlformats-officedocument.spreadsheetml.revisionLog+xml"/>
  <Override PartName="/xl/revisions/revisionLog134.xml" ContentType="application/vnd.openxmlformats-officedocument.spreadsheetml.revisionLog+xml"/>
  <Override PartName="/xl/revisions/revisionLog487.xml" ContentType="application/vnd.openxmlformats-officedocument.spreadsheetml.revisionLog+xml"/>
  <Override PartName="/xl/revisions/revisionLog190.xml" ContentType="application/vnd.openxmlformats-officedocument.spreadsheetml.revisionLog+xml"/>
  <Override PartName="/xl/revisions/revisionLog364.xml" ContentType="application/vnd.openxmlformats-officedocument.spreadsheetml.revisionLog+xml"/>
  <Override PartName="/xl/revisions/revisionLog529.xml" ContentType="application/vnd.openxmlformats-officedocument.spreadsheetml.revisionLog+xml"/>
  <Override PartName="/xl/revisions/revisionLog571.xml" ContentType="application/vnd.openxmlformats-officedocument.spreadsheetml.revisionLog+xml"/>
  <Override PartName="/xl/revisions/revisionLog320.xml" ContentType="application/vnd.openxmlformats-officedocument.spreadsheetml.revisionLog+xml"/>
  <Override PartName="/xl/revisions/revisionLog211.xml" ContentType="application/vnd.openxmlformats-officedocument.spreadsheetml.revisionLog+xml"/>
  <Override PartName="/xl/revisions/revisionLog508.xml" ContentType="application/vnd.openxmlformats-officedocument.spreadsheetml.revisionLog+xml"/>
  <Override PartName="/xl/revisions/revisionLog550.xml" ContentType="application/vnd.openxmlformats-officedocument.spreadsheetml.revisionLog+xml"/>
  <Override PartName="/xl/revisions/revisionLog341.xml" ContentType="application/vnd.openxmlformats-officedocument.spreadsheetml.revisionLog+xml"/>
  <Override PartName="/xl/revisions/revisionLog36.xml" ContentType="application/vnd.openxmlformats-officedocument.spreadsheetml.revisionLog+xml"/>
  <Override PartName="/xl/revisions/revisionLog92.xml" ContentType="application/vnd.openxmlformats-officedocument.spreadsheetml.revisionLog+xml"/>
  <Override PartName="/xl/revisions/revisionLog375.xml" ContentType="application/vnd.openxmlformats-officedocument.spreadsheetml.revisionLog+xml"/>
  <Override PartName="/xl/revisions/revisionLog389.xml" ContentType="application/vnd.openxmlformats-officedocument.spreadsheetml.revisionLog+xml"/>
  <Override PartName="/xl/revisions/revisionLog431.xml" ContentType="application/vnd.openxmlformats-officedocument.spreadsheetml.revisionLog+xml"/>
  <Override PartName="/xl/revisions/revisionLog596.xml" ContentType="application/vnd.openxmlformats-officedocument.spreadsheetml.revisionLog+xml"/>
  <Override PartName="/xl/revisions/revisionLog15.xml" ContentType="application/vnd.openxmlformats-officedocument.spreadsheetml.revisionLog+xml"/>
  <Override PartName="/xl/revisions/revisionLog71.xml" ContentType="application/vnd.openxmlformats-officedocument.spreadsheetml.revisionLog+xml"/>
  <Override PartName="/xl/revisions/revisionLog410.xml" ContentType="application/vnd.openxmlformats-officedocument.spreadsheetml.revisionLog+xml"/>
  <Override PartName="/xl/revisions/revisionLog285.xml" ContentType="application/vnd.openxmlformats-officedocument.spreadsheetml.revisionLog+xml"/>
  <Override PartName="/xl/revisions/revisionLog243.xml" ContentType="application/vnd.openxmlformats-officedocument.spreadsheetml.revisionLog+xml"/>
  <Override PartName="/xl/revisions/revisionLog103.xml" ContentType="application/vnd.openxmlformats-officedocument.spreadsheetml.revisionLog+xml"/>
  <Override PartName="/xl/revisions/revisionLog159.xml" ContentType="application/vnd.openxmlformats-officedocument.spreadsheetml.revisionLog+xml"/>
  <Override PartName="/xl/revisions/revisionLog473.xml" ContentType="application/vnd.openxmlformats-officedocument.spreadsheetml.revisionLog+xml"/>
  <Override PartName="/xl/revisions/revisionLog222.xml" ContentType="application/vnd.openxmlformats-officedocument.spreadsheetml.revisionLog+xml"/>
  <Override PartName="/xl/revisions/revisionLog264.xml" ContentType="application/vnd.openxmlformats-officedocument.spreadsheetml.revisionLog+xml"/>
  <Override PartName="/xl/revisions/revisionLog124.xml" ContentType="application/vnd.openxmlformats-officedocument.spreadsheetml.revisionLog+xml"/>
  <Override PartName="/xl/revisions/revisionLog452.xml" ContentType="application/vnd.openxmlformats-officedocument.spreadsheetml.revisionLog+xml"/>
  <Override PartName="/xl/revisions/revisionLog310.xml" ContentType="application/vnd.openxmlformats-officedocument.spreadsheetml.revisionLog+xml"/>
  <Override PartName="/xl/revisions/revisionLog145.xml" ContentType="application/vnd.openxmlformats-officedocument.spreadsheetml.revisionLog+xml"/>
  <Override PartName="/xl/revisions/revisionLog201.xml" ContentType="application/vnd.openxmlformats-officedocument.spreadsheetml.revisionLog+xml"/>
  <Override PartName="/xl/revisions/revisionLog498.xml" ContentType="application/vnd.openxmlformats-officedocument.spreadsheetml.revisionLog+xml"/>
  <Override PartName="/xl/revisions/revisionLog540.xml" ContentType="application/vnd.openxmlformats-officedocument.spreadsheetml.revisionLog+xml"/>
  <Override PartName="/xl/revisions/revisionLog582.xml" ContentType="application/vnd.openxmlformats-officedocument.spreadsheetml.revisionLog+xml"/>
  <Override PartName="/xl/revisions/revisionLog180.xml" ContentType="application/vnd.openxmlformats-officedocument.spreadsheetml.revisionLog+xml"/>
  <Override PartName="/xl/revisions/revisionLog354.xml" ContentType="application/vnd.openxmlformats-officedocument.spreadsheetml.revisionLog+xml"/>
  <Override PartName="/xl/revisions/revisionLog519.xml" ContentType="application/vnd.openxmlformats-officedocument.spreadsheetml.revisionLog+xml"/>
  <Override PartName="/xl/revisions/revisionLog561.xml" ContentType="application/vnd.openxmlformats-officedocument.spreadsheetml.revisionLog+xml"/>
  <Override PartName="/xl/revisions/revisionLog5.xml" ContentType="application/vnd.openxmlformats-officedocument.spreadsheetml.revisionLog+xml"/>
  <Override PartName="/xl/revisions/revisionLog47.xml" ContentType="application/vnd.openxmlformats-officedocument.spreadsheetml.revisionLog+xml"/>
  <Override PartName="/xl/revisions/revisionLog61.xml" ContentType="application/vnd.openxmlformats-officedocument.spreadsheetml.revisionLog+xml"/>
  <Override PartName="/xl/revisions/revisionLog400.xml" ContentType="application/vnd.openxmlformats-officedocument.spreadsheetml.revisionLog+xml"/>
  <Override PartName="/xl/revisions/revisionLog607.xml" ContentType="application/vnd.openxmlformats-officedocument.spreadsheetml.revisionLog+xml"/>
  <Override PartName="/xl/revisions/revisionLog331.xml" ContentType="application/vnd.openxmlformats-officedocument.spreadsheetml.revisionLog+xml"/>
  <Override PartName="/xl/revisions/revisionLog26.xml" ContentType="application/vnd.openxmlformats-officedocument.spreadsheetml.revisionLog+xml"/>
  <Override PartName="/xl/revisions/revisionLog82.xml" ContentType="application/vnd.openxmlformats-officedocument.spreadsheetml.revisionLog+xml"/>
  <Override PartName="/xl/revisions/revisionLog365.xml" ContentType="application/vnd.openxmlformats-officedocument.spreadsheetml.revisionLog+xml"/>
  <Override PartName="/xl/revisions/revisionLog421.xml" ContentType="application/vnd.openxmlformats-officedocument.spreadsheetml.revisionLog+xml"/>
  <Override PartName="/xl/revisions/revisionLog586.xml" ContentType="application/vnd.openxmlformats-officedocument.spreadsheetml.revisionLog+xml"/>
  <Override PartName="/xl/revisions/revisionLog254.xml" ContentType="application/vnd.openxmlformats-officedocument.spreadsheetml.revisionLog+xml"/>
  <Override PartName="/xl/revisions/revisionLog442.xml" ContentType="application/vnd.openxmlformats-officedocument.spreadsheetml.revisionLog+xml"/>
  <Override PartName="/xl/revisions/revisionLog484.xml" ContentType="application/vnd.openxmlformats-officedocument.spreadsheetml.revisionLog+xml"/>
  <Override PartName="/xl/revisions/revisionLog233.xml" ContentType="application/vnd.openxmlformats-officedocument.spreadsheetml.revisionLog+xml"/>
  <Override PartName="/xl/revisions/revisionLog93.xml" ContentType="application/vnd.openxmlformats-officedocument.spreadsheetml.revisionLog+xml"/>
  <Override PartName="/xl/revisions/revisionLog463.xml" ContentType="application/vnd.openxmlformats-officedocument.spreadsheetml.revisionLog+xml"/>
  <Override PartName="/xl/revisions/revisionLog296.xml" ContentType="application/vnd.openxmlformats-officedocument.spreadsheetml.revisionLog+xml"/>
  <Override PartName="/xl/revisions/revisionLog114.xml" ContentType="application/vnd.openxmlformats-officedocument.spreadsheetml.revisionLog+xml"/>
  <Override PartName="/xl/revisions/revisionLog170.xml" ContentType="application/vnd.openxmlformats-officedocument.spreadsheetml.revisionLog+xml"/>
  <Override PartName="/xl/revisions/revisionLog212.xml" ContentType="application/vnd.openxmlformats-officedocument.spreadsheetml.revisionLog+xml"/>
  <Override PartName="/xl/revisions/revisionLog509.xml" ContentType="application/vnd.openxmlformats-officedocument.spreadsheetml.revisionLog+xml"/>
  <Override PartName="/xl/revisions/revisionLog551.xml" ContentType="application/vnd.openxmlformats-officedocument.spreadsheetml.revisionLog+xml"/>
  <Override PartName="/xl/revisions/revisionLog300.xml" ContentType="application/vnd.openxmlformats-officedocument.spreadsheetml.revisionLog+xml"/>
  <Override PartName="/xl/revisions/revisionLog275.xml" ContentType="application/vnd.openxmlformats-officedocument.spreadsheetml.revisionLog+xml"/>
  <Override PartName="/xl/revisions/revisionLog135.xml" ContentType="application/vnd.openxmlformats-officedocument.spreadsheetml.revisionLog+xml"/>
  <Override PartName="/xl/revisions/revisionLog191.xml" ContentType="application/vnd.openxmlformats-officedocument.spreadsheetml.revisionLog+xml"/>
  <Override PartName="/xl/revisions/revisionLog488.xml" ContentType="application/vnd.openxmlformats-officedocument.spreadsheetml.revisionLog+xml"/>
  <Override PartName="/xl/revisions/revisionLog530.xml" ContentType="application/vnd.openxmlformats-officedocument.spreadsheetml.revisionLog+xml"/>
  <Override PartName="/xl/revisions/revisionLog321.xml" ContentType="application/vnd.openxmlformats-officedocument.spreadsheetml.revisionLog+xml"/>
  <Override PartName="/xl/revisions/revisionLog16.xml" ContentType="application/vnd.openxmlformats-officedocument.spreadsheetml.revisionLog+xml"/>
  <Override PartName="/xl/revisions/revisionLog72.xml" ContentType="application/vnd.openxmlformats-officedocument.spreadsheetml.revisionLog+xml"/>
  <Override PartName="/xl/revisions/revisionLog355.xml" ContentType="application/vnd.openxmlformats-officedocument.spreadsheetml.revisionLog+xml"/>
  <Override PartName="/xl/revisions/revisionLog411.xml" ContentType="application/vnd.openxmlformats-officedocument.spreadsheetml.revisionLog+xml"/>
  <Override PartName="/xl/revisions/revisionLog342.xml" ContentType="application/vnd.openxmlformats-officedocument.spreadsheetml.revisionLog+xml"/>
  <Override PartName="/xl/revisions/revisionLog37.xml" ContentType="application/vnd.openxmlformats-officedocument.spreadsheetml.revisionLog+xml"/>
  <Override PartName="/xl/revisions/revisionLog376.xml" ContentType="application/vnd.openxmlformats-officedocument.spreadsheetml.revisionLog+xml"/>
  <Override PartName="/xl/revisions/revisionLog390.xml" ContentType="application/vnd.openxmlformats-officedocument.spreadsheetml.revisionLog+xml"/>
  <Override PartName="/xl/revisions/revisionLog572.xml" ContentType="application/vnd.openxmlformats-officedocument.spreadsheetml.revisionLog+xml"/>
  <Override PartName="/xl/revisions/revisionLog597.xml" ContentType="application/vnd.openxmlformats-officedocument.spreadsheetml.revisionLog+xml"/>
  <Override PartName="/xl/revisions/revisionLog223.xml" ContentType="application/vnd.openxmlformats-officedocument.spreadsheetml.revisionLog+xml"/>
  <Override PartName="/xl/revisions/revisionLog83.xml" ContentType="application/vnd.openxmlformats-officedocument.spreadsheetml.revisionLog+xml"/>
  <Override PartName="/xl/revisions/revisionLog453.xml" ContentType="application/vnd.openxmlformats-officedocument.spreadsheetml.revisionLog+xml"/>
  <Override PartName="/xl/revisions/revisionLog244.xml" ContentType="application/vnd.openxmlformats-officedocument.spreadsheetml.revisionLog+xml"/>
  <Override PartName="/xl/revisions/revisionLog432.xml" ContentType="application/vnd.openxmlformats-officedocument.spreadsheetml.revisionLog+xml"/>
  <Override PartName="/xl/revisions/revisionLog474.xml" ContentType="application/vnd.openxmlformats-officedocument.spreadsheetml.revisionLog+xml"/>
  <Override PartName="/xl/revisions/revisionLog265.xml" ContentType="application/vnd.openxmlformats-officedocument.spreadsheetml.revisionLog+xml"/>
  <Override PartName="/xl/revisions/revisionLog125.xml" ContentType="application/vnd.openxmlformats-officedocument.spreadsheetml.revisionLog+xml"/>
  <Override PartName="/xl/revisions/revisionLog181.xml" ContentType="application/vnd.openxmlformats-officedocument.spreadsheetml.revisionLog+xml"/>
  <Override PartName="/xl/revisions/revisionLog520.xml" ContentType="application/vnd.openxmlformats-officedocument.spreadsheetml.revisionLog+xml"/>
  <Override PartName="/xl/revisions/revisionLog286.xml" ContentType="application/vnd.openxmlformats-officedocument.spreadsheetml.revisionLog+xml"/>
  <Override PartName="/xl/revisions/revisionLog104.xml" ContentType="application/vnd.openxmlformats-officedocument.spreadsheetml.revisionLog+xml"/>
  <Override PartName="/xl/revisions/revisionLog146.xml" ContentType="application/vnd.openxmlformats-officedocument.spreadsheetml.revisionLog+xml"/>
  <Override PartName="/xl/revisions/revisionLog160.xml" ContentType="application/vnd.openxmlformats-officedocument.spreadsheetml.revisionLog+xml"/>
  <Override PartName="/xl/revisions/revisionLog202.xml" ContentType="application/vnd.openxmlformats-officedocument.spreadsheetml.revisionLog+xml"/>
  <Override PartName="/xl/revisions/revisionLog499.xml" ContentType="application/vnd.openxmlformats-officedocument.spreadsheetml.revisionLog+xml"/>
  <Override PartName="/xl/revisions/revisionLog541.xml" ContentType="application/vnd.openxmlformats-officedocument.spreadsheetml.revisionLog+xml"/>
  <Override PartName="/xl/revisions/revisionLog332.xml" ContentType="application/vnd.openxmlformats-officedocument.spreadsheetml.revisionLog+xml"/>
  <Override PartName="/xl/revisions/revisionLog27.xml" ContentType="application/vnd.openxmlformats-officedocument.spreadsheetml.revisionLog+xml"/>
  <Override PartName="/xl/revisions/revisionLog366.xml" ContentType="application/vnd.openxmlformats-officedocument.spreadsheetml.revisionLog+xml"/>
  <Override PartName="/xl/revisions/revisionLog562.xml" ContentType="application/vnd.openxmlformats-officedocument.spreadsheetml.revisionLog+xml"/>
  <Override PartName="/xl/revisions/revisionLog311.xml" ContentType="application/vnd.openxmlformats-officedocument.spreadsheetml.revisionLog+xml"/>
  <Override PartName="/xl/revisions/revisionLog6.xml" ContentType="application/vnd.openxmlformats-officedocument.spreadsheetml.revisionLog+xml"/>
  <Override PartName="/xl/revisions/revisionLog48.xml" ContentType="application/vnd.openxmlformats-officedocument.spreadsheetml.revisionLog+xml"/>
  <Override PartName="/xl/revisions/revisionLog62.xml" ContentType="application/vnd.openxmlformats-officedocument.spreadsheetml.revisionLog+xml"/>
  <Override PartName="/xl/revisions/revisionLog213.xml" ContentType="application/vnd.openxmlformats-officedocument.spreadsheetml.revisionLog+xml"/>
  <Override PartName="/xl/revisions/revisionLog583.xml" ContentType="application/vnd.openxmlformats-officedocument.spreadsheetml.revisionLog+xml"/>
  <Override PartName="/xl/revisions/revisionLog234.xml" ContentType="application/vnd.openxmlformats-officedocument.spreadsheetml.revisionLog+xml"/>
  <Override PartName="/xl/revisions/revisionLog422.xml" ContentType="application/vnd.openxmlformats-officedocument.spreadsheetml.revisionLog+xml"/>
  <Override PartName="/xl/revisions/revisionLog464.xml" ContentType="application/vnd.openxmlformats-officedocument.spreadsheetml.revisionLog+xml"/>
  <Override PartName="/xl/revisions/revisionLog587.xml" ContentType="application/vnd.openxmlformats-officedocument.spreadsheetml.revisionLog+xml"/>
  <Override PartName="/xl/revisions/revisionLog73.xml" ContentType="application/vnd.openxmlformats-officedocument.spreadsheetml.revisionLog+xml"/>
  <Override PartName="/xl/revisions/revisionLog401.xml" ContentType="application/vnd.openxmlformats-officedocument.spreadsheetml.revisionLog+xml"/>
  <Override PartName="/xl/revisions/revisionLog443.xml" ContentType="application/vnd.openxmlformats-officedocument.spreadsheetml.revisionLog+xml"/>
  <Override PartName="/xl/revisions/revisionLog608.xml" ContentType="application/vnd.openxmlformats-officedocument.spreadsheetml.revisionLog+xml"/>
  <Override PartName="/xl/revisions/revisionLog276.xml" ContentType="application/vnd.openxmlformats-officedocument.spreadsheetml.revisionLog+xml"/>
  <Override PartName="/xl/revisions/revisionLog94.xml" ContentType="application/vnd.openxmlformats-officedocument.spreadsheetml.revisionLog+xml"/>
  <Override PartName="/xl/revisions/revisionLog136.xml" ContentType="application/vnd.openxmlformats-officedocument.spreadsheetml.revisionLog+xml"/>
  <Override PartName="/xl/revisions/revisionLog192.xml" ContentType="application/vnd.openxmlformats-officedocument.spreadsheetml.revisionLog+xml"/>
  <Override PartName="/xl/revisions/revisionLog475.xml" ContentType="application/vnd.openxmlformats-officedocument.spreadsheetml.revisionLog+xml"/>
  <Override PartName="/xl/revisions/revisionLog489.xml" ContentType="application/vnd.openxmlformats-officedocument.spreadsheetml.revisionLog+xml"/>
  <Override PartName="/xl/revisions/revisionLog531.xml" ContentType="application/vnd.openxmlformats-officedocument.spreadsheetml.revisionLog+xml"/>
  <Override PartName="/xl/revisions/revisionLog297.xml" ContentType="application/vnd.openxmlformats-officedocument.spreadsheetml.revisionLog+xml"/>
  <Override PartName="/xl/revisions/revisionLog255.xml" ContentType="application/vnd.openxmlformats-officedocument.spreadsheetml.revisionLog+xml"/>
  <Override PartName="/xl/revisions/revisionLog115.xml" ContentType="application/vnd.openxmlformats-officedocument.spreadsheetml.revisionLog+xml"/>
  <Override PartName="/xl/revisions/revisionLog171.xml" ContentType="application/vnd.openxmlformats-officedocument.spreadsheetml.revisionLog+xml"/>
  <Override PartName="/xl/revisions/revisionLog510.xml" ContentType="application/vnd.openxmlformats-officedocument.spreadsheetml.revisionLog+xml"/>
  <Override PartName="/xl/revisions/revisionLog343.xml" ContentType="application/vnd.openxmlformats-officedocument.spreadsheetml.revisionLog+xml"/>
  <Override PartName="/xl/revisions/revisionLog301.xml" ContentType="application/vnd.openxmlformats-officedocument.spreadsheetml.revisionLog+xml"/>
  <Override PartName="/xl/revisions/revisionLog203.xml" ContentType="application/vnd.openxmlformats-officedocument.spreadsheetml.revisionLog+xml"/>
  <Override PartName="/xl/revisions/revisionLog573.xml" ContentType="application/vnd.openxmlformats-officedocument.spreadsheetml.revisionLog+xml"/>
  <Override PartName="/xl/revisions/revisionLog322.xml" ContentType="application/vnd.openxmlformats-officedocument.spreadsheetml.revisionLog+xml"/>
  <Override PartName="/xl/revisions/revisionLog17.xml" ContentType="application/vnd.openxmlformats-officedocument.spreadsheetml.revisionLog+xml"/>
  <Override PartName="/xl/revisions/revisionLog552.xml" ContentType="application/vnd.openxmlformats-officedocument.spreadsheetml.revisionLog+xml"/>
  <Override PartName="/xl/revisions/revisionLog38.xml" ContentType="application/vnd.openxmlformats-officedocument.spreadsheetml.revisionLog+xml"/>
  <Override PartName="/xl/revisions/revisionLog377.xml" ContentType="application/vnd.openxmlformats-officedocument.spreadsheetml.revisionLog+xml"/>
  <Override PartName="/xl/revisions/revisionLog391.xml" ContentType="application/vnd.openxmlformats-officedocument.spreadsheetml.revisionLog+xml"/>
  <Override PartName="/xl/revisions/revisionLog433.xml" ContentType="application/vnd.openxmlformats-officedocument.spreadsheetml.revisionLog+xml"/>
  <Override PartName="/xl/revisions/revisionLog598.xml" ContentType="application/vnd.openxmlformats-officedocument.spreadsheetml.revisionLog+xml"/>
  <Override PartName="/xl/revisions/revisionLog356.xml" ContentType="application/vnd.openxmlformats-officedocument.spreadsheetml.revisionLog+xml"/>
  <Override PartName="/xl/revisions/revisionLog412.xml" ContentType="application/vnd.openxmlformats-officedocument.spreadsheetml.revisionLog+xml"/>
  <Override PartName="/xl/revisions/revisionLog454.xml" ContentType="application/vnd.openxmlformats-officedocument.spreadsheetml.revisionLog+xml"/>
  <Override PartName="/xl/revisions/revisionLog287.xml" ContentType="application/vnd.openxmlformats-officedocument.spreadsheetml.revisionLog+xml"/>
  <Override PartName="/xl/revisions/revisionLog245.xml" ContentType="application/vnd.openxmlformats-officedocument.spreadsheetml.revisionLog+xml"/>
  <Override PartName="/xl/revisions/revisionLog63.xml" ContentType="application/vnd.openxmlformats-officedocument.spreadsheetml.revisionLog+xml"/>
  <Override PartName="/xl/revisions/revisionLog105.xml" ContentType="application/vnd.openxmlformats-officedocument.spreadsheetml.revisionLog+xml"/>
  <Override PartName="/xl/revisions/revisionLog147.xml" ContentType="application/vnd.openxmlformats-officedocument.spreadsheetml.revisionLog+xml"/>
  <Override PartName="/xl/revisions/revisionLog161.xml" ContentType="application/vnd.openxmlformats-officedocument.spreadsheetml.revisionLog+xml"/>
  <Override PartName="/xl/revisions/revisionLog500.xml" ContentType="application/vnd.openxmlformats-officedocument.spreadsheetml.revisionLog+xml"/>
  <Override PartName="/xl/revisions/revisionLog224.xml" ContentType="application/vnd.openxmlformats-officedocument.spreadsheetml.revisionLog+xml"/>
  <Override PartName="/xl/revisions/revisionLog266.xml" ContentType="application/vnd.openxmlformats-officedocument.spreadsheetml.revisionLog+xml"/>
  <Override PartName="/xl/revisions/revisionLog84.xml" ContentType="application/vnd.openxmlformats-officedocument.spreadsheetml.revisionLog+xml"/>
  <Override PartName="/xl/revisions/revisionLog126.xml" ContentType="application/vnd.openxmlformats-officedocument.spreadsheetml.revisionLog+xml"/>
  <Override PartName="/xl/revisions/revisionLog182.xml" ContentType="application/vnd.openxmlformats-officedocument.spreadsheetml.revisionLog+xml"/>
  <Override PartName="/xl/revisions/revisionLog465.xml" ContentType="application/vnd.openxmlformats-officedocument.spreadsheetml.revisionLog+xml"/>
  <Override PartName="/xl/revisions/revisionLog521.xml" ContentType="application/vnd.openxmlformats-officedocument.spreadsheetml.revisionLog+xml"/>
  <Override PartName="/xl/revisions/revisionLog312.xml" ContentType="application/vnd.openxmlformats-officedocument.spreadsheetml.revisionLog+xml"/>
  <Override PartName="/xl/revisions/revisionLog7.xml" ContentType="application/vnd.openxmlformats-officedocument.spreadsheetml.revisionLog+xml"/>
  <Override PartName="/xl/revisions/revisionLog542.xml" ContentType="application/vnd.openxmlformats-officedocument.spreadsheetml.revisionLog+xml"/>
  <Override PartName="/xl/revisions/revisionLog584.xml" ContentType="application/vnd.openxmlformats-officedocument.spreadsheetml.revisionLog+xml"/>
  <Override PartName="/xl/revisions/revisionLog333.xml" ContentType="application/vnd.openxmlformats-officedocument.spreadsheetml.revisionLog+xml"/>
  <Override PartName="/xl/revisions/revisionLog193.xml" ContentType="application/vnd.openxmlformats-officedocument.spreadsheetml.revisionLog+xml"/>
  <Override PartName="/xl/revisions/revisionLog563.xml" ContentType="application/vnd.openxmlformats-officedocument.spreadsheetml.revisionLog+xml"/>
  <Override PartName="/xl/revisions/revisionLog49.xml" ContentType="application/vnd.openxmlformats-officedocument.spreadsheetml.revisionLog+xml"/>
  <Override PartName="/xl/revisions/revisionLog214.xml" ContentType="application/vnd.openxmlformats-officedocument.spreadsheetml.revisionLog+xml"/>
  <Override PartName="/xl/revisions/revisionLog402.xml" ContentType="application/vnd.openxmlformats-officedocument.spreadsheetml.revisionLog+xml"/>
  <Override PartName="/xl/revisions/revisionLog444.xml" ContentType="application/vnd.openxmlformats-officedocument.spreadsheetml.revisionLog+xml"/>
  <Override PartName="/xl/revisions/revisionLog609.xml" ContentType="application/vnd.openxmlformats-officedocument.spreadsheetml.revisionLog+xml"/>
  <Override PartName="/xl/revisions/revisionLog28.xml" ContentType="application/vnd.openxmlformats-officedocument.spreadsheetml.revisionLog+xml"/>
  <Override PartName="/xl/revisions/revisionLog367.xml" ContentType="application/vnd.openxmlformats-officedocument.spreadsheetml.revisionLog+xml"/>
  <Override PartName="/xl/revisions/revisionLog423.xml" ContentType="application/vnd.openxmlformats-officedocument.spreadsheetml.revisionLog+xml"/>
  <Override PartName="/xl/revisions/revisionLog588.xml" ContentType="application/vnd.openxmlformats-officedocument.spreadsheetml.revisionLog+xml"/>
  <Override PartName="/xl/revisions/revisionLog298.xml" ContentType="application/vnd.openxmlformats-officedocument.spreadsheetml.revisionLog+xml"/>
  <Override PartName="/xl/revisions/revisionLog256.xml" ContentType="application/vnd.openxmlformats-officedocument.spreadsheetml.revisionLog+xml"/>
  <Override PartName="/xl/revisions/revisionLog74.xml" ContentType="application/vnd.openxmlformats-officedocument.spreadsheetml.revisionLog+xml"/>
  <Override PartName="/xl/revisions/revisionLog116.xml" ContentType="application/vnd.openxmlformats-officedocument.spreadsheetml.revisionLog+xml"/>
  <Override PartName="/xl/revisions/revisionLog172.xml" ContentType="application/vnd.openxmlformats-officedocument.spreadsheetml.revisionLog+xml"/>
  <Override PartName="/xl/revisions/revisionLog455.xml" ContentType="application/vnd.openxmlformats-officedocument.spreadsheetml.revisionLog+xml"/>
  <Override PartName="/xl/revisions/revisionLog277.xml" ContentType="application/vnd.openxmlformats-officedocument.spreadsheetml.revisionLog+xml"/>
  <Override PartName="/xl/revisions/revisionLog235.xml" ContentType="application/vnd.openxmlformats-officedocument.spreadsheetml.revisionLog+xml"/>
  <Override PartName="/xl/revisions/revisionLog53.xml" ContentType="application/vnd.openxmlformats-officedocument.spreadsheetml.revisionLog+xml"/>
  <Override PartName="/xl/revisions/revisionLog95.xml" ContentType="application/vnd.openxmlformats-officedocument.spreadsheetml.revisionLog+xml"/>
  <Override PartName="/xl/revisions/revisionLog137.xml" ContentType="application/vnd.openxmlformats-officedocument.spreadsheetml.revisionLog+xml"/>
  <Override PartName="/xl/revisions/revisionLog490.xml" ContentType="application/vnd.openxmlformats-officedocument.spreadsheetml.revisionLog+xml"/>
  <Override PartName="/xl/revisions/revisionLog323.xml" ContentType="application/vnd.openxmlformats-officedocument.spreadsheetml.revisionLog+xml"/>
  <Override PartName="/xl/revisions/revisionLog183.xml" ContentType="application/vnd.openxmlformats-officedocument.spreadsheetml.revisionLog+xml"/>
  <Override PartName="/xl/revisions/revisionLog511.xml" ContentType="application/vnd.openxmlformats-officedocument.spreadsheetml.revisionLog+xml"/>
  <Override PartName="/xl/revisions/revisionLog553.xml" ContentType="application/vnd.openxmlformats-officedocument.spreadsheetml.revisionLog+xml"/>
  <Override PartName="/xl/revisions/revisionLog344.xml" ContentType="application/vnd.openxmlformats-officedocument.spreadsheetml.revisionLog+xml"/>
  <Override PartName="/xl/revisions/revisionLog302.xml" ContentType="application/vnd.openxmlformats-officedocument.spreadsheetml.revisionLog+xml"/>
  <Override PartName="/xl/revisions/revisionLog476.xml" ContentType="application/vnd.openxmlformats-officedocument.spreadsheetml.revisionLog+xml"/>
  <Override PartName="/xl/revisions/revisionLog532.xml" ContentType="application/vnd.openxmlformats-officedocument.spreadsheetml.revisionLog+xml"/>
  <Override PartName="/xl/revisions/revisionLog574.xml" ContentType="application/vnd.openxmlformats-officedocument.spreadsheetml.revisionLog+xml"/>
  <Override PartName="/xl/revisions/revisionLog18.xml" ContentType="application/vnd.openxmlformats-officedocument.spreadsheetml.revisionLog+xml"/>
  <Override PartName="/xl/revisions/revisionLog357.xml" ContentType="application/vnd.openxmlformats-officedocument.spreadsheetml.revisionLog+xml"/>
  <Override PartName="/xl/revisions/revisionLog413.xml" ContentType="application/vnd.openxmlformats-officedocument.spreadsheetml.revisionLog+xml"/>
  <Override PartName="/xl/revisions/revisionLog39.xml" ContentType="application/vnd.openxmlformats-officedocument.spreadsheetml.revisionLog+xml"/>
  <Override PartName="/xl/revisions/revisionLog204.xml" ContentType="application/vnd.openxmlformats-officedocument.spreadsheetml.revisionLog+xml"/>
  <Override PartName="/xl/revisions/revisionLog378.xml" ContentType="application/vnd.openxmlformats-officedocument.spreadsheetml.revisionLog+xml"/>
  <Override PartName="/xl/revisions/revisionLog392.xml" ContentType="application/vnd.openxmlformats-officedocument.spreadsheetml.revisionLog+xml"/>
  <Override PartName="/xl/revisions/revisionLog434.xml" ContentType="application/vnd.openxmlformats-officedocument.spreadsheetml.revisionLog+xml"/>
  <Override PartName="/xl/revisions/revisionLog599.xml" ContentType="application/vnd.openxmlformats-officedocument.spreadsheetml.revisionLog+xml"/>
  <Override PartName="/xl/revisions/revisionLog267.xml" ContentType="application/vnd.openxmlformats-officedocument.spreadsheetml.revisionLog+xml"/>
  <Override PartName="/xl/revisions/revisionLog225.xml" ContentType="application/vnd.openxmlformats-officedocument.spreadsheetml.revisionLog+xml"/>
  <Override PartName="/xl/revisions/revisionLog85.xml" ContentType="application/vnd.openxmlformats-officedocument.spreadsheetml.revisionLog+xml"/>
  <Override PartName="/xl/revisions/revisionLog127.xml" ContentType="application/vnd.openxmlformats-officedocument.spreadsheetml.revisionLog+xml"/>
  <Override PartName="/xl/revisions/revisionLog288.xml" ContentType="application/vnd.openxmlformats-officedocument.spreadsheetml.revisionLog+xml"/>
  <Override PartName="/xl/revisions/revisionLog246.xml" ContentType="application/vnd.openxmlformats-officedocument.spreadsheetml.revisionLog+xml"/>
  <Override PartName="/xl/revisions/revisionLog64.xml" ContentType="application/vnd.openxmlformats-officedocument.spreadsheetml.revisionLog+xml"/>
  <Override PartName="/xl/revisions/revisionLog106.xml" ContentType="application/vnd.openxmlformats-officedocument.spreadsheetml.revisionLog+xml"/>
  <Override PartName="/xl/revisions/revisionLog162.xml" ContentType="application/vnd.openxmlformats-officedocument.spreadsheetml.revisionLog+xml"/>
  <Override PartName="/xl/revisions/revisionLog445.xml" ContentType="application/vnd.openxmlformats-officedocument.spreadsheetml.revisionLog+xml"/>
  <Override PartName="/xl/revisions/revisionLog466.xml" ContentType="application/vnd.openxmlformats-officedocument.spreadsheetml.revisionLog+xml"/>
  <Override PartName="/xl/revisions/revisionLog522.xml" ContentType="application/vnd.openxmlformats-officedocument.spreadsheetml.revisionLog+xml"/>
  <Override PartName="/xl/revisions/revisionLog564.xml" ContentType="application/vnd.openxmlformats-officedocument.spreadsheetml.revisionLog+xml"/>
  <Override PartName="/xl/revisions/revisionLog313.xml" ContentType="application/vnd.openxmlformats-officedocument.spreadsheetml.revisionLog+xml"/>
  <Override PartName="/xl/revisions/revisionLog148.xml" ContentType="application/vnd.openxmlformats-officedocument.spreadsheetml.revisionLog+xml"/>
  <Override PartName="/xl/revisions/revisionLog501.xml" ContentType="application/vnd.openxmlformats-officedocument.spreadsheetml.revisionLog+xml"/>
  <Override PartName="/xl/revisions/revisionLog543.xml" ContentType="application/vnd.openxmlformats-officedocument.spreadsheetml.revisionLog+xml"/>
  <Override PartName="/xl/revisions/revisionLog334.xml" ContentType="application/vnd.openxmlformats-officedocument.spreadsheetml.revisionLog+xml"/>
  <Override PartName="/xl/revisions/revisionLog29.xml" ContentType="application/vnd.openxmlformats-officedocument.spreadsheetml.revisionLog+xml"/>
  <Override PartName="/xl/revisions/revisionLog194.xml" ContentType="application/vnd.openxmlformats-officedocument.spreadsheetml.revisionLog+xml"/>
  <Override PartName="/xl/revisions/revisionLog368.xml" ContentType="application/vnd.openxmlformats-officedocument.spreadsheetml.revisionLog+xml"/>
  <Override PartName="/xl/revisions/revisionLog424.xml" ContentType="application/vnd.openxmlformats-officedocument.spreadsheetml.revisionLog+xml"/>
  <Override PartName="/xl/revisions/revisionLog575.xml" ContentType="application/vnd.openxmlformats-officedocument.spreadsheetml.revisionLog+xml"/>
  <Override PartName="/xl/revisions/revisionLog589.xml" ContentType="application/vnd.openxmlformats-officedocument.spreadsheetml.revisionLog+xml"/>
  <Override PartName="/xl/revisions/revisionLog8.xml" ContentType="application/vnd.openxmlformats-officedocument.spreadsheetml.revisionLog+xml"/>
  <Override PartName="/xl/revisions/revisionLog50.xml" ContentType="application/vnd.openxmlformats-officedocument.spreadsheetml.revisionLog+xml"/>
  <Override PartName="/xl/revisions/revisionLog173.xml" ContentType="application/vnd.openxmlformats-officedocument.spreadsheetml.revisionLog+xml"/>
  <Override PartName="/xl/revisions/revisionLog215.xml" ContentType="application/vnd.openxmlformats-officedocument.spreadsheetml.revisionLog+xml"/>
  <Override PartName="/xl/revisions/revisionLog403.xml" ContentType="application/vnd.openxmlformats-officedocument.spreadsheetml.revisionLog+xml"/>
  <Override PartName="/xl/revisions/revisionLog610.xml" ContentType="application/vnd.openxmlformats-officedocument.spreadsheetml.revisionLog+xml"/>
  <Override PartName="/xl/revisions/revisionLog236.xml" ContentType="application/vnd.openxmlformats-officedocument.spreadsheetml.revisionLog+xml"/>
  <Override PartName="/xl/revisions/revisionLog278.xml" ContentType="application/vnd.openxmlformats-officedocument.spreadsheetml.revisionLog+xml"/>
  <Override PartName="/xl/revisions/revisionLog54.xml" ContentType="application/vnd.openxmlformats-officedocument.spreadsheetml.revisionLog+xml"/>
  <Override PartName="/xl/revisions/revisionLog96.xml" ContentType="application/vnd.openxmlformats-officedocument.spreadsheetml.revisionLog+xml"/>
  <Override PartName="/xl/revisions/revisionLog435.xml" ContentType="application/vnd.openxmlformats-officedocument.spreadsheetml.revisionLog+xml"/>
  <Override PartName="/xl/revisions/revisionLog257.xml" ContentType="application/vnd.openxmlformats-officedocument.spreadsheetml.revisionLog+xml"/>
  <Override PartName="/xl/revisions/revisionLog75.xml" ContentType="application/vnd.openxmlformats-officedocument.spreadsheetml.revisionLog+xml"/>
  <Override PartName="/xl/revisions/revisionLog117.xml" ContentType="application/vnd.openxmlformats-officedocument.spreadsheetml.revisionLog+xml"/>
  <Override PartName="/xl/revisions/revisionLog303.xml" ContentType="application/vnd.openxmlformats-officedocument.spreadsheetml.revisionLog+xml"/>
  <Override PartName="/xl/revisions/revisionLog138.xml" ContentType="application/vnd.openxmlformats-officedocument.spreadsheetml.revisionLog+xml"/>
  <Override PartName="/xl/revisions/revisionLog477.xml" ContentType="application/vnd.openxmlformats-officedocument.spreadsheetml.revisionLog+xml"/>
  <Override PartName="/xl/revisions/revisionLog491.xml" ContentType="application/vnd.openxmlformats-officedocument.spreadsheetml.revisionLog+xml"/>
  <Override PartName="/xl/revisions/revisionLog533.xml" ContentType="application/vnd.openxmlformats-officedocument.spreadsheetml.revisionLog+xml"/>
  <Override PartName="/xl/revisions/revisionLog345.xml" ContentType="application/vnd.openxmlformats-officedocument.spreadsheetml.revisionLog+xml"/>
  <Override PartName="/xl/revisions/revisionLog40.xml" ContentType="application/vnd.openxmlformats-officedocument.spreadsheetml.revisionLog+xml"/>
  <Override PartName="/xl/revisions/revisionLog163.xml" ContentType="application/vnd.openxmlformats-officedocument.spreadsheetml.revisionLog+xml"/>
  <Override PartName="/xl/revisions/revisionLog205.xml" ContentType="application/vnd.openxmlformats-officedocument.spreadsheetml.revisionLog+xml"/>
  <Override PartName="/xl/revisions/revisionLog379.xml" ContentType="application/vnd.openxmlformats-officedocument.spreadsheetml.revisionLog+xml"/>
  <Override PartName="/xl/revisions/revisionLog393.xml" ContentType="application/vnd.openxmlformats-officedocument.spreadsheetml.revisionLog+xml"/>
  <Override PartName="/xl/revisions/revisionLog600.xml" ContentType="application/vnd.openxmlformats-officedocument.spreadsheetml.revisionLog+xml"/>
  <Override PartName="/xl/revisions/revisionLog247.xml" ContentType="application/vnd.openxmlformats-officedocument.spreadsheetml.revisionLog+xml"/>
  <Override PartName="/xl/revisions/revisionLog65.xml" ContentType="application/vnd.openxmlformats-officedocument.spreadsheetml.revisionLog+xml"/>
  <Override PartName="/xl/revisions/revisionLog289.xml" ContentType="application/vnd.openxmlformats-officedocument.spreadsheetml.revisionLog+xml"/>
  <Override PartName="/xl/revisions/revisionLog107.xml" ContentType="application/vnd.openxmlformats-officedocument.spreadsheetml.revisionLog+xml"/>
  <Override PartName="/xl/revisions/revisionLog149.xml" ContentType="application/vnd.openxmlformats-officedocument.spreadsheetml.revisionLog+xml"/>
  <Override PartName="/xl/revisions/revisionLog446.xml" ContentType="application/vnd.openxmlformats-officedocument.spreadsheetml.revisionLog+xml"/>
  <Override PartName="/xl/revisions/revisionLog502.xml" ContentType="application/vnd.openxmlformats-officedocument.spreadsheetml.revisionLog+xml"/>
  <Override PartName="/xl/revisions/revisionLog544.xml" ContentType="application/vnd.openxmlformats-officedocument.spreadsheetml.revisionLog+xml"/>
  <Override PartName="/xl/revisions/revisionLog314.xml" ContentType="application/vnd.openxmlformats-officedocument.spreadsheetml.revisionLog+xml"/>
  <Override PartName="/xl/revisions/revisionLog9.xml" ContentType="application/vnd.openxmlformats-officedocument.spreadsheetml.revisionLog+xml"/>
  <Override PartName="/xl/revisions/revisionLog51.xml" ContentType="application/vnd.openxmlformats-officedocument.spreadsheetml.revisionLog+xml"/>
  <Override PartName="/xl/revisions/revisionLog174.xml" ContentType="application/vnd.openxmlformats-officedocument.spreadsheetml.revisionLog+xml"/>
  <Override PartName="/xl/revisions/revisionLog348.xml" ContentType="application/vnd.openxmlformats-officedocument.spreadsheetml.revisionLog+xml"/>
  <Override PartName="/xl/revisions/revisionLog404.xml" ContentType="application/vnd.openxmlformats-officedocument.spreadsheetml.revisionLog+xml"/>
  <Override PartName="/xl/revisions/revisionLog555.xml" ContentType="application/vnd.openxmlformats-officedocument.spreadsheetml.revisionLog+xml"/>
  <Override PartName="/xl/revisions/revisionLog216.xml" ContentType="application/vnd.openxmlformats-officedocument.spreadsheetml.revisionLog+xml"/>
  <Override PartName="/xl/revisions/revisionLog76.xml" ContentType="application/vnd.openxmlformats-officedocument.spreadsheetml.revisionLog+xml"/>
  <Override PartName="/xl/revisions/revisionLog611.xml" ContentType="application/vnd.openxmlformats-officedocument.spreadsheetml.revisionLog+xml"/>
  <Override PartName="/xl/revisions/revisionLog258.xml" ContentType="application/vnd.openxmlformats-officedocument.spreadsheetml.revisionLog+xml"/>
  <Override PartName="/xl/revisions/revisionLog118.xml" ContentType="application/vnd.openxmlformats-officedocument.spreadsheetml.revisionLog+xml"/>
  <Override PartName="/xl/revisions/revisionLog415.xml" ContentType="application/vnd.openxmlformats-officedocument.spreadsheetml.revisionLog+xml"/>
  <Override PartName="/xl/revisions/revisionLog457.xml" ContentType="application/vnd.openxmlformats-officedocument.spreadsheetml.revisionLog+xml"/>
  <Override PartName="/xl/revisions/revisionLog513.xml" ContentType="application/vnd.openxmlformats-officedocument.spreadsheetml.revisionLog+xml"/>
  <Override PartName="/xl/revisions/revisionLog325.xml" ContentType="application/vnd.openxmlformats-officedocument.spreadsheetml.revisionLog+xml"/>
  <Override PartName="/xl/revisions/revisionLog20.xml" ContentType="application/vnd.openxmlformats-officedocument.spreadsheetml.revisionLog+xml"/>
  <Override PartName="/xl/revisions/revisionLog185.xml" ContentType="application/vnd.openxmlformats-officedocument.spreadsheetml.revisionLog+xml"/>
  <Override PartName="/xl/revisions/revisionLog359.xml" ContentType="application/vnd.openxmlformats-officedocument.spreadsheetml.revisionLog+xml"/>
  <Override PartName="/xl/revisions/revisionLog227.xml" ContentType="application/vnd.openxmlformats-officedocument.spreadsheetml.revisionLog+xml"/>
  <Override PartName="/xl/revisions/revisionLog566.xml" ContentType="application/vnd.openxmlformats-officedocument.spreadsheetml.revisionLog+xml"/>
  <Override PartName="/xl/revisions/revisionLog269.xml" ContentType="application/vnd.openxmlformats-officedocument.spreadsheetml.revisionLog+xml"/>
  <Override PartName="/xl/revisions/revisionLog87.xml" ContentType="application/vnd.openxmlformats-officedocument.spreadsheetml.revisionLog+xml"/>
  <Override PartName="/xl/revisions/revisionLog129.xml" ContentType="application/vnd.openxmlformats-officedocument.spreadsheetml.revisionLog+xml"/>
  <Override PartName="/xl/revisions/revisionLog426.xml" ContentType="application/vnd.openxmlformats-officedocument.spreadsheetml.revisionLog+xml"/>
  <Override PartName="/xl/revisions/revisionLog468.xml" ContentType="application/vnd.openxmlformats-officedocument.spreadsheetml.revisionLog+xml"/>
  <Override PartName="/xl/revisions/revisionLog524.xml" ContentType="application/vnd.openxmlformats-officedocument.spreadsheetml.revisionLog+xml"/>
  <Override PartName="/xl/revisions/revisionLog280.xml" ContentType="application/vnd.openxmlformats-officedocument.spreadsheetml.revisionLog+xml"/>
  <Override PartName="/xl/revisions/revisionLog336.xml" ContentType="application/vnd.openxmlformats-officedocument.spreadsheetml.revisionLog+xml"/>
  <Override PartName="/xl/revisions/revisionLog154.xml" ContentType="application/vnd.openxmlformats-officedocument.spreadsheetml.revisionLog+xml"/>
  <Override PartName="/xl/revisions/revisionLog196.xml" ContentType="application/vnd.openxmlformats-officedocument.spreadsheetml.revisionLog+xml"/>
  <Override PartName="/xl/revisions/revisionLog31.xml" ContentType="application/vnd.openxmlformats-officedocument.spreadsheetml.revisionLog+xml"/>
  <Override PartName="/xl/revisions/revisionLog56.xml" ContentType="application/vnd.openxmlformats-officedocument.spreadsheetml.revisionLog+xml"/>
  <Override PartName="/xl/revisions/revisionLog370.xml" ContentType="application/vnd.openxmlformats-officedocument.spreadsheetml.revisionLog+xml"/>
  <Override PartName="/xl/revisions/revisionLog535.xml" ContentType="application/vnd.openxmlformats-officedocument.spreadsheetml.revisionLog+xml"/>
  <Override PartName="/xl/revisions/revisionLog577.xml" ContentType="application/vnd.openxmlformats-officedocument.spreadsheetml.revisionLog+xml"/>
  <Override PartName="/xl/revisions/revisionLog591.xml" ContentType="application/vnd.openxmlformats-officedocument.spreadsheetml.revisionLog+xml"/>
  <Override PartName="/xl/revisions/revisionLog238.xml" ContentType="application/vnd.openxmlformats-officedocument.spreadsheetml.revisionLog+xml"/>
  <Override PartName="/xl/revisions/revisionLog98.xml" ContentType="application/vnd.openxmlformats-officedocument.spreadsheetml.revisionLog+xml"/>
  <Override PartName="/xl/revisions/revisionLog140.xml" ContentType="application/vnd.openxmlformats-officedocument.spreadsheetml.revisionLog+xml"/>
  <Override PartName="/xl/revisions/revisionLog395.xml" ContentType="application/vnd.openxmlformats-officedocument.spreadsheetml.revisionLog+xml"/>
  <Override PartName="/xl/revisions/revisionLog437.xml" ContentType="application/vnd.openxmlformats-officedocument.spreadsheetml.revisionLog+xml"/>
  <Override PartName="/xl/revisions/revisionLog479.xml" ContentType="application/vnd.openxmlformats-officedocument.spreadsheetml.revisionLog+xml"/>
  <Override PartName="/xl/revisions/revisionLog493.xml" ContentType="application/vnd.openxmlformats-officedocument.spreadsheetml.revisionLog+xml"/>
  <Override PartName="/xl/revisions/revisionLog347.xml" ContentType="application/vnd.openxmlformats-officedocument.spreadsheetml.revisionLog+xml"/>
  <Override PartName="/xl/revisions/revisionLog291.xml" ContentType="application/vnd.openxmlformats-officedocument.spreadsheetml.revisionLog+xml"/>
  <Override PartName="/xl/revisions/revisionLog305.xml" ContentType="application/vnd.openxmlformats-officedocument.spreadsheetml.revisionLog+xml"/>
  <Override PartName="/xl/revisions/revisionLog165.xml" ContentType="application/vnd.openxmlformats-officedocument.spreadsheetml.revisionLog+xml"/>
  <Override PartName="/xl/revisions/revisionLog42.xml" ContentType="application/vnd.openxmlformats-officedocument.spreadsheetml.revisionLog+xml"/>
  <Override PartName="/xl/revisions/revisionLog207.xml" ContentType="application/vnd.openxmlformats-officedocument.spreadsheetml.revisionLog+xml"/>
  <Override PartName="/xl/revisions/revisionLog381.xml" ContentType="application/vnd.openxmlformats-officedocument.spreadsheetml.revisionLog+xml"/>
  <Override PartName="/xl/revisions/revisionLog546.xml" ContentType="application/vnd.openxmlformats-officedocument.spreadsheetml.revisionLog+xml"/>
  <Override PartName="/xl/revisions/revisionLog602.xml" ContentType="application/vnd.openxmlformats-officedocument.spreadsheetml.revisionLog+xml"/>
  <Override PartName="/xl/revisions/revisionLog249.xml" ContentType="application/vnd.openxmlformats-officedocument.spreadsheetml.revisionLog+xml"/>
  <Override PartName="/xl/revisions/revisionLog67.xml" ContentType="application/vnd.openxmlformats-officedocument.spreadsheetml.revisionLog+xml"/>
  <Override PartName="/xl/revisions/revisionLog109.xml" ContentType="application/vnd.openxmlformats-officedocument.spreadsheetml.revisionLog+xml"/>
  <Override PartName="/xl/revisions/revisionLog151.xml" ContentType="application/vnd.openxmlformats-officedocument.spreadsheetml.revisionLog+xml"/>
  <Override PartName="/xl/revisions/revisionLog406.xml" ContentType="application/vnd.openxmlformats-officedocument.spreadsheetml.revisionLog+xml"/>
  <Override PartName="/xl/revisions/revisionLog448.xml" ContentType="application/vnd.openxmlformats-officedocument.spreadsheetml.revisionLog+xml"/>
  <Override PartName="/xl/revisions/revisionLog316.xml" ContentType="application/vnd.openxmlformats-officedocument.spreadsheetml.revisionLog+xml"/>
  <Override PartName="/xl/revisions/revisionLog260.xml" ContentType="application/vnd.openxmlformats-officedocument.spreadsheetml.revisionLog+xml"/>
  <Override PartName="/xl/revisions/revisionLog176.xml" ContentType="application/vnd.openxmlformats-officedocument.spreadsheetml.revisionLog+xml"/>
  <Override PartName="/xl/revisions/revisionLog504.xml" ContentType="application/vnd.openxmlformats-officedocument.spreadsheetml.revisionLog+xml"/>
  <Override PartName="/xl/revisions/revisionLog11.xml" ContentType="application/vnd.openxmlformats-officedocument.spreadsheetml.revisionLog+xml"/>
  <Override PartName="/xl/revisions/revisionLog350.xml" ContentType="application/vnd.openxmlformats-officedocument.spreadsheetml.revisionLog+xml"/>
  <Override PartName="/xl/revisions/revisionLog515.xml" ContentType="application/vnd.openxmlformats-officedocument.spreadsheetml.revisionLog+xml"/>
  <Override PartName="/xl/revisions/revisionLog557.xml" ContentType="application/vnd.openxmlformats-officedocument.spreadsheetml.revisionLog+xml"/>
  <Override PartName="/xl/revisions/revisionLog613.xml" ContentType="application/vnd.openxmlformats-officedocument.spreadsheetml.revisionLog+xml"/>
  <Override PartName="/xl/revisions/revisionLog218.xml" ContentType="application/vnd.openxmlformats-officedocument.spreadsheetml.revisionLog+xml"/>
  <Override PartName="/xl/revisions/revisionLog78.xml" ContentType="application/vnd.openxmlformats-officedocument.spreadsheetml.revisionLog+xml"/>
  <Override PartName="/xl/revisions/revisionLog120.xml" ContentType="application/vnd.openxmlformats-officedocument.spreadsheetml.revisionLog+xml"/>
  <Override PartName="/xl/revisions/revisionLog417.xml" ContentType="application/vnd.openxmlformats-officedocument.spreadsheetml.revisionLog+xml"/>
  <Override PartName="/xl/revisions/revisionLog271.xml" ContentType="application/vnd.openxmlformats-officedocument.spreadsheetml.revisionLog+xml"/>
  <Override PartName="/xl/revisions/revisionLog459.xml" ContentType="application/vnd.openxmlformats-officedocument.spreadsheetml.revisionLog+xml"/>
  <Override PartName="/xl/revisions/revisionLog327.xml" ContentType="application/vnd.openxmlformats-officedocument.spreadsheetml.revisionLog+xml"/>
  <Override PartName="/xl/revisions/revisionLog22.xml" ContentType="application/vnd.openxmlformats-officedocument.spreadsheetml.revisionLog+xml"/>
  <Override PartName="/xl/revisions/revisionLog187.xml" ContentType="application/vnd.openxmlformats-officedocument.spreadsheetml.revisionLog+xml"/>
  <Override PartName="/xl/revisions/revisionLog361.xml" ContentType="application/vnd.openxmlformats-officedocument.spreadsheetml.revisionLog+xml"/>
  <Override PartName="/xl/revisions/revisionLog526.xml" ContentType="application/vnd.openxmlformats-officedocument.spreadsheetml.revisionLog+xml"/>
  <Override PartName="/xl/revisions/revisionLog568.xml" ContentType="application/vnd.openxmlformats-officedocument.spreadsheetml.revisionLog+xml"/>
  <Override PartName="/xl/revisions/revisionLog229.xml" ContentType="application/vnd.openxmlformats-officedocument.spreadsheetml.revisionLog+xml"/>
  <Override PartName="/xl/revisions/revisionLog33.xml" ContentType="application/vnd.openxmlformats-officedocument.spreadsheetml.revisionLog+xml"/>
  <Override PartName="/xl/revisions/revisionLog89.xml" ContentType="application/vnd.openxmlformats-officedocument.spreadsheetml.revisionLog+xml"/>
  <Override PartName="/xl/revisions/revisionLog386.xml" ContentType="application/vnd.openxmlformats-officedocument.spreadsheetml.revisionLog+xml"/>
  <Override PartName="/xl/revisions/revisionLog428.xml" ContentType="application/vnd.openxmlformats-officedocument.spreadsheetml.revisionLog+xml"/>
  <Override PartName="/xl/revisions/revisionLog240.xml" ContentType="application/vnd.openxmlformats-officedocument.spreadsheetml.revisionLog+xml"/>
  <Override PartName="/xl/revisions/revisionLog131.xml" ContentType="application/vnd.openxmlformats-officedocument.spreadsheetml.revisionLog+xml"/>
  <Override PartName="/xl/revisions/revisionLog470.xml" ContentType="application/vnd.openxmlformats-officedocument.spreadsheetml.revisionLog+xml"/>
  <Override PartName="/xl/revisions/revisionLog338.xml" ContentType="application/vnd.openxmlformats-officedocument.spreadsheetml.revisionLog+xml"/>
  <Override PartName="/xl/revisions/revisionLog282.xml" ContentType="application/vnd.openxmlformats-officedocument.spreadsheetml.revisionLog+xml"/>
  <Override PartName="/xl/revisions/revisionLog156.xml" ContentType="application/vnd.openxmlformats-officedocument.spreadsheetml.revisionLog+xml"/>
  <Override PartName="/xl/revisions/revisionLog198.xml" ContentType="application/vnd.openxmlformats-officedocument.spreadsheetml.revisionLog+xml"/>
  <Override PartName="/xl/revisions/revisionLog372.xml" ContentType="application/vnd.openxmlformats-officedocument.spreadsheetml.revisionLog+xml"/>
  <Override PartName="/xl/revisions/revisionLog495.xml" ContentType="application/vnd.openxmlformats-officedocument.spreadsheetml.revisionLog+xml"/>
  <Override PartName="/xl/revisions/revisionLog537.xml" ContentType="application/vnd.openxmlformats-officedocument.spreadsheetml.revisionLog+xml"/>
  <Override PartName="/xl/revisions/revisionLog593.xml" ContentType="application/vnd.openxmlformats-officedocument.spreadsheetml.revisionLog+xml"/>
  <Override PartName="/xl/revisions/revisionLog44.xml" ContentType="application/vnd.openxmlformats-officedocument.spreadsheetml.revisionLog+xml"/>
  <Override PartName="/xl/revisions/revisionLog58.xml" ContentType="application/vnd.openxmlformats-officedocument.spreadsheetml.revisionLog+xml"/>
  <Override PartName="/xl/revisions/revisionLog100.xml" ContentType="application/vnd.openxmlformats-officedocument.spreadsheetml.revisionLog+xml"/>
  <Override PartName="/xl/revisions/revisionLog397.xml" ContentType="application/vnd.openxmlformats-officedocument.spreadsheetml.revisionLog+xml"/>
  <Override PartName="/xl/revisions/revisionLog579.xml" ContentType="application/vnd.openxmlformats-officedocument.spreadsheetml.revisionLog+xml"/>
  <Override PartName="/xl/revisions/revisionLog251.xml" ContentType="application/vnd.openxmlformats-officedocument.spreadsheetml.revisionLog+xml"/>
  <Override PartName="/xl/revisions/revisionLog142.xml" ContentType="application/vnd.openxmlformats-officedocument.spreadsheetml.revisionLog+xml"/>
  <Override PartName="/xl/revisions/revisionLog439.xml" ContentType="application/vnd.openxmlformats-officedocument.spreadsheetml.revisionLog+xml"/>
  <Override PartName="/xl/revisions/revisionLog481.xml" ContentType="application/vnd.openxmlformats-officedocument.spreadsheetml.revisionLog+xml"/>
  <Override PartName="/xl/revisions/revisionLog307.xml" ContentType="application/vnd.openxmlformats-officedocument.spreadsheetml.revisionLog+xml"/>
  <Override PartName="/xl/revisions/revisionLog293.xml" ContentType="application/vnd.openxmlformats-officedocument.spreadsheetml.revisionLog+xml"/>
  <Override PartName="/xl/revisions/revisionLog2.xml" ContentType="application/vnd.openxmlformats-officedocument.spreadsheetml.revisionLog+xml"/>
  <Override PartName="/xl/revisions/revisionLog167.xml" ContentType="application/vnd.openxmlformats-officedocument.spreadsheetml.revisionLog+xml"/>
  <Override PartName="/xl/revisions/revisionLog209.xml" ContentType="application/vnd.openxmlformats-officedocument.spreadsheetml.revisionLog+xml"/>
  <Override PartName="/xl/revisions/revisionLog506.xml" ContentType="application/vnd.openxmlformats-officedocument.spreadsheetml.revisionLog+xml"/>
  <Override PartName="/xl/revisions/revisionLog548.xml" ContentType="application/vnd.openxmlformats-officedocument.spreadsheetml.revisionLog+xml"/>
  <Override PartName="/xl/revisions/revisionLog13.xml" ContentType="application/vnd.openxmlformats-officedocument.spreadsheetml.revisionLog+xml"/>
  <Override PartName="/xl/revisions/revisionLog69.xml" ContentType="application/vnd.openxmlformats-officedocument.spreadsheetml.revisionLog+xml"/>
  <Override PartName="/xl/revisions/revisionLog383.xml" ContentType="application/vnd.openxmlformats-officedocument.spreadsheetml.revisionLog+xml"/>
  <Override PartName="/xl/revisions/revisionLog604.xml" ContentType="application/vnd.openxmlformats-officedocument.spreadsheetml.revisionLog+xml"/>
  <Override PartName="/xl/revisions/revisionLog220.xml" ContentType="application/vnd.openxmlformats-officedocument.spreadsheetml.revisionLog+xml"/>
  <Override PartName="/xl/revisions/revisionLog111.xml" ContentType="application/vnd.openxmlformats-officedocument.spreadsheetml.revisionLog+xml"/>
  <Override PartName="/xl/revisions/revisionLog408.xml" ContentType="application/vnd.openxmlformats-officedocument.spreadsheetml.revisionLog+xml"/>
  <Override PartName="/xl/revisions/revisionLog450.xml" ContentType="application/vnd.openxmlformats-officedocument.spreadsheetml.revisionLog+xml"/>
  <Override PartName="/xl/revisions/revisionLog318.xml" ContentType="application/vnd.openxmlformats-officedocument.spreadsheetml.revisionLog+xml"/>
  <Override PartName="/xl/revisions/revisionLog262.xml" ContentType="application/vnd.openxmlformats-officedocument.spreadsheetml.revisionLog+xml"/>
  <Override PartName="/xl/revisions/revisionLog178.xml" ContentType="application/vnd.openxmlformats-officedocument.spreadsheetml.revisionLog+xml"/>
  <Override PartName="/xl/revisions/revisionLog352.xml" ContentType="application/vnd.openxmlformats-officedocument.spreadsheetml.revisionLog+xml"/>
  <Override PartName="/xl/revisions/revisionLog517.xml" ContentType="application/vnd.openxmlformats-officedocument.spreadsheetml.revisionLog+xml"/>
  <Override PartName="/xl/revisions/revisionLog24.xml" ContentType="application/vnd.openxmlformats-officedocument.spreadsheetml.revisionLog+xml"/>
  <Override PartName="/xl/revisions/revisionLog559.xml" ContentType="application/vnd.openxmlformats-officedocument.spreadsheetml.revisionLog+xml"/>
  <Override PartName="/xl/revisions/revisionLog80.xml" ContentType="application/vnd.openxmlformats-officedocument.spreadsheetml.revisionLog+xml"/>
  <Override PartName="/xl/revisions/revisionLog122.xml" ContentType="application/vnd.openxmlformats-officedocument.spreadsheetml.revisionLog+xml"/>
  <Override PartName="/xl/revisions/revisionLog419.xml" ContentType="application/vnd.openxmlformats-officedocument.spreadsheetml.revisionLog+xml"/>
  <Override PartName="/xl/revisions/revisionLog461.xml" ContentType="application/vnd.openxmlformats-officedocument.spreadsheetml.revisionLog+xml"/>
  <Override PartName="/xl/revisions/revisionLog329.xml" ContentType="application/vnd.openxmlformats-officedocument.spreadsheetml.revisionLog+xml"/>
  <Override PartName="/xl/revisions/revisionLog231.xml" ContentType="application/vnd.openxmlformats-officedocument.spreadsheetml.revisionLog+xml"/>
  <Override PartName="/xl/revisions/revisionLog273.xml" ContentType="application/vnd.openxmlformats-officedocument.spreadsheetml.revisionLog+xml"/>
  <Override PartName="/xl/revisions/revisionLog133.xml" ContentType="application/vnd.openxmlformats-officedocument.spreadsheetml.revisionLog+xml"/>
  <Override PartName="/xl/revisions/revisionLog189.xml" ContentType="application/vnd.openxmlformats-officedocument.spreadsheetml.revisionLog+xml"/>
  <Override PartName="/xl/revisions/revisionLog486.xml" ContentType="application/vnd.openxmlformats-officedocument.spreadsheetml.revisionLog+xml"/>
  <Override PartName="/xl/revisions/revisionLog340.xml" ContentType="application/vnd.openxmlformats-officedocument.spreadsheetml.revisionLog+xml"/>
  <Override PartName="/xl/revisions/revisionLog363.xml" ContentType="application/vnd.openxmlformats-officedocument.spreadsheetml.revisionLog+xml"/>
  <Override PartName="/xl/revisions/revisionLog528.xml" ContentType="application/vnd.openxmlformats-officedocument.spreadsheetml.revisionLog+xml"/>
  <Override PartName="/xl/revisions/revisionLog570.xml" ContentType="application/vnd.openxmlformats-officedocument.spreadsheetml.revisionLog+xml"/>
  <Override PartName="/xl/revisions/revisionLog35.xml" ContentType="application/vnd.openxmlformats-officedocument.spreadsheetml.revisionLog+xml"/>
  <Override PartName="/xl/revisions/revisionLog91.xml" ContentType="application/vnd.openxmlformats-officedocument.spreadsheetml.revisionLog+xml"/>
  <Override PartName="/xl/revisions/revisionLog388.xml" ContentType="application/vnd.openxmlformats-officedocument.spreadsheetml.revisionLog+xml"/>
  <Override PartName="/xl/revisions/revisionLog430.xml" ContentType="application/vnd.openxmlformats-officedocument.spreadsheetml.revisionLog+xml"/>
  <Override PartName="/xl/revisions/revisionLog472.xml" ContentType="application/vnd.openxmlformats-officedocument.spreadsheetml.revisionLog+xml"/>
  <Override PartName="/xl/revisions/revisionLog595.xml" ContentType="application/vnd.openxmlformats-officedocument.spreadsheetml.revisionLog+xml"/>
  <Override PartName="/xl/revisions/revisionLog242.xml" ContentType="application/vnd.openxmlformats-officedocument.spreadsheetml.revisionLog+xml"/>
  <Override PartName="/xl/revisions/revisionLog284.xml" ContentType="application/vnd.openxmlformats-officedocument.spreadsheetml.revisionLog+xml"/>
  <Override PartName="/xl/revisions/revisionLog144.xml" ContentType="application/vnd.openxmlformats-officedocument.spreadsheetml.revisionLog+xml"/>
  <Override PartName="/xl/revisions/revisionLog158.xml" ContentType="application/vnd.openxmlformats-officedocument.spreadsheetml.revisionLog+xml"/>
  <Override PartName="/xl/revisions/revisionLog497.xml" ContentType="application/vnd.openxmlformats-officedocument.spreadsheetml.revisionLog+xml"/>
  <Override PartName="/xl/revisions/revisionLog200.xml" ContentType="application/vnd.openxmlformats-officedocument.spreadsheetml.revisionLog+xml"/>
  <Override PartName="/xl/revisions/revisionLog374.xml" ContentType="application/vnd.openxmlformats-officedocument.spreadsheetml.revisionLog+xml"/>
  <Override PartName="/xl/revisions/revisionLog539.xml" ContentType="application/vnd.openxmlformats-officedocument.spreadsheetml.revisionLog+xml"/>
  <Override PartName="/xl/revisions/revisionLog581.xml" ContentType="application/vnd.openxmlformats-officedocument.spreadsheetml.revisionLog+xml"/>
  <Override PartName="/xl/revisions/revisionLog4.xml" ContentType="application/vnd.openxmlformats-officedocument.spreadsheetml.revisionLog+xml"/>
  <Override PartName="/xl/revisions/revisionLog46.xml" ContentType="application/vnd.openxmlformats-officedocument.spreadsheetml.revisionLog+xml"/>
  <Override PartName="/xl/revisions/revisionLog60.xml" ContentType="application/vnd.openxmlformats-officedocument.spreadsheetml.revisionLog+xml"/>
  <Override PartName="/xl/revisions/revisionLog102.xml" ContentType="application/vnd.openxmlformats-officedocument.spreadsheetml.revisionLog+xml"/>
  <Override PartName="/xl/revisions/revisionLog399.xml" ContentType="application/vnd.openxmlformats-officedocument.spreadsheetml.revisionLog+xml"/>
  <Override PartName="/xl/revisions/revisionLog441.xml" ContentType="application/vnd.openxmlformats-officedocument.spreadsheetml.revisionLog+xml"/>
  <Override PartName="/xl/revisions/revisionLog606.xml" ContentType="application/vnd.openxmlformats-officedocument.spreadsheetml.revisionLog+xml"/>
  <Override PartName="/xl/revisions/revisionLog309.xml" ContentType="application/vnd.openxmlformats-officedocument.spreadsheetml.revisionLog+xml"/>
  <Override PartName="/xl/revisions/revisionLog253.xml" ContentType="application/vnd.openxmlformats-officedocument.spreadsheetml.revisionLog+xml"/>
  <Override PartName="/xl/revisions/revisionLog295.xml" ContentType="application/vnd.openxmlformats-officedocument.spreadsheetml.revisionLog+xml"/>
  <Override PartName="/xl/revisions/revisionLog113.xml" ContentType="application/vnd.openxmlformats-officedocument.spreadsheetml.revisionLog+xml"/>
  <Override PartName="/xl/revisions/revisionLog169.xml" ContentType="application/vnd.openxmlformats-officedocument.spreadsheetml.revisionLog+xml"/>
  <Override PartName="/xl/revisions/revisionLog48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3290" tabRatio="522"/>
  </bookViews>
  <sheets>
    <sheet name="на 01.09.2020" sheetId="1" r:id="rId1"/>
    <sheet name="Лист1" sheetId="2" r:id="rId2"/>
  </sheets>
  <definedNames>
    <definedName name="_xlnm._FilterDatabase" localSheetId="0" hidden="1">'на 01.09.2020'!$A$7:$J$430</definedName>
    <definedName name="Z_0005951B_56A8_4F75_9731_3C8A24CD1AB5_.wvu.FilterData" localSheetId="0" hidden="1">'на 01.09.2020'!$A$7:$J$430</definedName>
    <definedName name="Z_0084E16F_DDA9_4699_9D5A_C5F7B89E6378_.wvu.FilterData" localSheetId="0" hidden="1">'на 01.09.2020'!$A$7:$J$430</definedName>
    <definedName name="Z_00EBC834_CC04_4600_ADF0_5EC4AEDA5595_.wvu.FilterData" localSheetId="0" hidden="1">'на 01.09.2020'!$A$7:$J$430</definedName>
    <definedName name="Z_01613E68_6B78_4CC0_9C3D_60683185C182_.wvu.FilterData" localSheetId="0" hidden="1">'на 01.09.2020'!$A$7:$J$430</definedName>
    <definedName name="Z_01D4DC8C_5FD8_4E22_9898_A6D2EE840F42_.wvu.FilterData" localSheetId="0" hidden="1">'на 01.09.2020'!$A$7:$J$430</definedName>
    <definedName name="Z_02102EEE_2287_4468_A4A7_52D50729EDDD_.wvu.FilterData" localSheetId="0" hidden="1">'на 01.09.2020'!$A$7:$J$430</definedName>
    <definedName name="Z_0217F586_7BE2_4803_B88F_1646729DF76E_.wvu.FilterData" localSheetId="0" hidden="1">'на 01.09.2020'!$A$7:$J$430</definedName>
    <definedName name="Z_021A415B_1955_40BC_AFAE_4CA0EAA943C8_.wvu.FilterData" localSheetId="0" hidden="1">'на 01.09.2020'!$A$7:$J$430</definedName>
    <definedName name="Z_02CA0CE5_3727_4238_BAB8_2EB1D6D88032_.wvu.FilterData" localSheetId="0" hidden="1">'на 01.09.2020'!$A$7:$J$430</definedName>
    <definedName name="Z_02D2F435_66DA_468E_987B_F2AECDDD4E3B_.wvu.FilterData" localSheetId="0" hidden="1">'на 01.09.2020'!$A$7:$J$430</definedName>
    <definedName name="Z_036F0B1A_A4C3_4ACE_90F0_C92FA4824CCC_.wvu.FilterData" localSheetId="0" hidden="1">'на 01.09.2020'!$A$7:$J$430</definedName>
    <definedName name="Z_03CE4E6D_AA11_4BB9_B07A_EF26A768B26B_.wvu.FilterData" localSheetId="0" hidden="1">'на 01.09.2020'!$A$7:$J$430</definedName>
    <definedName name="Z_040F7A53_882C_426B_A971_3BA4E7F819F6_.wvu.FilterData" localSheetId="0" hidden="1">'на 01.09.2020'!$A$7:$H$171</definedName>
    <definedName name="Z_041557F5_3257_416A_8401_99DEC5D0D1B5_.wvu.FilterData" localSheetId="0" hidden="1">'на 01.09.2020'!$A$7:$J$430</definedName>
    <definedName name="Z_05132324_2347_4886_ACC0_B2417CD7A8E0_.wvu.FilterData" localSheetId="0" hidden="1">'на 01.09.2020'!$A$7:$J$430</definedName>
    <definedName name="Z_056CFCF2_1D67_47C0_BE8C_D1F7ABB1120B_.wvu.FilterData" localSheetId="0" hidden="1">'на 01.09.2020'!$A$7:$J$430</definedName>
    <definedName name="Z_05716ABD_418C_4DA4_AC8A_C2D9BFCD057A_.wvu.FilterData" localSheetId="0" hidden="1">'на 01.09.2020'!$A$7:$J$430</definedName>
    <definedName name="Z_05917B93_2768_415F_AFD9_F6B5D0EF275E_.wvu.FilterData" localSheetId="0" hidden="1">'на 01.09.2020'!$A$7:$J$430</definedName>
    <definedName name="Z_05C1E2BB_B583_44DD_A8AC_FBF87A053735_.wvu.FilterData" localSheetId="0" hidden="1">'на 01.09.2020'!$A$7:$H$171</definedName>
    <definedName name="Z_05C9DD0B_EBEE_40E7_A642_8B2CDCC810BA_.wvu.FilterData" localSheetId="0" hidden="1">'на 01.09.2020'!$A$7:$H$171</definedName>
    <definedName name="Z_0623BA59_06E0_47C4_A9E0_EFF8949456C2_.wvu.FilterData" localSheetId="0" hidden="1">'на 01.09.2020'!$A$7:$H$171</definedName>
    <definedName name="Z_0644E522_2545_474C_824A_2ED6C2798897_.wvu.FilterData" localSheetId="0" hidden="1">'на 01.09.2020'!$A$7:$J$430</definedName>
    <definedName name="Z_064B5A1E_A42B_4485_93B8_B6DA090B161C_.wvu.FilterData" localSheetId="0" hidden="1">'на 01.09.2020'!$A$7:$J$430</definedName>
    <definedName name="Z_06CAE47A_6EDD_4FE2_8E3A_333266247E42_.wvu.FilterData" localSheetId="0" hidden="1">'на 01.09.2020'!$A$7:$J$430</definedName>
    <definedName name="Z_06E8A760_77DE_44B7_B51E_7A5411604938_.wvu.FilterData" localSheetId="0" hidden="1">'на 01.09.2020'!$A$7:$J$430</definedName>
    <definedName name="Z_06ECB70F_782C_4925_AAED_43BDE49D6216_.wvu.FilterData" localSheetId="0" hidden="1">'на 01.09.2020'!$A$7:$J$430</definedName>
    <definedName name="Z_071188D9_4773_41E2_8227_482316F94E22_.wvu.FilterData" localSheetId="0" hidden="1">'на 01.09.2020'!$A$7:$J$430</definedName>
    <definedName name="Z_076157D9_97A7_4D47_8780_D3B408E54324_.wvu.FilterData" localSheetId="0" hidden="1">'на 01.09.2020'!$A$7:$J$430</definedName>
    <definedName name="Z_079216EF_F396_45DE_93AA_DF26C49F532F_.wvu.FilterData" localSheetId="0" hidden="1">'на 01.09.2020'!$A$7:$H$171</definedName>
    <definedName name="Z_0796BB39_B763_4CFE_9C89_197614BDD8D2_.wvu.FilterData" localSheetId="0" hidden="1">'на 01.09.2020'!$A$7:$J$430</definedName>
    <definedName name="Z_081D092E_BCFD_434D_99DD_F262EBF81A7D_.wvu.FilterData" localSheetId="0" hidden="1">'на 01.09.2020'!$A$7:$H$171</definedName>
    <definedName name="Z_081D1E71_FAB1_490F_8347_4363E467A6B8_.wvu.FilterData" localSheetId="0" hidden="1">'на 01.09.2020'!$A$7:$J$430</definedName>
    <definedName name="Z_087A5F39_BB99_44E2_988C_BE702BB1218A_.wvu.FilterData" localSheetId="0" hidden="1">'на 01.09.2020'!$A$7:$J$430</definedName>
    <definedName name="Z_091FE98F_2A3F_496F_927E_914C3E410046_.wvu.FilterData" localSheetId="0" hidden="1">'на 01.09.2020'!$A$7:$J$430</definedName>
    <definedName name="Z_094B4134_1EAA_4AE3_8904_2CA55A37A0CD_.wvu.FilterData" localSheetId="0" hidden="1">'на 01.09.2020'!$A$7:$J$430</definedName>
    <definedName name="Z_09665491_2447_4ACE_847B_4452B60F2DF2_.wvu.FilterData" localSheetId="0" hidden="1">'на 01.09.2020'!$A$7:$J$430</definedName>
    <definedName name="Z_09EDEF91_2CA5_4F56_B67B_9D290C461670_.wvu.FilterData" localSheetId="0" hidden="1">'на 01.09.2020'!$A$7:$H$171</definedName>
    <definedName name="Z_09F9F792_37D5_476B_BEEE_67E9106F48F0_.wvu.FilterData" localSheetId="0" hidden="1">'на 01.09.2020'!$A$7:$J$430</definedName>
    <definedName name="Z_0A10B2C2_8811_4514_A02D_EDC7436B6D07_.wvu.FilterData" localSheetId="0" hidden="1">'на 01.09.2020'!$A$7:$J$430</definedName>
    <definedName name="Z_0AA70BDA_573F_4BEC_A548_CA5C4475BFE7_.wvu.FilterData" localSheetId="0" hidden="1">'на 01.09.2020'!$A$7:$J$430</definedName>
    <definedName name="Z_0AC3FA68_E0C8_4657_AD81_AF6345EA501C_.wvu.FilterData" localSheetId="0" hidden="1">'на 01.09.2020'!$A$7:$H$171</definedName>
    <definedName name="Z_0AEF6EAE_E674_439C_ACB4_993FFB7F3E0A_.wvu.FilterData" localSheetId="0" hidden="1">'на 01.09.2020'!$A$7:$J$430</definedName>
    <definedName name="Z_0B579593_C56D_4394_91C1_F024BBE56EB1_.wvu.FilterData" localSheetId="0" hidden="1">'на 01.09.2020'!$A$7:$H$171</definedName>
    <definedName name="Z_0B938491_213D_4D28_A387_A6AFD28F0D9C_.wvu.FilterData" localSheetId="0" hidden="1">'на 01.09.2020'!$A$7:$J$430</definedName>
    <definedName name="Z_0BC4F378_D6F5_4B5F_9DB6_20E9B46F136D_.wvu.FilterData" localSheetId="0" hidden="1">'на 01.09.2020'!$A$7:$J$430</definedName>
    <definedName name="Z_0BC55D76_817D_4871_ADFD_780685E85798_.wvu.FilterData" localSheetId="0" hidden="1">'на 01.09.2020'!$A$7:$J$430</definedName>
    <definedName name="Z_0C6B39CB_8BE2_4437_B7EF_2B863FB64A7A_.wvu.FilterData" localSheetId="0" hidden="1">'на 01.09.2020'!$A$7:$H$171</definedName>
    <definedName name="Z_0C80C604_218C_428E_8C68_64D1AFDB22E0_.wvu.FilterData" localSheetId="0" hidden="1">'на 01.09.2020'!$A$7:$J$430</definedName>
    <definedName name="Z_0C81132D_0EFB_424B_A2C0_D694846C9416_.wvu.FilterData" localSheetId="0" hidden="1">'на 01.09.2020'!$A$7:$J$430</definedName>
    <definedName name="Z_0C8C20D3_1DCE_4FE1_95B1_F35D8D398254_.wvu.FilterData" localSheetId="0" hidden="1">'на 01.09.2020'!$A$7:$H$171</definedName>
    <definedName name="Z_0CC48B05_D738_4589_9F69_B44D9887E2C7_.wvu.FilterData" localSheetId="0" hidden="1">'на 01.09.2020'!$A$7:$J$430</definedName>
    <definedName name="Z_0CC9441C_88E9_46D0_951D_A49C84EDA8CE_.wvu.FilterData" localSheetId="0" hidden="1">'на 01.09.2020'!$A$7:$J$430</definedName>
    <definedName name="Z_0CCCFAED_79CE_4449_BC23_D60C794B65C2_.wvu.FilterData" localSheetId="0" hidden="1">'на 01.09.2020'!$A$7:$J$430</definedName>
    <definedName name="Z_0CCCFAED_79CE_4449_BC23_D60C794B65C2_.wvu.PrintArea" localSheetId="0" hidden="1">'на 01.09.2020'!$A$1:$J$229</definedName>
    <definedName name="Z_0CCCFAED_79CE_4449_BC23_D60C794B65C2_.wvu.PrintTitles" localSheetId="0" hidden="1">'на 01.09.2020'!$5:$8</definedName>
    <definedName name="Z_0CF3E93E_60F6_45C8_AD33_C2CE08831546_.wvu.FilterData" localSheetId="0" hidden="1">'на 01.09.2020'!$A$7:$H$171</definedName>
    <definedName name="Z_0D69C398_7947_4D78_B1FE_A2A25AB79E10_.wvu.FilterData" localSheetId="0" hidden="1">'на 01.09.2020'!$A$7:$J$430</definedName>
    <definedName name="Z_0D7F5190_D20E_42FD_AD77_53CB309C7272_.wvu.FilterData" localSheetId="0" hidden="1">'на 01.09.2020'!$A$7:$H$171</definedName>
    <definedName name="Z_0DBB7EB7_A885_4D4A_A4F3_1AB3A0FE5EB1_.wvu.FilterData" localSheetId="0" hidden="1">'на 01.09.2020'!$A$7:$J$430</definedName>
    <definedName name="Z_0E1EE7C4_535F_48D8_9D3B_6BBF2B693A19_.wvu.FilterData" localSheetId="0" hidden="1">'на 01.09.2020'!$A$7:$J$430</definedName>
    <definedName name="Z_0E67843B_6B59_48DA_8F29_8BAD133298E1_.wvu.FilterData" localSheetId="0" hidden="1">'на 01.09.2020'!$A$7:$J$430</definedName>
    <definedName name="Z_0E6786D8_AC3A_48D5_9AD7_4E7485DB6D9C_.wvu.FilterData" localSheetId="0" hidden="1">'на 01.09.2020'!$A$7:$H$171</definedName>
    <definedName name="Z_0E6CC89F_3B93_4F1D_B2EC_717A1F1053E5_.wvu.FilterData" localSheetId="0" hidden="1">'на 01.09.2020'!$A$7:$J$430</definedName>
    <definedName name="Z_0EBA5D20_532C_4466_B173_EB77531A7F20_.wvu.FilterData" localSheetId="0" hidden="1">'на 01.09.2020'!$A$7:$J$430</definedName>
    <definedName name="Z_0EBE1707_975C_4649_91D3_2E9B46A60B44_.wvu.FilterData" localSheetId="0" hidden="1">'на 01.09.2020'!$A$7:$J$430</definedName>
    <definedName name="Z_0F28A21C_8BE4_46B7_AF17_DEFAA31BFC8A_.wvu.FilterData" localSheetId="0" hidden="1">'на 01.09.2020'!$A$7:$J$430</definedName>
    <definedName name="Z_101FC8DD_6A10_4029_AD34_21DB4CDC5FDB_.wvu.FilterData" localSheetId="0" hidden="1">'на 01.09.2020'!$A$7:$J$430</definedName>
    <definedName name="Z_10372EC3_3966_4BDA_9F48_B7D63EE0E174_.wvu.FilterData" localSheetId="0" hidden="1">'на 01.09.2020'!$A$7:$J$430</definedName>
    <definedName name="Z_105D23B5_3830_4B2C_A4D4_FBFBD3BEFB9C_.wvu.FilterData" localSheetId="0" hidden="1">'на 01.09.2020'!$A$7:$H$171</definedName>
    <definedName name="Z_10BB35C8_B108_4263_B85A_266021A6A7DD_.wvu.FilterData" localSheetId="0" hidden="1">'на 01.09.2020'!$A$7:$J$430</definedName>
    <definedName name="Z_110D7079_48E3_40C4_813B_26CCA4E794BF_.wvu.FilterData" localSheetId="0" hidden="1">'на 01.09.2020'!$A$7:$J$430</definedName>
    <definedName name="Z_113A0779_204C_451B_8401_73E507046130_.wvu.FilterData" localSheetId="0" hidden="1">'на 01.09.2020'!$A$7:$J$430</definedName>
    <definedName name="Z_119EECA6_2DA1_40F6_BD98_65D18CFC0359_.wvu.FilterData" localSheetId="0" hidden="1">'на 01.09.2020'!$A$7:$J$430</definedName>
    <definedName name="Z_11B0FA8E_E0BF_44A4_A141_D0892BF4BA78_.wvu.FilterData" localSheetId="0" hidden="1">'на 01.09.2020'!$A$7:$J$430</definedName>
    <definedName name="Z_11DB2F46_E41B_4E33_8BC5_70370AE2E289_.wvu.FilterData" localSheetId="0" hidden="1">'на 01.09.2020'!$A$7:$J$430</definedName>
    <definedName name="Z_11EBBD1F_0821_4763_A781_80F95B559C64_.wvu.FilterData" localSheetId="0" hidden="1">'на 01.09.2020'!$A$7:$J$430</definedName>
    <definedName name="Z_12397037_6208_4B36_BC95_11438284A9DE_.wvu.FilterData" localSheetId="0" hidden="1">'на 01.09.2020'!$A$7:$H$171</definedName>
    <definedName name="Z_12C2408D_275D_4295_8823_146036CCAF72_.wvu.FilterData" localSheetId="0" hidden="1">'на 01.09.2020'!$A$7:$J$430</definedName>
    <definedName name="Z_130C16AD_E930_4810_BDF0_A6DD3A87B8D5_.wvu.FilterData" localSheetId="0" hidden="1">'на 01.09.2020'!$A$7:$J$430</definedName>
    <definedName name="Z_1315266B_953C_4E7F_B538_74B6DF400647_.wvu.FilterData" localSheetId="0" hidden="1">'на 01.09.2020'!$A$7:$H$171</definedName>
    <definedName name="Z_132984D2_035C_4C6F_8087_28C1188A76E6_.wvu.FilterData" localSheetId="0" hidden="1">'на 01.09.2020'!$A$7:$J$430</definedName>
    <definedName name="Z_13A75724_7658_4A80_9239_F37E0BC75B64_.wvu.FilterData" localSheetId="0" hidden="1">'на 01.09.2020'!$A$7:$J$430</definedName>
    <definedName name="Z_13BE7114_35DF_4699_8779_61985C68F6C3_.wvu.FilterData" localSheetId="0" hidden="1">'на 01.09.2020'!$A$7:$J$430</definedName>
    <definedName name="Z_13BE7114_35DF_4699_8779_61985C68F6C3_.wvu.PrintArea" localSheetId="0" hidden="1">'на 01.09.2020'!$A$1:$J$230</definedName>
    <definedName name="Z_13BE7114_35DF_4699_8779_61985C68F6C3_.wvu.PrintTitles" localSheetId="0" hidden="1">'на 01.09.2020'!$5:$8</definedName>
    <definedName name="Z_13E7ADA2_058C_4412_9AEA_31547694DD5C_.wvu.FilterData" localSheetId="0" hidden="1">'на 01.09.2020'!$A$7:$H$171</definedName>
    <definedName name="Z_1474826F_81A7_45CE_9E32_539008BC6006_.wvu.FilterData" localSheetId="0" hidden="1">'на 01.09.2020'!$A$7:$J$430</definedName>
    <definedName name="Z_148D8FAA_3DC1_4430_9D42_1AFD9B8B331B_.wvu.FilterData" localSheetId="0" hidden="1">'на 01.09.2020'!$A$7:$J$430</definedName>
    <definedName name="Z_14901D06_6751_467D_A640_08BD51FC6A24_.wvu.FilterData" localSheetId="0" hidden="1">'на 01.09.2020'!$A$7:$J$430</definedName>
    <definedName name="Z_1539101F_31E9_4994_A34D_436B2BB1B73C_.wvu.FilterData" localSheetId="0" hidden="1">'на 01.09.2020'!$A$7:$J$430</definedName>
    <definedName name="Z_158130B9_9537_4E7D_AC4C_ED389C9B13A6_.wvu.FilterData" localSheetId="0" hidden="1">'на 01.09.2020'!$A$7:$J$430</definedName>
    <definedName name="Z_15AF9AFF_36E4_41C3_A9EA_A83C0A87FA00_.wvu.FilterData" localSheetId="0" hidden="1">'на 01.09.2020'!$A$7:$J$430</definedName>
    <definedName name="Z_1611C1BA_C4E2_40AE_8F45_3BEDE164E518_.wvu.FilterData" localSheetId="0" hidden="1">'на 01.09.2020'!$A$7:$J$430</definedName>
    <definedName name="Z_163906CF_EA2A_4440_9702_9CD7830C248A_.wvu.FilterData" localSheetId="0" hidden="1">'на 01.09.2020'!$A$7:$J$430</definedName>
    <definedName name="Z_16533C21_4A9A_450C_8A94_553B88C3A9CF_.wvu.FilterData" localSheetId="0" hidden="1">'на 01.09.2020'!$A$7:$H$171</definedName>
    <definedName name="Z_1682CF4C_6BE2_4E45_A613_382D117E51BF_.wvu.FilterData" localSheetId="0" hidden="1">'на 01.09.2020'!$A$7:$J$430</definedName>
    <definedName name="Z_168FD5D4_D13B_47B9_8E56_61C627E3620F_.wvu.FilterData" localSheetId="0" hidden="1">'на 01.09.2020'!$A$7:$H$171</definedName>
    <definedName name="Z_169B516E_654F_469D_A8A0_69AB59FA498D_.wvu.FilterData" localSheetId="0" hidden="1">'на 01.09.2020'!$A$7:$J$430</definedName>
    <definedName name="Z_176FBEC7_B2AF_4702_A894_382F81F9ECF6_.wvu.FilterData" localSheetId="0" hidden="1">'на 01.09.2020'!$A$7:$H$171</definedName>
    <definedName name="Z_17AC66D0_E8BD_44BA_92AB_131AEC3E5A62_.wvu.FilterData" localSheetId="0" hidden="1">'на 01.09.2020'!$A$7:$J$430</definedName>
    <definedName name="Z_17AEC02B_67B1_483A_97D2_C1C6DFD21518_.wvu.FilterData" localSheetId="0" hidden="1">'на 01.09.2020'!$A$7:$J$430</definedName>
    <definedName name="Z_17DB7260_EAFC_4D28_A183_E3FC0679E6B9_.wvu.FilterData" localSheetId="0" hidden="1">'на 01.09.2020'!$A$7:$J$430</definedName>
    <definedName name="Z_1902C2E4_C521_44EB_B934_0EBD6E871DD8_.wvu.FilterData" localSheetId="0" hidden="1">'на 01.09.2020'!$A$7:$J$430</definedName>
    <definedName name="Z_191D2631_8F19_4FC0_96A1_F397D331A068_.wvu.FilterData" localSheetId="0" hidden="1">'на 01.09.2020'!$A$7:$J$430</definedName>
    <definedName name="Z_1922598D_45C0_4DFB_A9E9_4D22AFD5603E_.wvu.FilterData" localSheetId="0" hidden="1">'на 01.09.2020'!$A$7:$J$430</definedName>
    <definedName name="Z_19497421_00C1_4657_A11B_18FB2BAAE62A_.wvu.FilterData" localSheetId="0" hidden="1">'на 01.09.2020'!$A$7:$J$430</definedName>
    <definedName name="Z_19510E6E_7565_4AC2_BCB4_A345501456B6_.wvu.FilterData" localSheetId="0" hidden="1">'на 01.09.2020'!$A$7:$H$171</definedName>
    <definedName name="Z_196632C6_99FC_4BC5_B189_10CF2045DEC3_.wvu.FilterData" localSheetId="0" hidden="1">'на 01.09.2020'!$A$7:$J$430</definedName>
    <definedName name="Z_197DC433_2311_4239_A28E_8D90CD4AEB73_.wvu.FilterData" localSheetId="0" hidden="1">'на 01.09.2020'!$A$7:$J$430</definedName>
    <definedName name="Z_19944AB6_3B70_4B1C_8696_B2E3AC2ED125_.wvu.FilterData" localSheetId="0" hidden="1">'на 01.09.2020'!$A$7:$J$430</definedName>
    <definedName name="Z_19A4AADC_FDEE_45BB_8FEE_0F5508EFB8E2_.wvu.FilterData" localSheetId="0" hidden="1">'на 01.09.2020'!$A$7:$J$430</definedName>
    <definedName name="Z_19B34FC3_E683_4280_90EE_7791220AE682_.wvu.FilterData" localSheetId="0" hidden="1">'на 01.09.2020'!$A$7:$J$430</definedName>
    <definedName name="Z_19E5B318_3123_4687_A10B_72F3BDA9A599_.wvu.FilterData" localSheetId="0" hidden="1">'на 01.09.2020'!$A$7:$J$430</definedName>
    <definedName name="Z_1A049C7C_CD0A_4889_B39E_1914732262E3_.wvu.FilterData" localSheetId="0" hidden="1">'на 01.09.2020'!$A$7:$J$430</definedName>
    <definedName name="Z_1A308FD8_4F2E_4C59_AD5E_DF8ECA438CAC_.wvu.FilterData" localSheetId="0" hidden="1">'на 01.09.2020'!$A$7:$J$430</definedName>
    <definedName name="Z_1ADD4354_436F_41C7_AFD6_B73FA2D9BC20_.wvu.FilterData" localSheetId="0" hidden="1">'на 01.09.2020'!$A$7:$J$430</definedName>
    <definedName name="Z_1AEFB227_48D5_4A3C_9D86_179BA9D72048_.wvu.FilterData" localSheetId="0" hidden="1">'на 01.09.2020'!$A$7:$J$430</definedName>
    <definedName name="Z_1AFCAE36_6F52_4F92_B134_D70D6576DA9A_.wvu.FilterData" localSheetId="0" hidden="1">'на 01.09.2020'!$A$7:$J$430</definedName>
    <definedName name="Z_1B413C41_F5DB_4793_803B_D278F6A0BE2C_.wvu.FilterData" localSheetId="0" hidden="1">'на 01.09.2020'!$A$7:$J$430</definedName>
    <definedName name="Z_1B5E2235_6128_483E_AF3A_F84F0D82D8A0_.wvu.FilterData" localSheetId="0" hidden="1">'на 01.09.2020'!$A$7:$J$430</definedName>
    <definedName name="Z_1B943BCB_9609_428B_963E_E25F01748D7C_.wvu.FilterData" localSheetId="0" hidden="1">'на 01.09.2020'!$A$7:$J$430</definedName>
    <definedName name="Z_1BA0A829_1467_4894_A294_9BFD1EA8F94D_.wvu.FilterData" localSheetId="0" hidden="1">'на 01.09.2020'!$A$7:$J$430</definedName>
    <definedName name="Z_1C384A54_E3F0_4C1E_862E_6CD9154B364F_.wvu.FilterData" localSheetId="0" hidden="1">'на 01.09.2020'!$A$7:$J$430</definedName>
    <definedName name="Z_1C3DA4EF_3676_4683_84F0_1C41D26FFC16_.wvu.FilterData" localSheetId="0" hidden="1">'на 01.09.2020'!$A$7:$J$430</definedName>
    <definedName name="Z_1C3DF549_BEC3_47F7_8F0B_A96D42597ECF_.wvu.FilterData" localSheetId="0" hidden="1">'на 01.09.2020'!$A$7:$H$171</definedName>
    <definedName name="Z_1C681B2A_8932_44D9_BF50_EA5DBCC10436_.wvu.FilterData" localSheetId="0" hidden="1">'на 01.09.2020'!$A$7:$H$171</definedName>
    <definedName name="Z_1CB0764B_554D_4C09_98DC_8DED9FC27F03_.wvu.FilterData" localSheetId="0" hidden="1">'на 01.09.2020'!$A$7:$J$430</definedName>
    <definedName name="Z_1CB0CE3F_75F2_462B_8FE5_E94B0D7D6C1F_.wvu.FilterData" localSheetId="0" hidden="1">'на 01.09.2020'!$A$7:$J$430</definedName>
    <definedName name="Z_1CB5C523_AFA5_43A8_9C28_9F12CFE5BE65_.wvu.FilterData" localSheetId="0" hidden="1">'на 01.09.2020'!$A$7:$J$430</definedName>
    <definedName name="Z_1CEF9102_6C60_416B_8820_19DA6CA2FF8F_.wvu.FilterData" localSheetId="0" hidden="1">'на 01.09.2020'!$A$7:$J$430</definedName>
    <definedName name="Z_1D040B77_FB9E_4F43_8C00_A08539F57255_.wvu.FilterData" localSheetId="0" hidden="1">'на 01.09.2020'!$A$7:$J$430</definedName>
    <definedName name="Z_1D2C2901_70D8_494F_B885_AA5F7F9A1D2E_.wvu.FilterData" localSheetId="0" hidden="1">'на 01.09.2020'!$A$7:$J$430</definedName>
    <definedName name="Z_1D546444_6D70_47F2_86F2_EDA85896BE29_.wvu.FilterData" localSheetId="0" hidden="1">'на 01.09.2020'!$A$7:$J$430</definedName>
    <definedName name="Z_1D797472_1425_44E0_B821_543CF555289A_.wvu.FilterData" localSheetId="0" hidden="1">'на 01.09.2020'!$A$7:$J$430</definedName>
    <definedName name="Z_1E88DC95_DDEB_4EE8_8544_5724B1E6FA94_.wvu.FilterData" localSheetId="0" hidden="1">'на 01.09.2020'!$A$7:$J$430</definedName>
    <definedName name="Z_1F274A4D_4DCC_44CA_A1BD_90B7EE180486_.wvu.FilterData" localSheetId="0" hidden="1">'на 01.09.2020'!$A$7:$H$171</definedName>
    <definedName name="Z_1F6B5B08_FAE9_43CF_A27B_EE7ACD6D4DF6_.wvu.FilterData" localSheetId="0" hidden="1">'на 01.09.2020'!$A$7:$J$430</definedName>
    <definedName name="Z_1F6FF066_5CAF_4FE9_9ABD_85517853573D_.wvu.FilterData" localSheetId="0" hidden="1">'на 01.09.2020'!$A$7:$J$430</definedName>
    <definedName name="Z_1F885BC0_FA2D_45E9_BC66_C7BA68F6529B_.wvu.FilterData" localSheetId="0" hidden="1">'на 01.09.2020'!$A$7:$J$430</definedName>
    <definedName name="Z_1FD02FF0_4DBF_48AF_BE48_54893718170B_.wvu.FilterData" localSheetId="0" hidden="1">'на 01.09.2020'!$A$7:$J$430</definedName>
    <definedName name="Z_1FF678B1_7F2B_4362_81E7_D3C79ED64B95_.wvu.FilterData" localSheetId="0" hidden="1">'на 01.09.2020'!$A$7:$H$171</definedName>
    <definedName name="Z_202A973C_D681_42B4_9905_A37D128193B3_.wvu.FilterData" localSheetId="0" hidden="1">'на 01.09.2020'!$A$7:$J$430</definedName>
    <definedName name="Z_20461DED_BCEE_4284_A6DA_6F07C40C8239_.wvu.FilterData" localSheetId="0" hidden="1">'на 01.09.2020'!$A$7:$J$430</definedName>
    <definedName name="Z_20A3EB12_07C5_4317_9D11_7C0131FF1F02_.wvu.FilterData" localSheetId="0" hidden="1">'на 01.09.2020'!$A$7:$J$430</definedName>
    <definedName name="Z_215E0AF3_2FB9_4AD2_85EB_5BB3A76EA017_.wvu.FilterData" localSheetId="0" hidden="1">'на 01.09.2020'!$A$7:$J$430</definedName>
    <definedName name="Z_216AEA56_C079_4104_83C7_B22F3C2C4895_.wvu.FilterData" localSheetId="0" hidden="1">'на 01.09.2020'!$A$7:$H$171</definedName>
    <definedName name="Z_2181C7D4_AA52_40AC_A808_5D532F9A4DB9_.wvu.FilterData" localSheetId="0" hidden="1">'на 01.09.2020'!$A$7:$H$171</definedName>
    <definedName name="Z_218F942B_7171_436E_9FD2_B42E8B2BD7B1_.wvu.FilterData" localSheetId="0" hidden="1">'на 01.09.2020'!$A$7:$J$430</definedName>
    <definedName name="Z_222CB208_6EE7_4ACF_9056_A80606B8DEAE_.wvu.FilterData" localSheetId="0" hidden="1">'на 01.09.2020'!$A$7:$J$430</definedName>
    <definedName name="Z_226465B0_569A_4409_9E40_A0A83A783F15_.wvu.FilterData" localSheetId="0" hidden="1">'на 01.09.2020'!$A$7:$J$430</definedName>
    <definedName name="Z_22A3361C_6866_4206_B8FA_E848438D95B8_.wvu.FilterData" localSheetId="0" hidden="1">'на 01.09.2020'!$A$7:$H$171</definedName>
    <definedName name="Z_23D71F5A_A534_4F07_942A_44ED3D76C570_.wvu.FilterData" localSheetId="0" hidden="1">'на 01.09.2020'!$A$7:$J$430</definedName>
    <definedName name="Z_23D8BDF0_F68C_428D_99C2_B4353262A495_.wvu.FilterData" localSheetId="0" hidden="1">'на 01.09.2020'!$A$7:$J$430</definedName>
    <definedName name="Z_24648CF3_B608_41C2_86D6_82A173782245_.wvu.FilterData" localSheetId="0" hidden="1">'на 01.09.2020'!$A$7:$J$430</definedName>
    <definedName name="Z_246D425F_E7DE_4F74_93E1_1CA6487BB7AF_.wvu.FilterData" localSheetId="0" hidden="1">'на 01.09.2020'!$A$7:$J$430</definedName>
    <definedName name="Z_24860D1B_9CB0_4DBB_9F9A_A7B23A9FBD9E_.wvu.FilterData" localSheetId="0" hidden="1">'на 01.09.2020'!$A$7:$J$430</definedName>
    <definedName name="Z_24D1D1DF_90B3_41D1_82E1_05DE887CC58D_.wvu.FilterData" localSheetId="0" hidden="1">'на 01.09.2020'!$A$7:$H$171</definedName>
    <definedName name="Z_24E5C1BC_322C_4FEF_B964_F0DCC04482C1_.wvu.Cols" localSheetId="0" hidden="1">'на 01.09.2020'!#REF!,'на 01.09.2020'!#REF!</definedName>
    <definedName name="Z_24E5C1BC_322C_4FEF_B964_F0DCC04482C1_.wvu.FilterData" localSheetId="0" hidden="1">'на 01.09.2020'!$A$7:$H$171</definedName>
    <definedName name="Z_24E5C1BC_322C_4FEF_B964_F0DCC04482C1_.wvu.Rows" localSheetId="0" hidden="1">'на 01.09.2020'!#REF!</definedName>
    <definedName name="Z_24F59C70_7693_4468_9C06_DF336332E251_.wvu.FilterData" localSheetId="0" hidden="1">'на 01.09.2020'!$A$7:$J$430</definedName>
    <definedName name="Z_25997FFA_90F9_4B4A_8C73_3E119DFE9BDB_.wvu.FilterData" localSheetId="0" hidden="1">'на 01.09.2020'!$A$7:$J$430</definedName>
    <definedName name="Z_25DD804F_4FCB_49C0_B290_F226E6C8FC4D_.wvu.FilterData" localSheetId="0" hidden="1">'на 01.09.2020'!$A$7:$J$430</definedName>
    <definedName name="Z_25F305AA_6420_44FE_A658_6597DFDEDA7F_.wvu.FilterData" localSheetId="0" hidden="1">'на 01.09.2020'!$A$7:$J$430</definedName>
    <definedName name="Z_26390C63_E690_4CD6_B911_4F7F9CCE06AD_.wvu.FilterData" localSheetId="0" hidden="1">'на 01.09.2020'!$A$7:$J$430</definedName>
    <definedName name="Z_2647282E_5B25_4148_AAD9_72AB0A3F24C4_.wvu.FilterData" localSheetId="0" hidden="1">'на 01.09.2020'!$A$3:$K$214</definedName>
    <definedName name="Z_26E7CD7D_71FD_4075_B268_E6444384CE7D_.wvu.FilterData" localSheetId="0" hidden="1">'на 01.09.2020'!$A$7:$H$171</definedName>
    <definedName name="Z_26F9AA84_9112_4237_941D_8FD75C735073_.wvu.FilterData" localSheetId="0" hidden="1">'на 01.09.2020'!$A$7:$J$430</definedName>
    <definedName name="Z_271A6422_0558_45A4_90D0_4FBBFA0C466A_.wvu.FilterData" localSheetId="0" hidden="1">'на 01.09.2020'!$A$7:$J$430</definedName>
    <definedName name="Z_2751B79E_F60F_449F_9B1A_ED01F0EE4A3F_.wvu.FilterData" localSheetId="0" hidden="1">'на 01.09.2020'!$A$7:$J$430</definedName>
    <definedName name="Z_28008BE5_0693_468D_890E_2AE562EDDFCA_.wvu.FilterData" localSheetId="0" hidden="1">'на 01.09.2020'!$A$7:$H$171</definedName>
    <definedName name="Z_282F013D_E5B1_4C17_8727_7949891CEFC8_.wvu.FilterData" localSheetId="0" hidden="1">'на 01.09.2020'!$A$7:$J$430</definedName>
    <definedName name="Z_28E41E88_388C_4DFB_9AF5_1D40B3E9E104_.wvu.FilterData" localSheetId="0" hidden="1">'на 01.09.2020'!$A$7:$J$430</definedName>
    <definedName name="Z_28E4EEA1_2ECD_4F92_886B_4623628382D4_.wvu.FilterData" localSheetId="0" hidden="1">'на 01.09.2020'!$A$7:$J$430</definedName>
    <definedName name="Z_2932A736_9A81_4C2B_931E_457899534006_.wvu.FilterData" localSheetId="0" hidden="1">'на 01.09.2020'!$A$7:$J$430</definedName>
    <definedName name="Z_29A3F31E_AA0E_4520_83F3_6EDE69E47FB4_.wvu.FilterData" localSheetId="0" hidden="1">'на 01.09.2020'!$A$7:$J$430</definedName>
    <definedName name="Z_29D1C55E_0AE0_4CA9_A4C9_F358DEE7E9AD_.wvu.FilterData" localSheetId="0" hidden="1">'на 01.09.2020'!$A$7:$J$430</definedName>
    <definedName name="Z_29D71C82_2577_4FF3_9305_7EF7756DC376_.wvu.FilterData" localSheetId="0" hidden="1">'на 01.09.2020'!$A$7:$J$430</definedName>
    <definedName name="Z_2A075779_EE89_4995_9517_DAD5135FF513_.wvu.FilterData" localSheetId="0" hidden="1">'на 01.09.2020'!$A$7:$J$430</definedName>
    <definedName name="Z_2A1C394E_EC37_4AB7_9E3A_0759931D8CFD_.wvu.FilterData" localSheetId="0" hidden="1">'на 01.09.2020'!$A$7:$J$430</definedName>
    <definedName name="Z_2A567982_7892_4F86_A16D_3A26E4C78607_.wvu.FilterData" localSheetId="0" hidden="1">'на 01.09.2020'!$A$7:$J$430</definedName>
    <definedName name="Z_2A6F2DEB_E43C_4851_BD61_C2D3E4DD465D_.wvu.FilterData" localSheetId="0" hidden="1">'на 01.09.2020'!$A$7:$J$430</definedName>
    <definedName name="Z_2A9D3288_FE38_46DD_A0BD_6FD4437B54BF_.wvu.FilterData" localSheetId="0" hidden="1">'на 01.09.2020'!$A$7:$J$430</definedName>
    <definedName name="Z_2ABFD162_2396_40CA_8AA1_6D6B8B2ADEFC_.wvu.FilterData" localSheetId="0" hidden="1">'на 01.09.2020'!$A$7:$J$430</definedName>
    <definedName name="Z_2B4EF399_1F78_4650_9196_70339D27DB54_.wvu.FilterData" localSheetId="0" hidden="1">'на 01.09.2020'!$A$7:$J$430</definedName>
    <definedName name="Z_2B67E997_66AF_4883_9EE5_9876648FDDE9_.wvu.FilterData" localSheetId="0" hidden="1">'на 01.09.2020'!$A$7:$J$430</definedName>
    <definedName name="Z_2B6BAC9D_8ECF_4B5C_AEA7_CCE1C0524E55_.wvu.FilterData" localSheetId="0" hidden="1">'на 01.09.2020'!$A$7:$J$430</definedName>
    <definedName name="Z_2C029299_5EEC_4151_A9E2_241D31E08692_.wvu.FilterData" localSheetId="0" hidden="1">'на 01.09.2020'!$A$7:$J$430</definedName>
    <definedName name="Z_2C43A648_766E_499E_95B2_EA6F7EA791D4_.wvu.FilterData" localSheetId="0" hidden="1">'на 01.09.2020'!$A$7:$J$430</definedName>
    <definedName name="Z_2C47EAD7_6B0B_40AB_9599_0BF3302E35F1_.wvu.FilterData" localSheetId="0" hidden="1">'на 01.09.2020'!$A$7:$H$171</definedName>
    <definedName name="Z_2C83C5CF_2113_4A26_AC8F_B29994F8C20B_.wvu.FilterData" localSheetId="0" hidden="1">'на 01.09.2020'!$A$7:$J$430</definedName>
    <definedName name="Z_2C9B35C8_0958_4329_B3BA_1B34E888FA9D_.wvu.FilterData" localSheetId="0" hidden="1">'на 01.09.2020'!$A$7:$J$430</definedName>
    <definedName name="Z_2CA13149_FCDD_4675_859E_83B5251A0804_.wvu.FilterData" localSheetId="0" hidden="1">'на 01.09.2020'!$A$7:$J$430</definedName>
    <definedName name="Z_2CD18B03_71F5_4B8A_8C6C_592F5A66335B_.wvu.FilterData" localSheetId="0" hidden="1">'на 01.09.2020'!$A$7:$J$430</definedName>
    <definedName name="Z_2D011736_53B8_48A8_8C2E_71DD995F6546_.wvu.FilterData" localSheetId="0" hidden="1">'на 01.09.2020'!$A$7:$J$430</definedName>
    <definedName name="Z_2D540280_F40F_4530_A32A_1FF2E78E7147_.wvu.FilterData" localSheetId="0" hidden="1">'на 01.09.2020'!$A$7:$J$430</definedName>
    <definedName name="Z_2D918A37_6905_4BEF_BC3A_DA45E968DAC3_.wvu.FilterData" localSheetId="0" hidden="1">'на 01.09.2020'!$A$7:$H$171</definedName>
    <definedName name="Z_2D97755C_B099_4001_9C5F_12A88788A461_.wvu.FilterData" localSheetId="0" hidden="1">'на 01.09.2020'!$A$7:$J$430</definedName>
    <definedName name="Z_2DCF6207_B24B_43F5_B844_6C1E92F9CADA_.wvu.FilterData" localSheetId="0" hidden="1">'на 01.09.2020'!$A$7:$J$430</definedName>
    <definedName name="Z_2DF88C31_E5A0_4DFE_877D_5A31D3992603_.wvu.Rows" localSheetId="0" hidden="1">'на 01.09.2020'!#REF!,'на 01.09.2020'!#REF!,'на 01.09.2020'!#REF!,'на 01.09.2020'!#REF!,'на 01.09.2020'!#REF!,'на 01.09.2020'!#REF!,'на 01.09.2020'!#REF!,'на 01.09.2020'!#REF!,'на 01.09.2020'!#REF!,'на 01.09.2020'!#REF!,'на 01.09.2020'!#REF!</definedName>
    <definedName name="Z_2EAB3EBF_78BA_4558_81F0_5F1DF77A14D3_.wvu.FilterData" localSheetId="0" hidden="1">'на 01.09.2020'!$A$7:$J$430</definedName>
    <definedName name="Z_2F3BAFC5_8792_4BC0_833F_5CB9ACB14A14_.wvu.FilterData" localSheetId="0" hidden="1">'на 01.09.2020'!$A$7:$H$171</definedName>
    <definedName name="Z_2F3DE7DB_1DEA_4A0C_88EC_B05C9EEC768F_.wvu.FilterData" localSheetId="0" hidden="1">'на 01.09.2020'!$A$7:$J$430</definedName>
    <definedName name="Z_2F6EDC09_23D3_4C07_9EAF_76DD4D3B3A18_.wvu.FilterData" localSheetId="0" hidden="1">'на 01.09.2020'!$A$7:$J$430</definedName>
    <definedName name="Z_2F72C4E3_E946_4870_A59B_C47D17A3E8B0_.wvu.FilterData" localSheetId="0" hidden="1">'на 01.09.2020'!$A$7:$J$430</definedName>
    <definedName name="Z_2F7AC811_CA37_46E3_866E_6E10DF43054A_.wvu.FilterData" localSheetId="0" hidden="1">'на 01.09.2020'!$A$7:$J$430</definedName>
    <definedName name="Z_2FAB8F10_5F5A_4B70_9158_E79B14A6565A_.wvu.FilterData" localSheetId="0" hidden="1">'на 01.09.2020'!$A$7:$J$430</definedName>
    <definedName name="Z_300D3722_BC5B_4EFC_A306_CB3461E96075_.wvu.FilterData" localSheetId="0" hidden="1">'на 01.09.2020'!$A$7:$J$430</definedName>
    <definedName name="Z_3023B4E6_3B5A_4EE2_B0CD_0EB8476E923A_.wvu.FilterData" localSheetId="0" hidden="1">'на 01.09.2020'!$A$7:$J$430</definedName>
    <definedName name="Z_30325303_BF31_42D5_AC1B_F6902B32CA33_.wvu.FilterData" localSheetId="0" hidden="1">'на 01.09.2020'!$A$7:$J$430</definedName>
    <definedName name="Z_308AF0B3_EE19_4841_BBC0_915C9A7203E9_.wvu.FilterData" localSheetId="0" hidden="1">'на 01.09.2020'!$A$7:$J$430</definedName>
    <definedName name="Z_30F94082_E7C8_4DE7_AE26_19B3A4317363_.wvu.FilterData" localSheetId="0" hidden="1">'на 01.09.2020'!$A$7:$J$430</definedName>
    <definedName name="Z_315B3829_E75D_48BB_A407_88A96C0D6A4B_.wvu.FilterData" localSheetId="0" hidden="1">'на 01.09.2020'!$A$7:$J$430</definedName>
    <definedName name="Z_3169E1B8_6971_4325_933B_3FDE2BEB6DA0_.wvu.FilterData" localSheetId="0" hidden="1">'на 01.09.2020'!$A$7:$J$430</definedName>
    <definedName name="Z_316B9C14_7546_49E5_A384_4190EC7682DE_.wvu.FilterData" localSheetId="0" hidden="1">'на 01.09.2020'!$A$7:$J$430</definedName>
    <definedName name="Z_31985263_3556_4B71_A26F_62706F49B320_.wvu.FilterData" localSheetId="0" hidden="1">'на 01.09.2020'!$A$7:$H$171</definedName>
    <definedName name="Z_31AA5726_A0DC_4045_94FA_9EFB6200CDD3_.wvu.FilterData" localSheetId="0" hidden="1">'на 01.09.2020'!$A$7:$J$430</definedName>
    <definedName name="Z_31C5283F_7633_4B8A_ADD5_7EB245AE899F_.wvu.FilterData" localSheetId="0" hidden="1">'на 01.09.2020'!$A$7:$J$430</definedName>
    <definedName name="Z_31E849A6_B4EF_45EE_ADBC_BDC56906C3E6_.wvu.FilterData" localSheetId="0" hidden="1">'на 01.09.2020'!$A$7:$J$430</definedName>
    <definedName name="Z_31EABA3C_DD8D_46BF_85B1_09527EF8E816_.wvu.FilterData" localSheetId="0" hidden="1">'на 01.09.2020'!$A$7:$H$171</definedName>
    <definedName name="Z_320B1B6B_1198_44A6_8D72_260589D02390_.wvu.FilterData" localSheetId="0" hidden="1">'на 01.09.2020'!$A$7:$J$430</definedName>
    <definedName name="Z_327D3863_28FE_46AD_A301_334172CA68F9_.wvu.FilterData" localSheetId="0" hidden="1">'на 01.09.2020'!$A$7:$J$430</definedName>
    <definedName name="Z_328B1FBD_B9E0_4F8C_AA1F_438ED0F19823_.wvu.FilterData" localSheetId="0" hidden="1">'на 01.09.2020'!$A$7:$J$430</definedName>
    <definedName name="Z_32F81156_0F3B_49A8_B56D_9A01AA7C97FE_.wvu.FilterData" localSheetId="0" hidden="1">'на 01.09.2020'!$A$7:$J$430</definedName>
    <definedName name="Z_33081AFE_875F_4448_8DBB_C2288E582829_.wvu.FilterData" localSheetId="0" hidden="1">'на 01.09.2020'!$A$7:$J$430</definedName>
    <definedName name="Z_33725023_9491_4856_AC32_391D3DCA1E13_.wvu.FilterData" localSheetId="0" hidden="1">'на 01.09.2020'!$A$7:$J$430</definedName>
    <definedName name="Z_33995DBE_E7D5_4BC5_96C4_CB599185238D_.wvu.FilterData" localSheetId="0" hidden="1">'на 01.09.2020'!$A$7:$J$430</definedName>
    <definedName name="Z_33F06620_89E2_4BA8_BAB0_6A7070FEBD8A_.wvu.FilterData" localSheetId="0" hidden="1">'на 01.09.2020'!$A$7:$J$430</definedName>
    <definedName name="Z_341157D5_6FE2_4CCE_98C5_3D5F2A4B115C_.wvu.FilterData" localSheetId="0" hidden="1">'на 01.09.2020'!$A$7:$J$430</definedName>
    <definedName name="Z_34587A22_A707_48EC_A6D8_8CA0D443CB5A_.wvu.FilterData" localSheetId="0" hidden="1">'на 01.09.2020'!$A$7:$J$430</definedName>
    <definedName name="Z_349EEACA_C7A1_441E_BFE3_096E57329F7C_.wvu.FilterData" localSheetId="0" hidden="1">'на 01.09.2020'!$A$7:$J$430</definedName>
    <definedName name="Z_34E97F8E_B808_4C29_AFA8_24160BA8B576_.wvu.FilterData" localSheetId="0" hidden="1">'на 01.09.2020'!$A$7:$H$171</definedName>
    <definedName name="Z_354643EC_374D_4252_A3BA_624B9338CCF6_.wvu.FilterData" localSheetId="0" hidden="1">'на 01.09.2020'!$A$7:$J$430</definedName>
    <definedName name="Z_356902C5_CBA1_407E_849C_39B6CAAFCD34_.wvu.FilterData" localSheetId="0" hidden="1">'на 01.09.2020'!$A$7:$J$430</definedName>
    <definedName name="Z_356FBDD5_3775_4781_9E0A_901095CE6157_.wvu.FilterData" localSheetId="0" hidden="1">'на 01.09.2020'!$A$7:$J$430</definedName>
    <definedName name="Z_3597F15D_13FB_47E4_B2D7_0713796F1B32_.wvu.FilterData" localSheetId="0" hidden="1">'на 01.09.2020'!$A$7:$H$171</definedName>
    <definedName name="Z_35A82584_BCCD_413D_BF58_739C849379E3_.wvu.FilterData" localSheetId="0" hidden="1">'на 01.09.2020'!$A$7:$J$430</definedName>
    <definedName name="Z_35ACC04C_1574_41FF_A750_E4D141D78D72_.wvu.FilterData" localSheetId="0" hidden="1">'на 01.09.2020'!$A$7:$J$430</definedName>
    <definedName name="Z_35E8C880_405D_4881_A9CF_938A555EC19A_.wvu.FilterData" localSheetId="0" hidden="1">'на 01.09.2020'!$A$7:$J$430</definedName>
    <definedName name="Z_3611D4B3_6578_4507_971B_09764C0B1D01_.wvu.FilterData" localSheetId="0" hidden="1">'на 01.09.2020'!$A$7:$J$430</definedName>
    <definedName name="Z_36279478_DEDD_46A7_8B6D_9500CB65A35C_.wvu.FilterData" localSheetId="0" hidden="1">'на 01.09.2020'!$A$7:$H$171</definedName>
    <definedName name="Z_36282042_958F_4D98_9515_9E9271F26AA2_.wvu.FilterData" localSheetId="0" hidden="1">'на 01.09.2020'!$A$7:$H$171</definedName>
    <definedName name="Z_36483E9A_03E9_431F_B24B_73C77EA6547E_.wvu.FilterData" localSheetId="0" hidden="1">'на 01.09.2020'!$A$7:$J$430</definedName>
    <definedName name="Z_368728BB_F981_4DE3_8F4E_C77C2580C6B3_.wvu.FilterData" localSheetId="0" hidden="1">'на 01.09.2020'!$A$7:$J$430</definedName>
    <definedName name="Z_36AEB3FF_FCBC_4E21_8EFE_F20781816ED3_.wvu.FilterData" localSheetId="0" hidden="1">'на 01.09.2020'!$A$7:$H$171</definedName>
    <definedName name="Z_371CA4AD_891B_4B1D_9403_45AB26546607_.wvu.FilterData" localSheetId="0" hidden="1">'на 01.09.2020'!$A$7:$J$430</definedName>
    <definedName name="Z_375FD1ED_0F0C_4C78_AE3D_1D583BC74E47_.wvu.FilterData" localSheetId="0" hidden="1">'на 01.09.2020'!$A$7:$J$430</definedName>
    <definedName name="Z_3780FC5F_184E_406C_B40E_6BE29406408E_.wvu.FilterData" localSheetId="0" hidden="1">'на 01.09.2020'!$A$7:$J$430</definedName>
    <definedName name="Z_3789C719_2C4D_4FFB_B9EF_5AA095975824_.wvu.FilterData" localSheetId="0" hidden="1">'на 01.09.2020'!$A$7:$J$430</definedName>
    <definedName name="Z_37F8CE32_8CE8_4D95_9C0E_63112E6EFFE9_.wvu.Cols" localSheetId="0" hidden="1">'на 01.09.2020'!#REF!</definedName>
    <definedName name="Z_37F8CE32_8CE8_4D95_9C0E_63112E6EFFE9_.wvu.FilterData" localSheetId="0" hidden="1">'на 01.09.2020'!$A$7:$H$171</definedName>
    <definedName name="Z_37F8CE32_8CE8_4D95_9C0E_63112E6EFFE9_.wvu.PrintArea" localSheetId="0" hidden="1">'на 01.09.2020'!$A$1:$J$171</definedName>
    <definedName name="Z_37F8CE32_8CE8_4D95_9C0E_63112E6EFFE9_.wvu.PrintTitles" localSheetId="0" hidden="1">'на 01.09.2020'!$5:$8</definedName>
    <definedName name="Z_37F8CE32_8CE8_4D95_9C0E_63112E6EFFE9_.wvu.Rows" localSheetId="0" hidden="1">'на 01.09.2020'!#REF!,'на 01.09.2020'!#REF!,'на 01.09.2020'!#REF!,'на 01.09.2020'!#REF!,'на 01.09.2020'!#REF!,'на 01.09.2020'!#REF!,'на 01.09.2020'!#REF!,'на 01.09.2020'!#REF!,'на 01.09.2020'!#REF!,'на 01.09.2020'!#REF!,'на 01.09.2020'!#REF!,'на 01.09.2020'!#REF!,'на 01.09.2020'!#REF!,'на 01.09.2020'!#REF!,'на 01.09.2020'!#REF!,'на 01.09.2020'!#REF!,'на 01.09.2020'!#REF!</definedName>
    <definedName name="Z_383A3B24_205B_41E1_8B64_11A60EE728F3_.wvu.FilterData" localSheetId="0" hidden="1">'на 01.09.2020'!$A$7:$J$430</definedName>
    <definedName name="Z_386EE007_6994_4AA6_8824_D461BF01F1EA_.wvu.FilterData" localSheetId="0" hidden="1">'на 01.09.2020'!$A$7:$J$430</definedName>
    <definedName name="Z_394FB935_0201_44F8_9182_26C511D48F51_.wvu.FilterData" localSheetId="0" hidden="1">'на 01.09.2020'!$A$7:$J$430</definedName>
    <definedName name="Z_39897EE2_53F6_432A_9A7F_7DBB2FBB08E4_.wvu.FilterData" localSheetId="0" hidden="1">'на 01.09.2020'!$A$7:$J$430</definedName>
    <definedName name="Z_39BDB0EB_9BA4_409E_B505_137EC009426F_.wvu.FilterData" localSheetId="0" hidden="1">'на 01.09.2020'!$A$7:$J$430</definedName>
    <definedName name="Z_39C96D4E_1C4D_4F18_8517_A4E3C24B1712_.wvu.FilterData" localSheetId="0" hidden="1">'на 01.09.2020'!$A$7:$J$430</definedName>
    <definedName name="Z_3A08D49D_7322_4FD5_90D4_F8436B9BCFE3_.wvu.FilterData" localSheetId="0" hidden="1">'на 01.09.2020'!$A$7:$J$430</definedName>
    <definedName name="Z_3A152827_EFCD_4FCD_A4F0_81C604FF3F88_.wvu.FilterData" localSheetId="0" hidden="1">'на 01.09.2020'!$A$7:$J$430</definedName>
    <definedName name="Z_3A3C36BB_10E7_4C1E_B0B9_7B6ED7A3EB3A_.wvu.FilterData" localSheetId="0" hidden="1">'на 01.09.2020'!$A$7:$J$430</definedName>
    <definedName name="Z_3A3DB971_386F_40FA_8DD4_4A74AFE3B4C9_.wvu.FilterData" localSheetId="0" hidden="1">'на 01.09.2020'!$A$7:$J$430</definedName>
    <definedName name="Z_3AAEA08B_779A_471D_BFA0_0D98BF9A4FAD_.wvu.FilterData" localSheetId="0" hidden="1">'на 01.09.2020'!$A$7:$H$171</definedName>
    <definedName name="Z_3ABBA6B1_F69F_4AC7_8A6D_97A73D7030DF_.wvu.FilterData" localSheetId="0" hidden="1">'на 01.09.2020'!$A$7:$J$430</definedName>
    <definedName name="Z_3B9A8A09_51D3_4E7C_A285_7AC18DD1651A_.wvu.FilterData" localSheetId="0" hidden="1">'на 01.09.2020'!$A$7:$J$430</definedName>
    <definedName name="Z_3BA8851C_D45C_4CAD_BDD3_B93B3145A21A_.wvu.FilterData" localSheetId="0" hidden="1">'на 01.09.2020'!$A$7:$J$430</definedName>
    <definedName name="Z_3C62C2D0_C27D_4A54_8798_05FBD22117F1_.wvu.FilterData" localSheetId="0" hidden="1">'на 01.09.2020'!$A$7:$J$430</definedName>
    <definedName name="Z_3C664174_3E98_4762_A560_3810A313981F_.wvu.FilterData" localSheetId="0" hidden="1">'на 01.09.2020'!$A$7:$J$430</definedName>
    <definedName name="Z_3C9F72CF_10C2_48CF_BBB6_A2B9A1393F37_.wvu.FilterData" localSheetId="0" hidden="1">'на 01.09.2020'!$A$7:$H$171</definedName>
    <definedName name="Z_3CBCA6B7_5D7C_44A4_844A_26E2A61FDE86_.wvu.FilterData" localSheetId="0" hidden="1">'на 01.09.2020'!$A$7:$J$430</definedName>
    <definedName name="Z_3CF5067B_C0BF_4885_AAB9_F758BBB164A0_.wvu.FilterData" localSheetId="0" hidden="1">'на 01.09.2020'!$A$7:$J$430</definedName>
    <definedName name="Z_3D1280C8_646B_4BB2_862F_8A8207220C6A_.wvu.FilterData" localSheetId="0" hidden="1">'на 01.09.2020'!$A$7:$H$171</definedName>
    <definedName name="Z_3D12D47D_2661_467F_878A_C80F625F0D27_.wvu.FilterData" localSheetId="0" hidden="1">'на 01.09.2020'!$A$7:$J$430</definedName>
    <definedName name="Z_3D221415_9606_4173_A756_975B19400305_.wvu.FilterData" localSheetId="0" hidden="1">'на 01.09.2020'!$A$7:$J$430</definedName>
    <definedName name="Z_3D4245D9_9AB3_43FE_97D0_205A6EA7E6E4_.wvu.FilterData" localSheetId="0" hidden="1">'на 01.09.2020'!$A$7:$J$430</definedName>
    <definedName name="Z_3D5A28D4_CB7B_405C_9FFF_EB22C14AB77F_.wvu.FilterData" localSheetId="0" hidden="1">'на 01.09.2020'!$A$7:$J$430</definedName>
    <definedName name="Z_3D6E136A_63AE_4912_A965_BD438229D989_.wvu.FilterData" localSheetId="0" hidden="1">'на 01.09.2020'!$A$7:$J$430</definedName>
    <definedName name="Z_3D767291_F26D_442B_900B_2A17CA4A2D3C_.wvu.FilterData" localSheetId="0" hidden="1">'на 01.09.2020'!$A$7:$J$430</definedName>
    <definedName name="Z_3DB4F6FC_CE58_4083_A6ED_88DCB901BB99_.wvu.FilterData" localSheetId="0" hidden="1">'на 01.09.2020'!$A$7:$H$171</definedName>
    <definedName name="Z_3E14FD86_95B1_4D0E_A8F6_A4FFDE0E3FF0_.wvu.FilterData" localSheetId="0" hidden="1">'на 01.09.2020'!$A$7:$J$430</definedName>
    <definedName name="Z_3E7BBA27_FCB5_4D66_864C_8656009B9E88_.wvu.FilterData" localSheetId="0" hidden="1">'на 01.09.2020'!$A$3:$K$214</definedName>
    <definedName name="Z_3EEA7E1A_5F2B_4408_A34C_1F0223B5B245_.wvu.FilterData" localSheetId="0" hidden="1">'на 01.09.2020'!$A$7:$J$430</definedName>
    <definedName name="Z_3F0F098D_D998_48FD_BB26_7A5537CB4DC9_.wvu.FilterData" localSheetId="0" hidden="1">'на 01.09.2020'!$A$7:$J$430</definedName>
    <definedName name="Z_3F4B50A3_77F4_4415_B0BF_C7AAD2F22592_.wvu.FilterData" localSheetId="0" hidden="1">'на 01.09.2020'!$A$7:$J$430</definedName>
    <definedName name="Z_3F4E18FA_E0CE_43C2_A7F4_5CAE036892ED_.wvu.FilterData" localSheetId="0" hidden="1">'на 01.09.2020'!$A$7:$J$430</definedName>
    <definedName name="Z_3F7954D6_04C1_4B23_AE36_0FF9609A2280_.wvu.FilterData" localSheetId="0" hidden="1">'на 01.09.2020'!$A$7:$J$430</definedName>
    <definedName name="Z_3F839701_87D5_496C_AD9C_2B5AE5742513_.wvu.FilterData" localSheetId="0" hidden="1">'на 01.09.2020'!$A$7:$J$430</definedName>
    <definedName name="Z_3FE8ACF3_2097_4BA9_8230_2DBD30F09632_.wvu.FilterData" localSheetId="0" hidden="1">'на 01.09.2020'!$A$7:$J$430</definedName>
    <definedName name="Z_3FEA0B99_83A0_4934_91F1_66BC8E596ABB_.wvu.FilterData" localSheetId="0" hidden="1">'на 01.09.2020'!$A$7:$J$430</definedName>
    <definedName name="Z_3FEDCFF8_5450_469D_9A9E_38AB8819A083_.wvu.FilterData" localSheetId="0" hidden="1">'на 01.09.2020'!$A$7:$J$430</definedName>
    <definedName name="Z_402DFE3F_A5E1_41E8_BB4F_E3062FAE22D8_.wvu.FilterData" localSheetId="0" hidden="1">'на 01.09.2020'!$A$7:$J$430</definedName>
    <definedName name="Z_403313B7_B74E_4D03_8AB9_B2A52A5BA330_.wvu.FilterData" localSheetId="0" hidden="1">'на 01.09.2020'!$A$7:$H$171</definedName>
    <definedName name="Z_4055661A_C391_44E3_B71B_DF824D593415_.wvu.FilterData" localSheetId="0" hidden="1">'на 01.09.2020'!$A$7:$H$171</definedName>
    <definedName name="Z_40B8C048_862D_4DCB_9F91_8183ECD065E2_.wvu.FilterData" localSheetId="0" hidden="1">'на 01.09.2020'!$A$7:$J$430</definedName>
    <definedName name="Z_4102256A_B8EA_4260_93B3_E17EB54C607E_.wvu.FilterData" localSheetId="0" hidden="1">'на 01.09.2020'!$A$7:$J$430</definedName>
    <definedName name="Z_4130F198_7585_448E_AEB6_2D49F7E298D6_.wvu.FilterData" localSheetId="0" hidden="1">'на 01.09.2020'!$A$7:$J$430</definedName>
    <definedName name="Z_413E8ADC_60FE_4AEB_A365_51405ED7DAEF_.wvu.FilterData" localSheetId="0" hidden="1">'на 01.09.2020'!$A$7:$J$430</definedName>
    <definedName name="Z_415B8653_FE9C_472E_85AE_9CFA9B00FD5E_.wvu.FilterData" localSheetId="0" hidden="1">'на 01.09.2020'!$A$7:$H$171</definedName>
    <definedName name="Z_418F9F46_9018_4AFC_A504_8CA60A905B83_.wvu.FilterData" localSheetId="0" hidden="1">'на 01.09.2020'!$A$7:$J$430</definedName>
    <definedName name="Z_41A2847A_411A_4D8D_8669_7A8FD6A7F9E8_.wvu.FilterData" localSheetId="0" hidden="1">'на 01.09.2020'!$A$7:$J$430</definedName>
    <definedName name="Z_41C6EAF5_F389_4A73_A5DF_3E2ABACB9DC1_.wvu.FilterData" localSheetId="0" hidden="1">'на 01.09.2020'!$A$7:$J$430</definedName>
    <definedName name="Z_422AF1DB_ADD9_4056_90D1_EF57FA0619FA_.wvu.FilterData" localSheetId="0" hidden="1">'на 01.09.2020'!$A$7:$J$430</definedName>
    <definedName name="Z_423AE2BD_6FE7_4E39_8400_BD8A00496896_.wvu.FilterData" localSheetId="0" hidden="1">'на 01.09.2020'!$A$7:$J$430</definedName>
    <definedName name="Z_42BF13A9_20A4_4030_912B_F63923E11DBF_.wvu.FilterData" localSheetId="0" hidden="1">'на 01.09.2020'!$A$7:$J$430</definedName>
    <definedName name="Z_4388DD05_A74C_4C1C_A344_6EEDB2F4B1B0_.wvu.FilterData" localSheetId="0" hidden="1">'на 01.09.2020'!$A$7:$H$171</definedName>
    <definedName name="Z_43AA75B7_7B20_4F8F_84A9_CCA8EDA56931_.wvu.FilterData" localSheetId="0" hidden="1">'на 01.09.2020'!$A$7:$J$430</definedName>
    <definedName name="Z_43F7D742_5383_4CCE_A058_3A12F3676DF6_.wvu.FilterData" localSheetId="0" hidden="1">'на 01.09.2020'!$A$7:$J$430</definedName>
    <definedName name="Z_445590C0_7350_4A17_AB85_F8DCF9494ECC_.wvu.FilterData" localSheetId="0" hidden="1">'на 01.09.2020'!$A$7:$H$171</definedName>
    <definedName name="Z_448249C8_AE56_4244_9A71_332B9BB563B1_.wvu.FilterData" localSheetId="0" hidden="1">'на 01.09.2020'!$A$7:$J$430</definedName>
    <definedName name="Z_4500807F_0E0F_40C0_A6A6_F5F607F7BCF2_.wvu.FilterData" localSheetId="0" hidden="1">'на 01.09.2020'!$A$7:$J$430</definedName>
    <definedName name="Z_4518508D_B738_485B_8F09_2B48028E59D4_.wvu.FilterData" localSheetId="0" hidden="1">'на 01.09.2020'!$A$7:$J$430</definedName>
    <definedName name="Z_45394FC2_181E_425F_9DFF_B16FB4463D36_.wvu.FilterData" localSheetId="0" hidden="1">'на 01.09.2020'!$A$7:$J$430</definedName>
    <definedName name="Z_45D27932_FD3D_46DE_B431_4E5606457D7F_.wvu.FilterData" localSheetId="0" hidden="1">'на 01.09.2020'!$A$7:$H$171</definedName>
    <definedName name="Z_45D7DC6D_F10E_4AED_AA57_74B50269F199_.wvu.FilterData" localSheetId="0" hidden="1">'на 01.09.2020'!$A$7:$J$430</definedName>
    <definedName name="Z_45DE1976_7F07_4EB4_8A9C_FB72D060BEFA_.wvu.FilterData" localSheetId="0" hidden="1">'на 01.09.2020'!$A$7:$J$430</definedName>
    <definedName name="Z_45DE1976_7F07_4EB4_8A9C_FB72D060BEFA_.wvu.PrintArea" localSheetId="0" hidden="1">'на 01.09.2020'!$A$1:$J$215</definedName>
    <definedName name="Z_45DE1976_7F07_4EB4_8A9C_FB72D060BEFA_.wvu.PrintTitles" localSheetId="0" hidden="1">'на 01.09.2020'!$5:$8</definedName>
    <definedName name="Z_463A6E53_B01C_47C1_A90D_6BF2068600E6_.wvu.FilterData" localSheetId="0" hidden="1">'на 01.09.2020'!$A$7:$J$430</definedName>
    <definedName name="Z_463F3E4B_81D6_4261_A251_5FB4227E67B1_.wvu.FilterData" localSheetId="0" hidden="1">'на 01.09.2020'!$A$7:$J$430</definedName>
    <definedName name="Z_4646AC6A_1AED_414D_9F5A_8C20F4393FAC_.wvu.FilterData" localSheetId="0" hidden="1">'на 01.09.2020'!$A$7:$J$430</definedName>
    <definedName name="Z_464A6675_A54C_47A6_87B3_7B4DF2961434_.wvu.FilterData" localSheetId="0" hidden="1">'на 01.09.2020'!$A$7:$J$430</definedName>
    <definedName name="Z_46710F25_253B_4E24_937C_29641ECA4F50_.wvu.FilterData" localSheetId="0" hidden="1">'на 01.09.2020'!$A$7:$J$430</definedName>
    <definedName name="Z_46EDADFA_EC35_46D3_9137_2B694BF910BA_.wvu.FilterData" localSheetId="0" hidden="1">'на 01.09.2020'!$A$7:$J$430</definedName>
    <definedName name="Z_471D790A_FD21_4FA1_B912_154469415B33_.wvu.FilterData" localSheetId="0" hidden="1">'на 01.09.2020'!$A$7:$J$430</definedName>
    <definedName name="Z_474B57ED_4959_4C17_9ED5_42840CC1EF1F_.wvu.FilterData" localSheetId="0" hidden="1">'на 01.09.2020'!$A$7:$J$430</definedName>
    <definedName name="Z_4765959C_9F0B_44DF_B00A_10C6BB8CF204_.wvu.FilterData" localSheetId="0" hidden="1">'на 01.09.2020'!$A$7:$J$430</definedName>
    <definedName name="Z_476DBA6E_91D1_4913_8987_DE65424E41FC_.wvu.FilterData" localSheetId="0" hidden="1">'на 01.09.2020'!$A$7:$J$430</definedName>
    <definedName name="Z_477D6B5D_325A_45EE_9C5E_7F9C11D6E1EF_.wvu.FilterData" localSheetId="0" hidden="1">'на 01.09.2020'!$A$7:$J$430</definedName>
    <definedName name="Z_47A8A680_8C4D_4709_925D_1B1D9945DCD8_.wvu.FilterData" localSheetId="0" hidden="1">'на 01.09.2020'!$A$7:$J$430</definedName>
    <definedName name="Z_47BCB1EA_366A_4F56_B866_A7D2D6FB6413_.wvu.FilterData" localSheetId="0" hidden="1">'на 01.09.2020'!$A$7:$J$430</definedName>
    <definedName name="Z_47CE02E9_7BC4_47FC_9B44_1B5CC8466C98_.wvu.FilterData" localSheetId="0" hidden="1">'на 01.09.2020'!$A$7:$J$430</definedName>
    <definedName name="Z_47DE35B6_B347_4C65_8E49_C2008CA773EB_.wvu.FilterData" localSheetId="0" hidden="1">'на 01.09.2020'!$A$7:$H$171</definedName>
    <definedName name="Z_47E54F1A_929E_4350_846F_D427E0D466DD_.wvu.FilterData" localSheetId="0" hidden="1">'на 01.09.2020'!$A$7:$J$430</definedName>
    <definedName name="Z_486156AC_4370_4C02_BA8A_CB9B49D1A8EC_.wvu.FilterData" localSheetId="0" hidden="1">'на 01.09.2020'!$A$7:$J$430</definedName>
    <definedName name="Z_4861CA5D_AAF5_4F79_B1FC_28136A948C67_.wvu.FilterData" localSheetId="0" hidden="1">'на 01.09.2020'!$A$7:$J$430</definedName>
    <definedName name="Z_48DA5D36_0C58_49EA_8441_4706633948A7_.wvu.FilterData" localSheetId="0" hidden="1">'на 01.09.2020'!$A$7:$J$430</definedName>
    <definedName name="Z_490A2F1C_31D3_46A4_90C2_4FE00A2A3110_.wvu.FilterData" localSheetId="0" hidden="1">'на 01.09.2020'!$A$7:$J$430</definedName>
    <definedName name="Z_491B9ECD_9A04_4974_988C_053596828378_.wvu.FilterData" localSheetId="0" hidden="1">'на 01.09.2020'!$A$7:$J$430</definedName>
    <definedName name="Z_494248FA_238D_478D_A4F9_307A931FFEE2_.wvu.FilterData" localSheetId="0" hidden="1">'на 01.09.2020'!$A$7:$J$430</definedName>
    <definedName name="Z_495CB41C_9D74_45FB_9A3C_30411D304A3A_.wvu.FilterData" localSheetId="0" hidden="1">'на 01.09.2020'!$A$7:$J$430</definedName>
    <definedName name="Z_49C7329D_3247_4713_BC9A_64F0EE2B0B3C_.wvu.FilterData" localSheetId="0" hidden="1">'на 01.09.2020'!$A$7:$J$430</definedName>
    <definedName name="Z_49E10B09_97E3_41C9_892E_7D9C5DFF5740_.wvu.FilterData" localSheetId="0" hidden="1">'на 01.09.2020'!$A$7:$J$430</definedName>
    <definedName name="Z_49F2D403_965E_4EAD_9917_761D5083F09E_.wvu.FilterData" localSheetId="0" hidden="1">'на 01.09.2020'!$A$7:$J$430</definedName>
    <definedName name="Z_4A659025_264B_4535_9CC0_B58EAC1CFB45_.wvu.FilterData" localSheetId="0" hidden="1">'на 01.09.2020'!$A$7:$J$430</definedName>
    <definedName name="Z_4A8D74AF_6B6C_4239_9EC3_301119213646_.wvu.FilterData" localSheetId="0" hidden="1">'на 01.09.2020'!$A$7:$J$430</definedName>
    <definedName name="Z_4ACD5078_5B81_4758_B0EF_CE5F66AB6D3F_.wvu.FilterData" localSheetId="0" hidden="1">'на 01.09.2020'!$A$7:$J$430</definedName>
    <definedName name="Z_4AE61192_90D6_4C2B_9424_00320246C826_.wvu.FilterData" localSheetId="0" hidden="1">'на 01.09.2020'!$A$7:$J$430</definedName>
    <definedName name="Z_4AF0FF7E_D940_4246_AB71_AC8FEDA2EF24_.wvu.FilterData" localSheetId="0" hidden="1">'на 01.09.2020'!$A$7:$J$430</definedName>
    <definedName name="Z_4B20F78A_DF0A_42A3_912F_886F8C470D6F_.wvu.FilterData" localSheetId="0" hidden="1">'на 01.09.2020'!$A$7:$J$430</definedName>
    <definedName name="Z_4B8100D5_9B41_4D1D_BD47_2CC7A425BCB9_.wvu.FilterData" localSheetId="0" hidden="1">'на 01.09.2020'!$A$7:$J$430</definedName>
    <definedName name="Z_4BB7905C_0E11_42F1_848D_90186131796A_.wvu.FilterData" localSheetId="0" hidden="1">'на 01.09.2020'!$A$7:$H$171</definedName>
    <definedName name="Z_4BE15B2D_077F_41A8_A21C_AB77D19D57D3_.wvu.FilterData" localSheetId="0" hidden="1">'на 01.09.2020'!$A$7:$J$430</definedName>
    <definedName name="Z_4C1FE39D_945F_4F14_94DF_F69B283DCD9F_.wvu.FilterData" localSheetId="0" hidden="1">'на 01.09.2020'!$A$7:$H$171</definedName>
    <definedName name="Z_4C8FE8DC_A013_4BDA_A182_49DE5A00ABD2_.wvu.FilterData" localSheetId="0" hidden="1">'на 01.09.2020'!$A$7:$J$430</definedName>
    <definedName name="Z_4C99A172_787E_4AA6_A4A2_6DD4177EA173_.wvu.FilterData" localSheetId="0" hidden="1">'на 01.09.2020'!$A$7:$J$430</definedName>
    <definedName name="Z_4CA010EE_9FB5_4C7E_A14E_34EFE4C7E4F1_.wvu.FilterData" localSheetId="0" hidden="1">'на 01.09.2020'!$A$7:$J$430</definedName>
    <definedName name="Z_4CEB490B_58FB_4CA0_AAF2_63178FECD849_.wvu.FilterData" localSheetId="0" hidden="1">'на 01.09.2020'!$A$7:$J$430</definedName>
    <definedName name="Z_4DBA5214_E42E_4E7C_B43C_190A2BF79ACC_.wvu.FilterData" localSheetId="0" hidden="1">'на 01.09.2020'!$A$7:$J$430</definedName>
    <definedName name="Z_4DC9D79A_8761_4284_BFE5_DFE7738AB4F8_.wvu.FilterData" localSheetId="0" hidden="1">'на 01.09.2020'!$A$7:$J$430</definedName>
    <definedName name="Z_4DF21929_63B0_45D6_9063_EE3D75E46DF0_.wvu.FilterData" localSheetId="0" hidden="1">'на 01.09.2020'!$A$7:$J$430</definedName>
    <definedName name="Z_4E70B456_53A6_4A9B_B0D8_E54D21A50BAA_.wvu.FilterData" localSheetId="0" hidden="1">'на 01.09.2020'!$A$7:$J$430</definedName>
    <definedName name="Z_4EB9A2EB_6EC6_4AFE_AFFA_537868B4F130_.wvu.FilterData" localSheetId="0" hidden="1">'на 01.09.2020'!$A$7:$J$430</definedName>
    <definedName name="Z_4EF3C623_C372_46C1_AA60_4AC85C37C9F2_.wvu.FilterData" localSheetId="0" hidden="1">'на 01.09.2020'!$A$7:$J$430</definedName>
    <definedName name="Z_4F08029A_B8F0_4DA4_87B0_16FDC76C4FA3_.wvu.FilterData" localSheetId="0" hidden="1">'на 01.09.2020'!$A$7:$J$430</definedName>
    <definedName name="Z_4F4F3D49_5D0A_42E0_916A_69EDE30FA23F_.wvu.FilterData" localSheetId="0" hidden="1">'на 01.09.2020'!$A$7:$J$430</definedName>
    <definedName name="Z_4F722BF5_E65A_4740_B031_AC282DA34AF0_.wvu.FilterData" localSheetId="0" hidden="1">'на 01.09.2020'!$A$7:$J$430</definedName>
    <definedName name="Z_4FA4A69A_6589_44A8_8710_9041295BCBA3_.wvu.FilterData" localSheetId="0" hidden="1">'на 01.09.2020'!$A$7:$J$430</definedName>
    <definedName name="Z_4FE18469_4F1B_4C4F_94F8_2337C288BBDA_.wvu.FilterData" localSheetId="0" hidden="1">'на 01.09.2020'!$A$7:$J$430</definedName>
    <definedName name="Z_5039ACE2_215B_49F3_AC23_F5E171EB2E04_.wvu.FilterData" localSheetId="0" hidden="1">'на 01.09.2020'!$A$7:$J$430</definedName>
    <definedName name="Z_50C47821_D4D0_4482_B67B_271683C3EE7C_.wvu.FilterData" localSheetId="0" hidden="1">'на 01.09.2020'!$A$7:$J$430</definedName>
    <definedName name="Z_50C7EE06_D3E5_466A_B02E_784815AC69C9_.wvu.FilterData" localSheetId="0" hidden="1">'на 01.09.2020'!$A$7:$J$430</definedName>
    <definedName name="Z_50F270BE_8CE5_4CA8_ACB0_0FE221C0502F_.wvu.FilterData" localSheetId="0" hidden="1">'на 01.09.2020'!$A$7:$J$430</definedName>
    <definedName name="Z_5118907D_F812_419B_BA38_C5D1A4D7AA9B_.wvu.FilterData" localSheetId="0" hidden="1">'на 01.09.2020'!$A$7:$J$430</definedName>
    <definedName name="Z_512708F0_FC6D_4404_BE68_DA23201791B7_.wvu.FilterData" localSheetId="0" hidden="1">'на 01.09.2020'!$A$7:$J$430</definedName>
    <definedName name="Z_51637613_0EB8_43CA_A073_E9BDD29429FF_.wvu.FilterData" localSheetId="0" hidden="1">'на 01.09.2020'!$A$7:$J$430</definedName>
    <definedName name="Z_51BD5A76_12FD_4D74_BB88_134070337907_.wvu.FilterData" localSheetId="0" hidden="1">'на 01.09.2020'!$A$7:$J$430</definedName>
    <definedName name="Z_5211D146_D07B_4B5D_8712_916865134037_.wvu.FilterData" localSheetId="0" hidden="1">'на 01.09.2020'!$A$7:$J$430</definedName>
    <definedName name="Z_52306391_FBA4_4117_8AD3_6946E8898C18_.wvu.FilterData" localSheetId="0" hidden="1">'на 01.09.2020'!$A$7:$J$430</definedName>
    <definedName name="Z_5253E1E1_F351_4BC1_B2DF_DE6F6B57B558_.wvu.FilterData" localSheetId="0" hidden="1">'на 01.09.2020'!$A$7:$J$430</definedName>
    <definedName name="Z_529A9D10_2BB0_46A7_944D_8ECDFA0395B8_.wvu.FilterData" localSheetId="0" hidden="1">'на 01.09.2020'!$A$7:$J$430</definedName>
    <definedName name="Z_52ACD1DE_5C8C_419B_897D_A938C2151D22_.wvu.FilterData" localSheetId="0" hidden="1">'на 01.09.2020'!$A$7:$J$430</definedName>
    <definedName name="Z_52C40832_4D48_45A4_B802_95C62DCB5A61_.wvu.FilterData" localSheetId="0" hidden="1">'на 01.09.2020'!$A$7:$H$171</definedName>
    <definedName name="Z_52F5BC9C_3CB5_4DD9_B732_2722A80051BB_.wvu.FilterData" localSheetId="0" hidden="1">'на 01.09.2020'!$A$7:$J$430</definedName>
    <definedName name="Z_53011515_95F3_4C88_88B6_C1D6475FC303_.wvu.FilterData" localSheetId="0" hidden="1">'на 01.09.2020'!$A$7:$J$430</definedName>
    <definedName name="Z_533612EA_605D_4AFD_803D_3C6F4E3E0B07_.wvu.FilterData" localSheetId="0" hidden="1">'на 01.09.2020'!$A$7:$J$430</definedName>
    <definedName name="Z_539CB3DF_9B66_4BE7_9074_8CE0405EB8A6_.wvu.Cols" localSheetId="0" hidden="1">'на 01.09.2020'!#REF!,'на 01.09.2020'!#REF!</definedName>
    <definedName name="Z_539CB3DF_9B66_4BE7_9074_8CE0405EB8A6_.wvu.FilterData" localSheetId="0" hidden="1">'на 01.09.2020'!$A$7:$J$430</definedName>
    <definedName name="Z_539CB3DF_9B66_4BE7_9074_8CE0405EB8A6_.wvu.PrintArea" localSheetId="0" hidden="1">'на 01.09.2020'!$A$1:$J$209</definedName>
    <definedName name="Z_539CB3DF_9B66_4BE7_9074_8CE0405EB8A6_.wvu.PrintTitles" localSheetId="0" hidden="1">'на 01.09.2020'!$5:$8</definedName>
    <definedName name="Z_543FDC9E_DC95_4C7A_84E4_76AA766A82EF_.wvu.FilterData" localSheetId="0" hidden="1">'на 01.09.2020'!$A$7:$J$430</definedName>
    <definedName name="Z_546EB4B2_C544_4B3E_891A_93D68659ED96_.wvu.FilterData" localSheetId="0" hidden="1">'на 01.09.2020'!$A$7:$J$430</definedName>
    <definedName name="Z_54703B32_BADE_4A70_9C97_888CD74744A0_.wvu.FilterData" localSheetId="0" hidden="1">'на 01.09.2020'!$A$7:$J$430</definedName>
    <definedName name="Z_54998E4E_243D_4810_826F_6D61E2FD7B80_.wvu.FilterData" localSheetId="0" hidden="1">'на 01.09.2020'!$A$7:$J$430</definedName>
    <definedName name="Z_54BA7F95_777A_45AD_95C4_BDBF7D83E6C8_.wvu.FilterData" localSheetId="0" hidden="1">'на 01.09.2020'!$A$7:$J$430</definedName>
    <definedName name="Z_55266A36_B6A9_42E1_8467_17D14F12BABD_.wvu.FilterData" localSheetId="0" hidden="1">'на 01.09.2020'!$A$7:$H$171</definedName>
    <definedName name="Z_55F24CBB_212F_42F4_BB98_92561BDA95C3_.wvu.FilterData" localSheetId="0" hidden="1">'на 01.09.2020'!$A$7:$J$430</definedName>
    <definedName name="Z_564F82E8_8306_4799_B1F9_06B1FD1FB16E_.wvu.FilterData" localSheetId="0" hidden="1">'на 01.09.2020'!$A$3:$K$214</definedName>
    <definedName name="Z_565A1A16_6A4F_4794_B3C1_1808DC7E86C0_.wvu.FilterData" localSheetId="0" hidden="1">'на 01.09.2020'!$A$7:$H$171</definedName>
    <definedName name="Z_568C3823_FEE7_49C8_B4CF_3D48541DA65C_.wvu.FilterData" localSheetId="0" hidden="1">'на 01.09.2020'!$A$7:$H$171</definedName>
    <definedName name="Z_5696C387_34DF_4BED_BB60_2D85436D9DA8_.wvu.FilterData" localSheetId="0" hidden="1">'на 01.09.2020'!$A$7:$J$430</definedName>
    <definedName name="Z_56C18D87_C587_43F7_9147_D7827AADF66D_.wvu.FilterData" localSheetId="0" hidden="1">'на 01.09.2020'!$A$7:$H$171</definedName>
    <definedName name="Z_5729DC83_8713_4B21_9D2C_8A74D021747E_.wvu.FilterData" localSheetId="0" hidden="1">'на 01.09.2020'!$A$7:$H$171</definedName>
    <definedName name="Z_5730431A_42FA_4886_8F76_DA9C1179F65B_.wvu.FilterData" localSheetId="0" hidden="1">'на 01.09.2020'!$A$7:$J$430</definedName>
    <definedName name="Z_58270B81_2C5A_44D4_84D8_B29B6BA03243_.wvu.FilterData" localSheetId="0" hidden="1">'на 01.09.2020'!$A$7:$H$171</definedName>
    <definedName name="Z_5834E280_FA37_4F43_B5D8_B8D5A97A4524_.wvu.FilterData" localSheetId="0" hidden="1">'на 01.09.2020'!$A$7:$J$430</definedName>
    <definedName name="Z_58A2BFA9_7803_4AA8_99E8_85AF5847A611_.wvu.FilterData" localSheetId="0" hidden="1">'на 01.09.2020'!$A$7:$J$430</definedName>
    <definedName name="Z_58BFA8D4_CF88_4C84_B35F_981C21093C49_.wvu.FilterData" localSheetId="0" hidden="1">'на 01.09.2020'!$A$7:$J$430</definedName>
    <definedName name="Z_58C74091_8FAD_4093_9E52_EDA54F81A62E_.wvu.FilterData" localSheetId="0" hidden="1">'на 01.09.2020'!$A$7:$J$430</definedName>
    <definedName name="Z_58EAD7A7_C312_4E53_9D90_6DB268F00AAE_.wvu.FilterData" localSheetId="0" hidden="1">'на 01.09.2020'!$A$7:$J$430</definedName>
    <definedName name="Z_58EFAC3E_6DAA_4E10_964A_6BC23ECA3B99_.wvu.FilterData" localSheetId="0" hidden="1">'на 01.09.2020'!$A$7:$J$430</definedName>
    <definedName name="Z_59074C03_1A19_4344_8FE1_916D5A98CD29_.wvu.FilterData" localSheetId="0" hidden="1">'на 01.09.2020'!$A$7:$J$430</definedName>
    <definedName name="Z_593FC661_D3C9_4D5B_9F7F_4FD8BB281A5E_.wvu.FilterData" localSheetId="0" hidden="1">'на 01.09.2020'!$A$7:$J$430</definedName>
    <definedName name="Z_594E41CA_61EE_4A2D_B628_8692F751FB80_.wvu.FilterData" localSheetId="0" hidden="1">'на 01.09.2020'!$A$7:$J$430</definedName>
    <definedName name="Z_5996ED13_8652_498D_8DEE_2CE867E1D6DA_.wvu.FilterData" localSheetId="0" hidden="1">'на 01.09.2020'!$A$7:$J$430</definedName>
    <definedName name="Z_59CCB0AC_39EE_4AC7_9307_7FE7718BECEC_.wvu.FilterData" localSheetId="0" hidden="1">'на 01.09.2020'!$A$7:$J$430</definedName>
    <definedName name="Z_59F91900_CAE9_4608_97BE_FBC0993C389F_.wvu.FilterData" localSheetId="0" hidden="1">'на 01.09.2020'!$A$7:$H$171</definedName>
    <definedName name="Z_5A0826D2_48E8_4049_87EB_8011A792B32A_.wvu.FilterData" localSheetId="0" hidden="1">'на 01.09.2020'!$A$7:$J$430</definedName>
    <definedName name="Z_5A5FF966_0E10_4BF8_B40F_C8478F0D995D_.wvu.FilterData" localSheetId="0" hidden="1">'на 01.09.2020'!$A$7:$J$430</definedName>
    <definedName name="Z_5AC843E8_BE7D_4B69_82E5_622B40389D76_.wvu.FilterData" localSheetId="0" hidden="1">'на 01.09.2020'!$A$7:$J$430</definedName>
    <definedName name="Z_5AED1EEB_F2BD_4EA8_B85A_ECC7CA9EB0BB_.wvu.FilterData" localSheetId="0" hidden="1">'на 01.09.2020'!$A$7:$J$430</definedName>
    <definedName name="Z_5B201F9D_0EC3_499C_A33C_1C4C3BFDAC63_.wvu.FilterData" localSheetId="0" hidden="1">'на 01.09.2020'!$A$7:$J$430</definedName>
    <definedName name="Z_5B530939_3820_4F41_B6AF_D342046937E2_.wvu.FilterData" localSheetId="0" hidden="1">'на 01.09.2020'!$A$7:$J$430</definedName>
    <definedName name="Z_5B6D98E6_8929_4747_9889_173EDC254AC0_.wvu.FilterData" localSheetId="0" hidden="1">'на 01.09.2020'!$A$7:$J$430</definedName>
    <definedName name="Z_5B8F35C7_BACE_46B7_A289_D37993E37EE6_.wvu.FilterData" localSheetId="0" hidden="1">'на 01.09.2020'!$A$7:$J$430</definedName>
    <definedName name="Z_5BD6B32C_AA9C_477B_9D18_4933499B50B8_.wvu.FilterData" localSheetId="0" hidden="1">'на 01.09.2020'!$A$7:$J$430</definedName>
    <definedName name="Z_5C13A1A0_C535_4639_90BE_9B5D72B8AEDB_.wvu.FilterData" localSheetId="0" hidden="1">'на 01.09.2020'!$A$7:$H$171</definedName>
    <definedName name="Z_5C253E80_F3BD_4FE4_AB93_2FEE92134E33_.wvu.FilterData" localSheetId="0" hidden="1">'на 01.09.2020'!$A$7:$J$430</definedName>
    <definedName name="Z_5C519772_2A20_4B5B_841B_37C4DE3DF25F_.wvu.FilterData" localSheetId="0" hidden="1">'на 01.09.2020'!$A$7:$J$430</definedName>
    <definedName name="Z_5CDE7466_9008_4EE8_8F19_E26D937B15F6_.wvu.FilterData" localSheetId="0" hidden="1">'на 01.09.2020'!$A$7:$H$171</definedName>
    <definedName name="Z_5CF8FCD5_D471_4326_AE16_46A73366B8A0_.wvu.FilterData" localSheetId="0" hidden="1">'на 01.09.2020'!$A$7:$J$430</definedName>
    <definedName name="Z_5D02AC07_9DDA_4DED_8BC0_7F56C2780A3D_.wvu.FilterData" localSheetId="0" hidden="1">'на 01.09.2020'!$A$7:$J$430</definedName>
    <definedName name="Z_5D0C536E_5C8E_491C_A9DB_A2B27E25CEE3_.wvu.FilterData" localSheetId="0" hidden="1">'на 01.09.2020'!$A$7:$J$430</definedName>
    <definedName name="Z_5D1A8E24_0858_4B4C_9A88_78819F5A1F0E_.wvu.FilterData" localSheetId="0" hidden="1">'на 01.09.2020'!$A$7:$J$430</definedName>
    <definedName name="Z_5D493D37_85DF_4A0D_9E57_094C52290F45_.wvu.FilterData" localSheetId="0" hidden="1">'на 01.09.2020'!$A$7:$J$430</definedName>
    <definedName name="Z_5DA1F30B_C28D_4542_91B8_59775937AB4F_.wvu.FilterData" localSheetId="0" hidden="1">'на 01.09.2020'!$A$7:$J$430</definedName>
    <definedName name="Z_5E8319AA_70BE_4A15_908D_5BB7BC61D3F7_.wvu.FilterData" localSheetId="0" hidden="1">'на 01.09.2020'!$A$7:$J$430</definedName>
    <definedName name="Z_5EB104F4_627D_44E7_960F_6C67063C7D09_.wvu.FilterData" localSheetId="0" hidden="1">'на 01.09.2020'!$A$7:$J$430</definedName>
    <definedName name="Z_5EB1B5BB_79BE_4318_9140_3FA31802D519_.wvu.FilterData" localSheetId="0" hidden="1">'на 01.09.2020'!$A$7:$J$430</definedName>
    <definedName name="Z_5EB1B5BB_79BE_4318_9140_3FA31802D519_.wvu.PrintArea" localSheetId="0" hidden="1">'на 01.09.2020'!$A$1:$J$209</definedName>
    <definedName name="Z_5EB1B5BB_79BE_4318_9140_3FA31802D519_.wvu.PrintTitles" localSheetId="0" hidden="1">'на 01.09.2020'!$5:$8</definedName>
    <definedName name="Z_5F7F93D2_80EF_4EEE_9C9D_12AB30DD80D3_.wvu.FilterData" localSheetId="0" hidden="1">'на 01.09.2020'!$A$7:$J$430</definedName>
    <definedName name="Z_5FB953A5_71FF_4056_AF98_C9D06FF0EDF3_.wvu.Cols" localSheetId="0" hidden="1">'на 01.09.2020'!#REF!,'на 01.09.2020'!#REF!</definedName>
    <definedName name="Z_5FB953A5_71FF_4056_AF98_C9D06FF0EDF3_.wvu.FilterData" localSheetId="0" hidden="1">'на 01.09.2020'!$A$7:$J$430</definedName>
    <definedName name="Z_5FB953A5_71FF_4056_AF98_C9D06FF0EDF3_.wvu.PrintArea" localSheetId="0" hidden="1">'на 01.09.2020'!$A$1:$J$209</definedName>
    <definedName name="Z_5FB953A5_71FF_4056_AF98_C9D06FF0EDF3_.wvu.PrintTitles" localSheetId="0" hidden="1">'на 01.09.2020'!$5:$8</definedName>
    <definedName name="Z_6011A554_E1A4_465F_9A01_E0469A86D44D_.wvu.FilterData" localSheetId="0" hidden="1">'на 01.09.2020'!$A$7:$J$430</definedName>
    <definedName name="Z_60155C64_695E_458C_BBFE_B89C53118803_.wvu.FilterData" localSheetId="0" hidden="1">'на 01.09.2020'!$A$7:$J$430</definedName>
    <definedName name="Z_60657231_C99E_4191_A90E_C546FB588843_.wvu.FilterData" localSheetId="0" hidden="1">'на 01.09.2020'!$A$7:$H$171</definedName>
    <definedName name="Z_6068C3FF_17AA_48A5_A88B_2523CBAC39AE_.wvu.FilterData" localSheetId="0" hidden="1">'на 01.09.2020'!$A$7:$J$430</definedName>
    <definedName name="Z_6068C3FF_17AA_48A5_A88B_2523CBAC39AE_.wvu.PrintArea" localSheetId="0" hidden="1">'на 01.09.2020'!$A$1:$J$229</definedName>
    <definedName name="Z_6068C3FF_17AA_48A5_A88B_2523CBAC39AE_.wvu.PrintTitles" localSheetId="0" hidden="1">'на 01.09.2020'!$5:$8</definedName>
    <definedName name="Z_6096DF59_5639_431F_ACAA_6E74367471D4_.wvu.FilterData" localSheetId="0" hidden="1">'на 01.09.2020'!$A$7:$J$430</definedName>
    <definedName name="Z_60B33E92_3815_4061_91AA_8E38B8895054_.wvu.FilterData" localSheetId="0" hidden="1">'на 01.09.2020'!$A$7:$H$171</definedName>
    <definedName name="Z_615C7B91_FF13_4408_A2AA_52DA69643ED1_.wvu.FilterData" localSheetId="0" hidden="1">'на 01.09.2020'!$A$7:$J$430</definedName>
    <definedName name="Z_61D3C2BE_E5C3_4670_8A8C_5EA015D7BE13_.wvu.FilterData" localSheetId="0" hidden="1">'на 01.09.2020'!$A$7:$J$430</definedName>
    <definedName name="Z_61FEE2C2_8D13_4755_8517_9B75B80FA4B1_.wvu.FilterData" localSheetId="0" hidden="1">'на 01.09.2020'!$A$7:$J$430</definedName>
    <definedName name="Z_6246324E_D224_4FAC_8C67_F9370E7D77EB_.wvu.FilterData" localSheetId="0" hidden="1">'на 01.09.2020'!$A$7:$J$430</definedName>
    <definedName name="Z_624EA417_1537_4932_82E6_067428E23D73_.wvu.FilterData" localSheetId="0" hidden="1">'на 01.09.2020'!$A$7:$J$430</definedName>
    <definedName name="Z_62534477_13C5_437C_87A9_3525FC60CE4D_.wvu.FilterData" localSheetId="0" hidden="1">'на 01.09.2020'!$A$7:$J$430</definedName>
    <definedName name="Z_62691467_BD46_47AE_A6DF_52CBD0D9817B_.wvu.FilterData" localSheetId="0" hidden="1">'на 01.09.2020'!$A$7:$H$171</definedName>
    <definedName name="Z_62AE6103_E87D_480F_B5E4_8DBCD8F5A21D_.wvu.FilterData" localSheetId="0" hidden="1">'на 01.09.2020'!$A$7:$J$430</definedName>
    <definedName name="Z_62BB10A5_EF28_4942_80EF_BF25E16F79EB_.wvu.FilterData" localSheetId="0" hidden="1">'на 01.09.2020'!$A$7:$J$430</definedName>
    <definedName name="Z_62C4D5B7_88F6_4885_99F7_CBFA0AACC2D9_.wvu.FilterData" localSheetId="0" hidden="1">'на 01.09.2020'!$A$7:$J$430</definedName>
    <definedName name="Z_62E7809F_D5DF_4BC1_AEFF_718779E2F7F6_.wvu.FilterData" localSheetId="0" hidden="1">'на 01.09.2020'!$A$7:$J$430</definedName>
    <definedName name="Z_62F28655_B8A8_45AE_A142_E93FF8C032BD_.wvu.FilterData" localSheetId="0" hidden="1">'на 01.09.2020'!$A$7:$J$430</definedName>
    <definedName name="Z_62F2B5AA_C3D1_4669_A4A0_184285923B8F_.wvu.FilterData" localSheetId="0" hidden="1">'на 01.09.2020'!$A$7:$J$430</definedName>
    <definedName name="Z_63436FDB_9A91_4157_840D_70107C085942_.wvu.FilterData" localSheetId="0" hidden="1">'на 01.09.2020'!$A$7:$J$430</definedName>
    <definedName name="Z_636DA917_E508_45C7_B31A_50C91F940D46_.wvu.FilterData" localSheetId="0" hidden="1">'на 01.09.2020'!$A$7:$J$430</definedName>
    <definedName name="Z_63720CAA_47FE_4977_B082_29E1534276C7_.wvu.FilterData" localSheetId="0" hidden="1">'на 01.09.2020'!$A$7:$J$430</definedName>
    <definedName name="Z_638AAAE8_8FF2_44D0_A160_BB2A9AEB5B72_.wvu.FilterData" localSheetId="0" hidden="1">'на 01.09.2020'!$A$7:$H$171</definedName>
    <definedName name="Z_63D45DC6_0D62_438A_9069_0A4378090381_.wvu.FilterData" localSheetId="0" hidden="1">'на 01.09.2020'!$A$7:$H$171</definedName>
    <definedName name="Z_647EE6A0_6C8D_4FBF_BCF1_907D60975A5A_.wvu.FilterData" localSheetId="0" hidden="1">'на 01.09.2020'!$A$7:$J$430</definedName>
    <definedName name="Z_648AB040_BD0E_49A1_BA40_87D3D9C0BA55_.wvu.FilterData" localSheetId="0" hidden="1">'на 01.09.2020'!$A$7:$J$430</definedName>
    <definedName name="Z_649E5CE3_4976_49D9_83DA_4E57FFC714BF_.wvu.Cols" localSheetId="0" hidden="1">'на 01.09.2020'!#REF!</definedName>
    <definedName name="Z_649E5CE3_4976_49D9_83DA_4E57FFC714BF_.wvu.FilterData" localSheetId="0" hidden="1">'на 01.09.2020'!$A$7:$J$430</definedName>
    <definedName name="Z_649E5CE3_4976_49D9_83DA_4E57FFC714BF_.wvu.PrintArea" localSheetId="0" hidden="1">'на 01.09.2020'!$A$1:$J$213</definedName>
    <definedName name="Z_649E5CE3_4976_49D9_83DA_4E57FFC714BF_.wvu.PrintTitles" localSheetId="0" hidden="1">'на 01.09.2020'!$5:$8</definedName>
    <definedName name="Z_64C01F03_E840_4B6E_960F_5E13E0981676_.wvu.FilterData" localSheetId="0" hidden="1">'на 01.09.2020'!$A$7:$J$430</definedName>
    <definedName name="Z_65B946BB_865B_45DA_A19D_A1AC6082DF5C_.wvu.FilterData" localSheetId="0" hidden="1">'на 01.09.2020'!$A$7:$J$430</definedName>
    <definedName name="Z_65F8B16B_220F_4FC8_86A4_6BDB56CB5C59_.wvu.FilterData" localSheetId="0" hidden="1">'на 01.09.2020'!$A$3:$K$214</definedName>
    <definedName name="Z_6654CD2E_14AE_4299_8801_306919BA9D32_.wvu.FilterData" localSheetId="0" hidden="1">'на 01.09.2020'!$A$7:$J$430</definedName>
    <definedName name="Z_66550ABE_0FE4_4071_B1FA_6163FA599414_.wvu.FilterData" localSheetId="0" hidden="1">'на 01.09.2020'!$A$7:$J$430</definedName>
    <definedName name="Z_6656F77C_55F8_4E1C_A222_2E884838D2F2_.wvu.FilterData" localSheetId="0" hidden="1">'на 01.09.2020'!$A$7:$J$430</definedName>
    <definedName name="Z_667B535C_31EB_4690_B9D0_A1691F287780_.wvu.FilterData" localSheetId="0" hidden="1">'на 01.09.2020'!$A$7:$J$430</definedName>
    <definedName name="Z_6685478C_9BCA_4591_AD70_C668CD426557_.wvu.FilterData" localSheetId="0" hidden="1">'на 01.09.2020'!$A$7:$J$430</definedName>
    <definedName name="Z_66EE8E68_84F1_44B5_B60B_7ED67214A421_.wvu.FilterData" localSheetId="0" hidden="1">'на 01.09.2020'!$A$7:$J$430</definedName>
    <definedName name="Z_67A1158E_8E10_4053_B044_B8AB7C784C01_.wvu.FilterData" localSheetId="0" hidden="1">'на 01.09.2020'!$A$7:$J$430</definedName>
    <definedName name="Z_67ADFAE6_A9AF_44D7_8539_93CD0F6B7849_.wvu.FilterData" localSheetId="0" hidden="1">'на 01.09.2020'!$A$7:$J$430</definedName>
    <definedName name="Z_67ADFAE6_A9AF_44D7_8539_93CD0F6B7849_.wvu.PrintArea" localSheetId="0" hidden="1">'на 01.09.2020'!$A$1:$J$229</definedName>
    <definedName name="Z_67ADFAE6_A9AF_44D7_8539_93CD0F6B7849_.wvu.PrintTitles" localSheetId="0" hidden="1">'на 01.09.2020'!$5:$8</definedName>
    <definedName name="Z_67CEEC89_8901_4825_883E_9C288CEBA3F4_.wvu.FilterData" localSheetId="0" hidden="1">'на 01.09.2020'!$A$7:$J$430</definedName>
    <definedName name="Z_68543727_5837_47F3_A17E_A06AE03143F0_.wvu.FilterData" localSheetId="0" hidden="1">'на 01.09.2020'!$A$7:$J$430</definedName>
    <definedName name="Z_68683A58_471B_4FCB_952E_C9B39BF5837F_.wvu.FilterData" localSheetId="0" hidden="1">'на 01.09.2020'!$A$7:$J$430</definedName>
    <definedName name="Z_6901CD30_42B7_4EC1_AF54_8AB710BFE495_.wvu.FilterData" localSheetId="0" hidden="1">'на 01.09.2020'!$A$7:$J$430</definedName>
    <definedName name="Z_69321B6F_CF2A_4DAB_82CF_8CAAD629F257_.wvu.FilterData" localSheetId="0" hidden="1">'на 01.09.2020'!$A$7:$J$430</definedName>
    <definedName name="Z_6960C5FC_23BB_416E_91A4_54843C57A92C_.wvu.FilterData" localSheetId="0" hidden="1">'на 01.09.2020'!$A$7:$J$430</definedName>
    <definedName name="Z_6A19F32A_B160_4483_91DD_03217B777DF3_.wvu.FilterData" localSheetId="0" hidden="1">'на 01.09.2020'!$A$7:$J$430</definedName>
    <definedName name="Z_6A3BD144_0140_4ADD_AD88_B274AA069B37_.wvu.FilterData" localSheetId="0" hidden="1">'на 01.09.2020'!$A$7:$J$430</definedName>
    <definedName name="Z_6AE09898_DB20_4B56_B25D_C756C4A5A0A2_.wvu.FilterData" localSheetId="0" hidden="1">'на 01.09.2020'!$A$7:$J$430</definedName>
    <definedName name="Z_6B30174D_06F6_400C_8FE4_A489A229C982_.wvu.FilterData" localSheetId="0" hidden="1">'на 01.09.2020'!$A$7:$J$430</definedName>
    <definedName name="Z_6B9F1A4E_485B_421D_A44C_0AAE5901E28D_.wvu.FilterData" localSheetId="0" hidden="1">'на 01.09.2020'!$A$7:$J$430</definedName>
    <definedName name="Z_6BE4E62B_4F97_4F96_9638_8ADCE8F932B1_.wvu.FilterData" localSheetId="0" hidden="1">'на 01.09.2020'!$A$7:$H$171</definedName>
    <definedName name="Z_6BE735CC_AF2E_4F67_B22D_A8AB001D3353_.wvu.FilterData" localSheetId="0" hidden="1">'на 01.09.2020'!$A$7:$H$171</definedName>
    <definedName name="Z_6C574B3A_CBDC_4063_B039_06E2BE768645_.wvu.FilterData" localSheetId="0" hidden="1">'на 01.09.2020'!$A$7:$J$430</definedName>
    <definedName name="Z_6CF84B0C_144A_4CF4_A34E_B9147B738037_.wvu.FilterData" localSheetId="0" hidden="1">'на 01.09.2020'!$A$7:$H$171</definedName>
    <definedName name="Z_6D091BF8_3118_4C66_BFCF_A396B92963B0_.wvu.FilterData" localSheetId="0" hidden="1">'на 01.09.2020'!$A$7:$J$430</definedName>
    <definedName name="Z_6D692D1F_2186_4B62_878B_AABF13F25116_.wvu.FilterData" localSheetId="0" hidden="1">'на 01.09.2020'!$A$7:$J$430</definedName>
    <definedName name="Z_6D7CFBF1_75D3_41F3_8694_AE4E45FE6F72_.wvu.FilterData" localSheetId="0" hidden="1">'на 01.09.2020'!$A$7:$J$430</definedName>
    <definedName name="Z_6DC5357A_CB08_43BF_90C5_44CA067A2BB4_.wvu.FilterData" localSheetId="0" hidden="1">'на 01.09.2020'!$A$7:$J$430</definedName>
    <definedName name="Z_6E1926CF_4906_4A55_811C_617ED8BB98BA_.wvu.FilterData" localSheetId="0" hidden="1">'на 01.09.2020'!$A$7:$J$430</definedName>
    <definedName name="Z_6E2D6686_B9FD_4BBA_8CD4_95C6386F5509_.wvu.FilterData" localSheetId="0" hidden="1">'на 01.09.2020'!$A$7:$H$171</definedName>
    <definedName name="Z_6E4A7295_8CE0_4D28_ABEF_D38EBAE7C204_.wvu.FilterData" localSheetId="0" hidden="1">'на 01.09.2020'!$A$7:$J$430</definedName>
    <definedName name="Z_6E4A7295_8CE0_4D28_ABEF_D38EBAE7C204_.wvu.PrintArea" localSheetId="0" hidden="1">'на 01.09.2020'!$A$1:$J$229</definedName>
    <definedName name="Z_6E4A7295_8CE0_4D28_ABEF_D38EBAE7C204_.wvu.PrintTitles" localSheetId="0" hidden="1">'на 01.09.2020'!$5:$8</definedName>
    <definedName name="Z_6E825DA6_B9DB_42A8_A522_056892337545_.wvu.FilterData" localSheetId="0" hidden="1">'на 01.09.2020'!$A$7:$J$430</definedName>
    <definedName name="Z_6ECBF068_1C02_4E6C_B4E6_EB2B6EC464BD_.wvu.FilterData" localSheetId="0" hidden="1">'на 01.09.2020'!$A$7:$J$430</definedName>
    <definedName name="Z_6F1223ED_6D7E_4BDC_97BD_57C6B16DF50B_.wvu.FilterData" localSheetId="0" hidden="1">'на 01.09.2020'!$A$7:$J$430</definedName>
    <definedName name="Z_6F188E27_E72B_48C9_888E_3A4AAF082D5A_.wvu.FilterData" localSheetId="0" hidden="1">'на 01.09.2020'!$A$7:$J$430</definedName>
    <definedName name="Z_6F5A12C8_A074_4C40_BB8E_7EC26830E12E_.wvu.FilterData" localSheetId="0" hidden="1">'на 01.09.2020'!$A$7:$J$430</definedName>
    <definedName name="Z_6F60BF81_D1A9_4E04_93E7_3EE7124B8D23_.wvu.FilterData" localSheetId="0" hidden="1">'на 01.09.2020'!$A$7:$H$171</definedName>
    <definedName name="Z_6FA95ECB_A72C_44B0_B29D_BED71D2AC5FA_.wvu.FilterData" localSheetId="0" hidden="1">'на 01.09.2020'!$A$7:$J$430</definedName>
    <definedName name="Z_6FC51FBE_9907_47C6_90D2_77583F097BE8_.wvu.FilterData" localSheetId="0" hidden="1">'на 01.09.2020'!$A$7:$J$430</definedName>
    <definedName name="Z_701E5EC3_E633_4389_A70E_4DD82E713CE4_.wvu.FilterData" localSheetId="0" hidden="1">'на 01.09.2020'!$A$7:$J$430</definedName>
    <definedName name="Z_70563E19_BB5A_4FAB_8E42_6308F4D97788_.wvu.FilterData" localSheetId="0" hidden="1">'на 01.09.2020'!$A$7:$J$430</definedName>
    <definedName name="Z_70567FCD_AD22_4F19_9380_E5332B152F74_.wvu.FilterData" localSheetId="0" hidden="1">'на 01.09.2020'!$A$7:$J$430</definedName>
    <definedName name="Z_705B9265_FB16_46D2_8816_8AF84D72C023_.wvu.FilterData" localSheetId="0" hidden="1">'на 01.09.2020'!$A$7:$J$430</definedName>
    <definedName name="Z_706D67E7_3361_40B2_829D_8844AB8060E2_.wvu.FilterData" localSheetId="0" hidden="1">'на 01.09.2020'!$A$7:$H$171</definedName>
    <definedName name="Z_70E4543C_ADDB_4019_BDB2_F36D27861FA5_.wvu.FilterData" localSheetId="0" hidden="1">'на 01.09.2020'!$A$7:$J$430</definedName>
    <definedName name="Z_70F1B7E8_7988_4C81_9922_ABE1AE06A197_.wvu.FilterData" localSheetId="0" hidden="1">'на 01.09.2020'!$A$7:$J$430</definedName>
    <definedName name="Z_71392A7E_0652_42FB_9A5C_35A0D8CFF7F9_.wvu.FilterData" localSheetId="0" hidden="1">'на 01.09.2020'!$A$7:$J$430</definedName>
    <definedName name="Z_7246383F_5A7C_4469_ABE5_F3DE99D7B98C_.wvu.FilterData" localSheetId="0" hidden="1">'на 01.09.2020'!$A$7:$H$171</definedName>
    <definedName name="Z_727CF329_C3C3_4900_8882_0105D9B87052_.wvu.FilterData" localSheetId="0" hidden="1">'на 01.09.2020'!$A$7:$J$430</definedName>
    <definedName name="Z_728B417D_5E48_46CF_86FE_9C0FFD136F19_.wvu.FilterData" localSheetId="0" hidden="1">'на 01.09.2020'!$A$7:$J$430</definedName>
    <definedName name="Z_72971C39_5C91_4008_BD77_2DC24FDFDCB6_.wvu.FilterData" localSheetId="0" hidden="1">'на 01.09.2020'!$A$7:$J$430</definedName>
    <definedName name="Z_72BCCF18_7B1D_4731_977C_FF5C187A4C82_.wvu.FilterData" localSheetId="0" hidden="1">'на 01.09.2020'!$A$7:$J$430</definedName>
    <definedName name="Z_72C0943B_A5D5_4B80_AD54_166C5CDC74DE_.wvu.FilterData" localSheetId="0" hidden="1">'на 01.09.2020'!$A$3:$K$214</definedName>
    <definedName name="Z_72C0943B_A5D5_4B80_AD54_166C5CDC74DE_.wvu.PrintArea" localSheetId="0" hidden="1">'на 01.09.2020'!$A$1:$J$229</definedName>
    <definedName name="Z_72C0943B_A5D5_4B80_AD54_166C5CDC74DE_.wvu.PrintTitles" localSheetId="0" hidden="1">'на 01.09.2020'!$5:$8</definedName>
    <definedName name="Z_731D7D17_2CAD_4E49_B21B_35284930A024_.wvu.FilterData" localSheetId="0" hidden="1">'на 01.09.2020'!$A$7:$J$430</definedName>
    <definedName name="Z_7323520E_A194_436C_87C5_C72FEEBCF56F_.wvu.FilterData" localSheetId="0" hidden="1">'на 01.09.2020'!$A$7:$J$430</definedName>
    <definedName name="Z_7351B774_7780_442A_903E_647131A150ED_.wvu.FilterData" localSheetId="0" hidden="1">'на 01.09.2020'!$A$7:$J$430</definedName>
    <definedName name="Z_7376FA42_13A1_4710_BABC_A35C9B40426F_.wvu.FilterData" localSheetId="0" hidden="1">'на 01.09.2020'!$A$7:$J$430</definedName>
    <definedName name="Z_738B00F3_F508_40C5_8ED8_17DDADA23817_.wvu.FilterData" localSheetId="0" hidden="1">'на 01.09.2020'!$A$7:$J$430</definedName>
    <definedName name="Z_73CDEAEF_F5D2_4C7D_B3AC_27D3687E8E82_.wvu.FilterData" localSheetId="0" hidden="1">'на 01.09.2020'!$A$7:$J$430</definedName>
    <definedName name="Z_73DD0BF4_420B_48CB_9B9B_8A8636EFB6F5_.wvu.FilterData" localSheetId="0" hidden="1">'на 01.09.2020'!$A$7:$J$430</definedName>
    <definedName name="Z_741C3AAD_37E5_4231_B8F1_6F6ABAB5BA70_.wvu.FilterData" localSheetId="0" hidden="1">'на 01.09.2020'!$A$3:$K$214</definedName>
    <definedName name="Z_742C8CE1_B323_4B6C_901C_E2B713ADDB04_.wvu.FilterData" localSheetId="0" hidden="1">'на 01.09.2020'!$A$7:$H$171</definedName>
    <definedName name="Z_74382D64_11E6_474B_9C9A_9483422A29B4_.wvu.FilterData" localSheetId="0" hidden="1">'на 01.09.2020'!$A$7:$J$430</definedName>
    <definedName name="Z_747D690A_945F_42A8_9E10_CD07610AAC61_.wvu.FilterData" localSheetId="0" hidden="1">'на 01.09.2020'!$A$7:$J$430</definedName>
    <definedName name="Z_748F9DE0_4D4D_45B7_B0A6_8E38A8FAC9E9_.wvu.FilterData" localSheetId="0" hidden="1">'на 01.09.2020'!$A$7:$J$430</definedName>
    <definedName name="Z_74C40A01_5AB3_47F6_9386_8391501B6E85_.wvu.FilterData" localSheetId="0" hidden="1">'на 01.09.2020'!$A$7:$J$430</definedName>
    <definedName name="Z_74E76C1B_437A_4F95_A676_022F5E1C8D67_.wvu.FilterData" localSheetId="0" hidden="1">'на 01.09.2020'!$A$7:$J$430</definedName>
    <definedName name="Z_74F25527_9FBE_45D8_B38D_2B215FE8DD1E_.wvu.FilterData" localSheetId="0" hidden="1">'на 01.09.2020'!$A$7:$J$430</definedName>
    <definedName name="Z_75043654_F444_4A16_B62E_39173149E589_.wvu.FilterData" localSheetId="0" hidden="1">'на 01.09.2020'!$A$7:$J$430</definedName>
    <definedName name="Z_762066AC_D656_4392_845D_8C6157B76764_.wvu.FilterData" localSheetId="0" hidden="1">'на 01.09.2020'!$A$7:$H$171</definedName>
    <definedName name="Z_7654DBDC_86A8_4903_B5DC_30516E94F2C0_.wvu.FilterData" localSheetId="0" hidden="1">'на 01.09.2020'!$A$7:$J$430</definedName>
    <definedName name="Z_77081AB2_288F_4D22_9FAD_2429DAF1E510_.wvu.FilterData" localSheetId="0" hidden="1">'на 01.09.2020'!$A$7:$J$430</definedName>
    <definedName name="Z_7732915B_3E66_4107_A49B_68BF378A577A_.wvu.FilterData" localSheetId="0" hidden="1">'на 01.09.2020'!$A$7:$J$430</definedName>
    <definedName name="Z_773BA840_2C40_4655_A85B_36BB113E2671_.wvu.FilterData" localSheetId="0" hidden="1">'на 01.09.2020'!$A$7:$J$430</definedName>
    <definedName name="Z_777611BF_FE54_48A9_A8A8_0C82A3AE3A94_.wvu.FilterData" localSheetId="0" hidden="1">'на 01.09.2020'!$A$7:$J$430</definedName>
    <definedName name="Z_784E79C4_44EE_4A5F_B5EE_E1C5DC2A73F5_.wvu.FilterData" localSheetId="0" hidden="1">'на 01.09.2020'!$A$7:$J$430</definedName>
    <definedName name="Z_78A64231_D3EC_469E_ACF6_EC92F17797B6_.wvu.FilterData" localSheetId="0" hidden="1">'на 01.09.2020'!$A$7:$J$430</definedName>
    <definedName name="Z_793C7B2D_7F2B_48EC_8A47_D2709381137D_.wvu.FilterData" localSheetId="0" hidden="1">'на 01.09.2020'!$A$7:$J$430</definedName>
    <definedName name="Z_799DB00F_141C_483B_A462_359C05A36D93_.wvu.FilterData" localSheetId="0" hidden="1">'на 01.09.2020'!$A$7:$H$171</definedName>
    <definedName name="Z_79E4D554_5B2C_41A7_B934_B430838AA03E_.wvu.FilterData" localSheetId="0" hidden="1">'на 01.09.2020'!$A$7:$J$430</definedName>
    <definedName name="Z_7A01CF94_90AE_4821_93EE_D3FE8D12D8D5_.wvu.FilterData" localSheetId="0" hidden="1">'на 01.09.2020'!$A$7:$J$430</definedName>
    <definedName name="Z_7A09065A_45D5_4C53_B9DD_121DF6719D64_.wvu.FilterData" localSheetId="0" hidden="1">'на 01.09.2020'!$A$7:$H$171</definedName>
    <definedName name="Z_7A581F71_E82E_4B42_ADFE_CBB110352CF0_.wvu.FilterData" localSheetId="0" hidden="1">'на 01.09.2020'!$A$7:$J$430</definedName>
    <definedName name="Z_7A71A7FF_8800_4D00_AEC1_1B599D526CDE_.wvu.FilterData" localSheetId="0" hidden="1">'на 01.09.2020'!$A$7:$J$430</definedName>
    <definedName name="Z_7AE14342_BF53_4FA2_8C85_1038D8BA9596_.wvu.FilterData" localSheetId="0" hidden="1">'на 01.09.2020'!$A$7:$H$171</definedName>
    <definedName name="Z_7B245AB0_C2AF_4822_BFC4_2399F85856C1_.wvu.Cols" localSheetId="0" hidden="1">'на 01.09.2020'!#REF!,'на 01.09.2020'!#REF!</definedName>
    <definedName name="Z_7B245AB0_C2AF_4822_BFC4_2399F85856C1_.wvu.FilterData" localSheetId="0" hidden="1">'на 01.09.2020'!$A$7:$J$430</definedName>
    <definedName name="Z_7B245AB0_C2AF_4822_BFC4_2399F85856C1_.wvu.PrintArea" localSheetId="0" hidden="1">'на 01.09.2020'!$A$1:$J$209</definedName>
    <definedName name="Z_7B245AB0_C2AF_4822_BFC4_2399F85856C1_.wvu.PrintTitles" localSheetId="0" hidden="1">'на 01.09.2020'!$5:$8</definedName>
    <definedName name="Z_7B77AEA7_9EB0_430F_94C7_6393A69B0369_.wvu.FilterData" localSheetId="0" hidden="1">'на 01.09.2020'!$A$7:$J$430</definedName>
    <definedName name="Z_7BA445E6_50A0_4F67_81F2_B2945A5BFD3F_.wvu.FilterData" localSheetId="0" hidden="1">'на 01.09.2020'!$A$7:$J$430</definedName>
    <definedName name="Z_7BC27702_AD83_4B6E_860E_D694439F877D_.wvu.FilterData" localSheetId="0" hidden="1">'на 01.09.2020'!$A$7:$H$171</definedName>
    <definedName name="Z_7C23B52F_243B_4908_ACCE_2C6A732F4CE2_.wvu.FilterData" localSheetId="0" hidden="1">'на 01.09.2020'!$A$7:$J$430</definedName>
    <definedName name="Z_7C5735B6_B983_4E14_B7E4_71C183F79239_.wvu.FilterData" localSheetId="0" hidden="1">'на 01.09.2020'!$A$7:$J$430</definedName>
    <definedName name="Z_7CB2D520_A8A5_4D6C_BE39_64C505DBAE2C_.wvu.FilterData" localSheetId="0" hidden="1">'на 01.09.2020'!$A$7:$J$430</definedName>
    <definedName name="Z_7CB9D1CB_80BA_40B4_9A94_7ED38A1B10BF_.wvu.FilterData" localSheetId="0" hidden="1">'на 01.09.2020'!$A$7:$J$430</definedName>
    <definedName name="Z_7CDE2F56_3345_434D_8F5F_94498BC5B07B_.wvu.FilterData" localSheetId="0" hidden="1">'на 01.09.2020'!$A$7:$J$430</definedName>
    <definedName name="Z_7D3CF40D_731A_458F_92D4_5239AC179A47_.wvu.FilterData" localSheetId="0" hidden="1">'на 01.09.2020'!$A$7:$J$430</definedName>
    <definedName name="Z_7D6D3F29_170C_4CEB_BDC6_C81A37A07D8F_.wvu.FilterData" localSheetId="0" hidden="1">'на 01.09.2020'!$A$7:$J$430</definedName>
    <definedName name="Z_7D748AFA_A668_4029_AD67_E233DAE0B748_.wvu.FilterData" localSheetId="0" hidden="1">'на 01.09.2020'!$A$7:$J$430</definedName>
    <definedName name="Z_7DB24378_D193_4D04_9739_831C8625EEAE_.wvu.FilterData" localSheetId="0" hidden="1">'на 01.09.2020'!$A$7:$J$61</definedName>
    <definedName name="Z_7DE2C6BB_5F23_4345_9D0D_B5B4BA992A74_.wvu.FilterData" localSheetId="0" hidden="1">'на 01.09.2020'!$A$7:$J$430</definedName>
    <definedName name="Z_7E10B4A2_86C5_49FE_B735_A2A4A6EBA352_.wvu.FilterData" localSheetId="0" hidden="1">'на 01.09.2020'!$A$7:$J$430</definedName>
    <definedName name="Z_7E77AE50_A8E9_48E1_BD6F_0651484E1DB4_.wvu.FilterData" localSheetId="0" hidden="1">'на 01.09.2020'!$A$7:$J$430</definedName>
    <definedName name="Z_7EA33A1B_0947_4DD9_ACB5_FE84B029B96C_.wvu.FilterData" localSheetId="0" hidden="1">'на 01.09.2020'!$A$7:$J$430</definedName>
    <definedName name="Z_8007FFF7_F225_4D07_B648_0021B9FE9E8A_.wvu.FilterData" localSheetId="0" hidden="1">'на 01.09.2020'!$A$7:$J$430</definedName>
    <definedName name="Z_80140D8B_E635_4A57_8CFB_A0D49EB42D6A_.wvu.FilterData" localSheetId="0" hidden="1">'на 01.09.2020'!$A$7:$J$430</definedName>
    <definedName name="Z_8031C64D_1C21_4159_B071_D2328195B6C4_.wvu.FilterData" localSheetId="0" hidden="1">'на 01.09.2020'!$A$7:$J$430</definedName>
    <definedName name="Z_807C45F3_0915_4303_8AB6_6E0CA1A5B954_.wvu.FilterData" localSheetId="0" hidden="1">'на 01.09.2020'!$A$7:$J$430</definedName>
    <definedName name="Z_80D84490_9B2F_4196_9FDE_6B9221814592_.wvu.FilterData" localSheetId="0" hidden="1">'на 01.09.2020'!$A$7:$J$430</definedName>
    <definedName name="Z_81403331_C5EB_4760_B273_D3D9C8D43951_.wvu.FilterData" localSheetId="0" hidden="1">'на 01.09.2020'!$A$7:$H$171</definedName>
    <definedName name="Z_81649847_CB5B_4966_A3DA_C8770A46509B_.wvu.FilterData" localSheetId="0" hidden="1">'на 01.09.2020'!$A$7:$J$430</definedName>
    <definedName name="Z_81BE03B7_DE2F_4E82_8496_CAF917D1CC3F_.wvu.FilterData" localSheetId="0" hidden="1">'на 01.09.2020'!$A$7:$J$430</definedName>
    <definedName name="Z_8220CA38_66F1_4F9F_A7AE_CF3DF89B0B66_.wvu.FilterData" localSheetId="0" hidden="1">'на 01.09.2020'!$A$7:$J$430</definedName>
    <definedName name="Z_8280D1E0_5055_49CD_A383_D6B2F2EBD512_.wvu.FilterData" localSheetId="0" hidden="1">'на 01.09.2020'!$A$7:$H$171</definedName>
    <definedName name="Z_82826E6C_8680_42C1_B9B0_00129694C4D7_.wvu.FilterData" localSheetId="0" hidden="1">'на 01.09.2020'!$A$7:$J$430</definedName>
    <definedName name="Z_829F5F3F_AACC_4AF4_A7EF_0FD75747C358_.wvu.FilterData" localSheetId="0" hidden="1">'на 01.09.2020'!$A$7:$J$430</definedName>
    <definedName name="Z_82EF6439_1F2C_48B0_83F0_00AD9D43623A_.wvu.FilterData" localSheetId="0" hidden="1">'на 01.09.2020'!$A$7:$J$430</definedName>
    <definedName name="Z_837CB072_6E08_4E25_BA42_E40F22681EBE_.wvu.FilterData" localSheetId="0" hidden="1">'на 01.09.2020'!$A$7:$J$430</definedName>
    <definedName name="Z_837CFD4A_C906_4267_9AF6_CD5874FBB89E_.wvu.FilterData" localSheetId="0" hidden="1">'на 01.09.2020'!$A$7:$J$430</definedName>
    <definedName name="Z_83894FAF_831A_4268_8B2F_EACBEA69E5F1_.wvu.FilterData" localSheetId="0" hidden="1">'на 01.09.2020'!$A$7:$J$430</definedName>
    <definedName name="Z_840133FA_9546_4ED0_AA3E_E87F8F80931F_.wvu.FilterData" localSheetId="0" hidden="1">'на 01.09.2020'!$A$7:$J$430</definedName>
    <definedName name="Z_8407F1E6_9EC7_461D_8D1B_94A2C00F9BA6_.wvu.FilterData" localSheetId="0" hidden="1">'на 01.09.2020'!$A$7:$J$430</definedName>
    <definedName name="Z_8462E4B7_FF49_4401_9CB1_027D70C3D86B_.wvu.FilterData" localSheetId="0" hidden="1">'на 01.09.2020'!$A$7:$H$171</definedName>
    <definedName name="Z_8510A75A_1B7B_4213_9385_C347600B51A5_.wvu.FilterData" localSheetId="0" hidden="1">'на 01.09.2020'!$A$7:$J$430</definedName>
    <definedName name="Z_8518C130_335F_4917_99A5_712FA6AC79A6_.wvu.FilterData" localSheetId="0" hidden="1">'на 01.09.2020'!$A$7:$J$430</definedName>
    <definedName name="Z_8518EF96_21CF_4CEA_B17C_8AA8E48B82CF_.wvu.FilterData" localSheetId="0" hidden="1">'на 01.09.2020'!$A$7:$J$430</definedName>
    <definedName name="Z_85336449_1C25_4AF7_89BA_281D7385CDF9_.wvu.FilterData" localSheetId="0" hidden="1">'на 01.09.2020'!$A$7:$J$430</definedName>
    <definedName name="Z_85610BEE_6BD4_4AC9_9284_0AD9E6A15466_.wvu.FilterData" localSheetId="0" hidden="1">'на 01.09.2020'!$A$7:$J$430</definedName>
    <definedName name="Z_85621B9F_ABEF_4928_B406_5F6003CD3FC1_.wvu.FilterData" localSheetId="0" hidden="1">'на 01.09.2020'!$A$7:$J$430</definedName>
    <definedName name="Z_856E1644_43B0_4A35_AD05_C3FB0553F633_.wvu.FilterData" localSheetId="0" hidden="1">'на 01.09.2020'!$A$7:$J$430</definedName>
    <definedName name="Z_85941411_C589_4588_ABE6_705DAC8DCC3D_.wvu.FilterData" localSheetId="0" hidden="1">'на 01.09.2020'!$A$7:$J$430</definedName>
    <definedName name="Z_85EC44C9_3155_42D3_A129_8E0E8C37A7B0_.wvu.FilterData" localSheetId="0" hidden="1">'на 01.09.2020'!$A$7:$J$430</definedName>
    <definedName name="Z_8608FEAB_BF57_4E40_9AFB_AA087E242421_.wvu.FilterData" localSheetId="0" hidden="1">'на 01.09.2020'!$A$7:$J$430</definedName>
    <definedName name="Z_8649CC96_F63A_4F83_8C89_AA8F47AC05F3_.wvu.FilterData" localSheetId="0" hidden="1">'на 01.09.2020'!$A$7:$H$171</definedName>
    <definedName name="Z_865E39A3_4E09_45FF_A763_447E1E4F2C56_.wvu.FilterData" localSheetId="0" hidden="1">'на 01.09.2020'!$A$7:$J$430</definedName>
    <definedName name="Z_866666B3_A778_4059_8EF6_136684A0F698_.wvu.FilterData" localSheetId="0" hidden="1">'на 01.09.2020'!$A$7:$J$430</definedName>
    <definedName name="Z_868403B4_F60C_4700_B312_EDA79B4B2FC0_.wvu.FilterData" localSheetId="0" hidden="1">'на 01.09.2020'!$A$7:$J$430</definedName>
    <definedName name="Z_871DCBA4_4473_4C58_85F8_F17781E7BAB8_.wvu.FilterData" localSheetId="0" hidden="1">'на 01.09.2020'!$A$7:$J$430</definedName>
    <definedName name="Z_8751552B_87B3_495B_8801_0AAD8C553C17_.wvu.FilterData" localSheetId="0" hidden="1">'на 01.09.2020'!$A$7:$J$430</definedName>
    <definedName name="Z_8789C1A0_51C5_46EF_B1F1_B319BE008AC1_.wvu.FilterData" localSheetId="0" hidden="1">'на 01.09.2020'!$A$7:$J$430</definedName>
    <definedName name="Z_87AE545F_036F_4E8B_9D04_AE59AB8BAC14_.wvu.FilterData" localSheetId="0" hidden="1">'на 01.09.2020'!$A$7:$H$171</definedName>
    <definedName name="Z_87D86486_B5EF_4463_9350_9D1E042A42DF_.wvu.FilterData" localSheetId="0" hidden="1">'на 01.09.2020'!$A$7:$J$430</definedName>
    <definedName name="Z_882AE0C6_2439_44EF_9DFE_625D71A6FEB9_.wvu.FilterData" localSheetId="0" hidden="1">'на 01.09.2020'!$A$7:$J$430</definedName>
    <definedName name="Z_883D51B0_0A2B_40BD_A4BD_D3780EBDA8D9_.wvu.FilterData" localSheetId="0" hidden="1">'на 01.09.2020'!$A$7:$J$430</definedName>
    <definedName name="Z_8878B53B_0E8A_4A11_8A26_C2AC9BB8A4A9_.wvu.FilterData" localSheetId="0" hidden="1">'на 01.09.2020'!$A$7:$H$171</definedName>
    <definedName name="Z_888B8943_9277_42CB_A862_699801009D7B_.wvu.FilterData" localSheetId="0" hidden="1">'на 01.09.2020'!$A$7:$J$430</definedName>
    <definedName name="Z_88A0F5C8_F1C4_4816_99C8_59CB44BCE491_.wvu.FilterData" localSheetId="0" hidden="1">'на 01.09.2020'!$A$7:$J$430</definedName>
    <definedName name="Z_893C2773_315C_4E37_8B64_9EE805C92E03_.wvu.FilterData" localSheetId="0" hidden="1">'на 01.09.2020'!$A$7:$J$430</definedName>
    <definedName name="Z_893FA4D1_A90D_4C00_9051_4D40650C669D_.wvu.FilterData" localSheetId="0" hidden="1">'на 01.09.2020'!$A$7:$J$430</definedName>
    <definedName name="Z_895608B2_F053_445E_BD6A_E885E9D4FE51_.wvu.FilterData" localSheetId="0" hidden="1">'на 01.09.2020'!$A$7:$J$430</definedName>
    <definedName name="Z_898FFEFC_C4FC_44BB_BE63_00FC13DD2042_.wvu.FilterData" localSheetId="0" hidden="1">'на 01.09.2020'!$A$7:$J$430</definedName>
    <definedName name="Z_89C6A5BF_E8A5_4A6F_A481_15B2F7A6D4E2_.wvu.FilterData" localSheetId="0" hidden="1">'на 01.09.2020'!$A$7:$J$430</definedName>
    <definedName name="Z_89F2DB1B_0F19_4230_A501_8A6666788E86_.wvu.FilterData" localSheetId="0" hidden="1">'на 01.09.2020'!$A$7:$J$430</definedName>
    <definedName name="Z_8A4ABF0A_262D_4454_86FE_CA0ADCDF3E94_.wvu.FilterData" localSheetId="0" hidden="1">'на 01.09.2020'!$A$7:$J$430</definedName>
    <definedName name="Z_8AEDF337_2CA8_4768_B777_87BA785EB7CF_.wvu.FilterData" localSheetId="0" hidden="1">'на 01.09.2020'!$A$7:$J$430</definedName>
    <definedName name="Z_8B038B35_C81C_4F87_B7FE_FC546863AAA3_.wvu.FilterData" localSheetId="0" hidden="1">'на 01.09.2020'!$A$7:$J$430</definedName>
    <definedName name="Z_8BA7C340_DD6D_4BDE_939B_41C98A02B423_.wvu.FilterData" localSheetId="0" hidden="1">'на 01.09.2020'!$A$7:$J$430</definedName>
    <definedName name="Z_8BB118EA_41BC_4E46_8EA1_4268AA5B6DB1_.wvu.FilterData" localSheetId="0" hidden="1">'на 01.09.2020'!$A$7:$J$430</definedName>
    <definedName name="Z_8C04CD6E_A1CC_4EF8_8DD5_B859F52073A0_.wvu.FilterData" localSheetId="0" hidden="1">'на 01.09.2020'!$A$7:$J$430</definedName>
    <definedName name="Z_8C654415_86D2_479D_A511_8A4B3774E375_.wvu.FilterData" localSheetId="0" hidden="1">'на 01.09.2020'!$A$7:$H$171</definedName>
    <definedName name="Z_8CAD663B_CD5E_4846_B4FD_69BCB6D1EB12_.wvu.FilterData" localSheetId="0" hidden="1">'на 01.09.2020'!$A$7:$H$171</definedName>
    <definedName name="Z_8CB267BE_E783_4914_8FFF_50D79F1D75CF_.wvu.FilterData" localSheetId="0" hidden="1">'на 01.09.2020'!$A$7:$H$171</definedName>
    <definedName name="Z_8D0153EB_A3EC_4213_A12B_74D6D827770F_.wvu.FilterData" localSheetId="0" hidden="1">'на 01.09.2020'!$A$7:$J$430</definedName>
    <definedName name="Z_8D165CA5_5C34_4274_A8CC_4FBD8A8EE6D4_.wvu.FilterData" localSheetId="0" hidden="1">'на 01.09.2020'!$A$7:$J$430</definedName>
    <definedName name="Z_8D7BE686_9FAF_4C26_8FD5_5395E55E0797_.wvu.FilterData" localSheetId="0" hidden="1">'на 01.09.2020'!$A$7:$H$171</definedName>
    <definedName name="Z_8D7C2311_E9FE_48F6_9665_BB17829B147C_.wvu.FilterData" localSheetId="0" hidden="1">'на 01.09.2020'!$A$7:$J$430</definedName>
    <definedName name="Z_8D8D2F4C_3B7E_4C1F_A367_4BA418733E1A_.wvu.FilterData" localSheetId="0" hidden="1">'на 01.09.2020'!$A$7:$H$171</definedName>
    <definedName name="Z_8DDC8341_BA1A_40C0_A52A_76C24F0B5E7E_.wvu.FilterData" localSheetId="0" hidden="1">'на 01.09.2020'!$A$7:$J$430</definedName>
    <definedName name="Z_8DFDD887_4859_4275_91A7_634544543F21_.wvu.FilterData" localSheetId="0" hidden="1">'на 01.09.2020'!$A$7:$J$430</definedName>
    <definedName name="Z_8E24E498_16C5_4763_BA45_4106C3DB8EF3_.wvu.FilterData" localSheetId="0" hidden="1">'на 01.09.2020'!$A$7:$J$430</definedName>
    <definedName name="Z_8E62A2BE_7CE7_496E_AC79_F133ABDC98BF_.wvu.FilterData" localSheetId="0" hidden="1">'на 01.09.2020'!$A$7:$H$171</definedName>
    <definedName name="Z_8E9F6F00_AE74_405E_A586_56EFCF2E0935_.wvu.FilterData" localSheetId="0" hidden="1">'на 01.09.2020'!$A$7:$J$430</definedName>
    <definedName name="Z_8EEA3962_BA4C_439A_A251_8CA09A99457C_.wvu.FilterData" localSheetId="0" hidden="1">'на 01.09.2020'!$A$7:$J$430</definedName>
    <definedName name="Z_8EEB3EFB_2D0D_474D_A904_853356F13984_.wvu.FilterData" localSheetId="0" hidden="1">'на 01.09.2020'!$A$7:$J$430</definedName>
    <definedName name="Z_8F2A8A22_72A2_4B00_8248_255CA52D5828_.wvu.FilterData" localSheetId="0" hidden="1">'на 01.09.2020'!$A$7:$J$430</definedName>
    <definedName name="Z_8F2C6946_96AE_437C_B49F_554BFA809A0E_.wvu.FilterData" localSheetId="0" hidden="1">'на 01.09.2020'!$A$7:$J$430</definedName>
    <definedName name="Z_8F77D1FA_0A19_42EE_8A6C_A8B882128C49_.wvu.FilterData" localSheetId="0" hidden="1">'на 01.09.2020'!$A$7:$J$430</definedName>
    <definedName name="Z_8FF9DCA5_6AD6_43DC_B4C2_6F2C2BD54E25_.wvu.FilterData" localSheetId="0" hidden="1">'на 01.09.2020'!$A$7:$J$430</definedName>
    <definedName name="Z_90067115_7038_486C_B585_B48F5820801A_.wvu.FilterData" localSheetId="0" hidden="1">'на 01.09.2020'!$A$7:$J$430</definedName>
    <definedName name="Z_9044C5A5_1D21_4DB7_B551_B82CFEBFBFBE_.wvu.FilterData" localSheetId="0" hidden="1">'на 01.09.2020'!$A$7:$J$430</definedName>
    <definedName name="Z_9089CAE7_C9D5_4B44_BF40_622C1D4BEC1A_.wvu.FilterData" localSheetId="0" hidden="1">'на 01.09.2020'!$A$7:$J$430</definedName>
    <definedName name="Z_90B62036_E8E2_47F2_BA67_9490969E5E89_.wvu.FilterData" localSheetId="0" hidden="1">'на 01.09.2020'!$A$7:$J$430</definedName>
    <definedName name="Z_91482E4A_EB85_41D6_AA9F_21521D0F577E_.wvu.FilterData" localSheetId="0" hidden="1">'на 01.09.2020'!$A$7:$J$430</definedName>
    <definedName name="Z_91A44DD7_EFA1_45BC_BF8A_C6EBAED142C3_.wvu.FilterData" localSheetId="0" hidden="1">'на 01.09.2020'!$A$7:$J$430</definedName>
    <definedName name="Z_91E3A4F6_DD5F_4801_8A73_43FA173EA59A_.wvu.FilterData" localSheetId="0" hidden="1">'на 01.09.2020'!$A$7:$J$430</definedName>
    <definedName name="Z_91E66982_B953_4C54_8AD4_16330160AA89_.wvu.FilterData" localSheetId="0" hidden="1">'на 01.09.2020'!$A$7:$J$430</definedName>
    <definedName name="Z_920A2071_C71B_4F9A_9162_3A507E3571B7_.wvu.FilterData" localSheetId="0" hidden="1">'на 01.09.2020'!$A$7:$J$430</definedName>
    <definedName name="Z_920FBB9C_08EB_4E34_86D0_F557F6CFABB8_.wvu.FilterData" localSheetId="0" hidden="1">'на 01.09.2020'!$A$7:$J$430</definedName>
    <definedName name="Z_92A69ACC_08E1_4049_9A4E_909BE09E8D3F_.wvu.FilterData" localSheetId="0" hidden="1">'на 01.09.2020'!$A$7:$J$430</definedName>
    <definedName name="Z_92A7494D_B642_4D2E_8A98_FA3ADD190BCE_.wvu.FilterData" localSheetId="0" hidden="1">'на 01.09.2020'!$A$7:$J$430</definedName>
    <definedName name="Z_92A89EF4_8A4E_4790_B0CC_01892B6039EB_.wvu.FilterData" localSheetId="0" hidden="1">'на 01.09.2020'!$A$7:$J$430</definedName>
    <definedName name="Z_92B14807_1A18_49A7_BCF6_3D45DEFE0E47_.wvu.FilterData" localSheetId="0" hidden="1">'на 01.09.2020'!$A$7:$J$430</definedName>
    <definedName name="Z_92E38377_38CC_496E_BBD8_5394F7550FE3_.wvu.FilterData" localSheetId="0" hidden="1">'на 01.09.2020'!$A$7:$J$430</definedName>
    <definedName name="Z_93030161_EBD2_4C55_BB01_67290B2149A7_.wvu.FilterData" localSheetId="0" hidden="1">'на 01.09.2020'!$A$7:$J$430</definedName>
    <definedName name="Z_935DFEC4_8817_4BB5_A846_9674D5A05EE9_.wvu.FilterData" localSheetId="0" hidden="1">'на 01.09.2020'!$A$7:$H$171</definedName>
    <definedName name="Z_938F43B0_CEED_4632_948B_C835F76DFE4A_.wvu.FilterData" localSheetId="0" hidden="1">'на 01.09.2020'!$A$7:$J$430</definedName>
    <definedName name="Z_93997AAE_3E78_48E8_AE0E_38B78085663A_.wvu.FilterData" localSheetId="0" hidden="1">'на 01.09.2020'!$A$7:$J$430</definedName>
    <definedName name="Z_944D1186_FA84_48E6_9A44_19022D55084A_.wvu.FilterData" localSheetId="0" hidden="1">'на 01.09.2020'!$A$7:$J$430</definedName>
    <definedName name="Z_94851B80_49A7_4207_A790_443843F85060_.wvu.FilterData" localSheetId="0" hidden="1">'на 01.09.2020'!$A$7:$J$430</definedName>
    <definedName name="Z_949A7D0E_EBB0_4939_AB12_3F79A0A0ED4F_.wvu.FilterData" localSheetId="0" hidden="1">'на 01.09.2020'!$A$7:$J$430</definedName>
    <definedName name="Z_94B7C2B3_DC8A_4452_BC25_88DB8E474127_.wvu.FilterData" localSheetId="0" hidden="1">'на 01.09.2020'!$A$7:$J$430</definedName>
    <definedName name="Z_94E3B816_367C_44F4_94FC_13D42F694C13_.wvu.FilterData" localSheetId="0" hidden="1">'на 01.09.2020'!$A$7:$J$430</definedName>
    <definedName name="Z_950C870F_3AF0_4B80_9D18_1687A05DE5A8_.wvu.FilterData" localSheetId="0" hidden="1">'на 01.09.2020'!$A$7:$J$430</definedName>
    <definedName name="Z_9567BAA3_C404_4ADC_8B8B_933A1A5CE7B8_.wvu.FilterData" localSheetId="0" hidden="1">'на 01.09.2020'!$A$7:$J$430</definedName>
    <definedName name="Z_95B26847_5719_44C4_809A_1AA433F7B4DC_.wvu.FilterData" localSheetId="0" hidden="1">'на 01.09.2020'!$A$7:$J$430</definedName>
    <definedName name="Z_95B5A563_A81C_425C_AC80_18232E0FA0F2_.wvu.FilterData" localSheetId="0" hidden="1">'на 01.09.2020'!$A$7:$H$171</definedName>
    <definedName name="Z_95DCDA71_E71C_4701_B168_34A55CC7547D_.wvu.FilterData" localSheetId="0" hidden="1">'на 01.09.2020'!$A$7:$J$430</definedName>
    <definedName name="Z_95E04D27_058D_4765_8CB6_B789CC5A15B9_.wvu.FilterData" localSheetId="0" hidden="1">'на 01.09.2020'!$A$7:$J$430</definedName>
    <definedName name="Z_96167660_EA8B_4F7D_87A1_785E97B459B3_.wvu.FilterData" localSheetId="0" hidden="1">'на 01.09.2020'!$A$7:$H$171</definedName>
    <definedName name="Z_96879477_4713_4ABC_982A_7EB1C07B4DED_.wvu.FilterData" localSheetId="0" hidden="1">'на 01.09.2020'!$A$7:$H$171</definedName>
    <definedName name="Z_969E164A_AA47_4A3D_AECC_F3C5A8BBA40A_.wvu.FilterData" localSheetId="0" hidden="1">'на 01.09.2020'!$A$7:$J$430</definedName>
    <definedName name="Z_96C46F49_6CFA_47C5_9713_424D77847057_.wvu.FilterData" localSheetId="0" hidden="1">'на 01.09.2020'!$A$7:$J$430</definedName>
    <definedName name="Z_9780079B_2369_4362_9878_DE63286783A8_.wvu.FilterData" localSheetId="0" hidden="1">'на 01.09.2020'!$A$7:$J$430</definedName>
    <definedName name="Z_9789C022_BEB5_4A51_89C2_B2D27533BB96_.wvu.FilterData" localSheetId="0" hidden="1">'на 01.09.2020'!$A$7:$J$430</definedName>
    <definedName name="Z_97AF5CDA_9057_4A36_BC76_223B85F59585_.wvu.FilterData" localSheetId="0" hidden="1">'на 01.09.2020'!$A$7:$J$430</definedName>
    <definedName name="Z_97B55429_A18E_43B5_9AF8_FE73FCDE4BBB_.wvu.FilterData" localSheetId="0" hidden="1">'на 01.09.2020'!$A$7:$J$430</definedName>
    <definedName name="Z_97D68CA5_AD8F_44B6_A9B3_0D8C837D550D_.wvu.FilterData" localSheetId="0" hidden="1">'на 01.09.2020'!$A$7:$J$430</definedName>
    <definedName name="Z_97E2C09C_6040_4BDA_B6A0_AF60F993AC48_.wvu.FilterData" localSheetId="0" hidden="1">'на 01.09.2020'!$A$7:$J$430</definedName>
    <definedName name="Z_97F74FDF_2C27_4D85_A3A7_1EF51A8A2DFF_.wvu.FilterData" localSheetId="0" hidden="1">'на 01.09.2020'!$A$7:$H$171</definedName>
    <definedName name="Z_98620FAB_A12D_44CF_95E4_17A962FCE777_.wvu.FilterData" localSheetId="0" hidden="1">'на 01.09.2020'!$A$7:$J$430</definedName>
    <definedName name="Z_987C1B6D_28A7_49CB_BBF0_6C3FFB9FC1C5_.wvu.FilterData" localSheetId="0" hidden="1">'на 01.09.2020'!$A$7:$J$430</definedName>
    <definedName name="Z_98AE7DDA_90CE_4E15_AD8D_6630EEDB042C_.wvu.FilterData" localSheetId="0" hidden="1">'на 01.09.2020'!$A$7:$J$430</definedName>
    <definedName name="Z_98BF881C_EB9C_4397_B787_F3FB50ED2890_.wvu.FilterData" localSheetId="0" hidden="1">'на 01.09.2020'!$A$7:$J$430</definedName>
    <definedName name="Z_98E168F2_55D9_4CA5_BFC7_4762AF11FD48_.wvu.FilterData" localSheetId="0" hidden="1">'на 01.09.2020'!$A$7:$J$430</definedName>
    <definedName name="Z_998B8119_4FF3_4A16_838D_539C6AE34D55_.wvu.Cols" localSheetId="0" hidden="1">'на 01.09.2020'!#REF!,'на 01.09.2020'!#REF!</definedName>
    <definedName name="Z_998B8119_4FF3_4A16_838D_539C6AE34D55_.wvu.FilterData" localSheetId="0" hidden="1">'на 01.09.2020'!$A$7:$J$430</definedName>
    <definedName name="Z_998B8119_4FF3_4A16_838D_539C6AE34D55_.wvu.PrintArea" localSheetId="0" hidden="1">'на 01.09.2020'!$A$1:$J$209</definedName>
    <definedName name="Z_998B8119_4FF3_4A16_838D_539C6AE34D55_.wvu.PrintTitles" localSheetId="0" hidden="1">'на 01.09.2020'!$5:$8</definedName>
    <definedName name="Z_998B8119_4FF3_4A16_838D_539C6AE34D55_.wvu.Rows" localSheetId="0" hidden="1">'на 01.09.2020'!#REF!</definedName>
    <definedName name="Z_99950613_28E7_4EC2_B918_559A2757B0A9_.wvu.FilterData" localSheetId="0" hidden="1">'на 01.09.2020'!$A$7:$J$430</definedName>
    <definedName name="Z_99950613_28E7_4EC2_B918_559A2757B0A9_.wvu.PrintArea" localSheetId="0" hidden="1">'на 01.09.2020'!$A$1:$J$215</definedName>
    <definedName name="Z_99950613_28E7_4EC2_B918_559A2757B0A9_.wvu.PrintTitles" localSheetId="0" hidden="1">'на 01.09.2020'!$5:$8</definedName>
    <definedName name="Z_99A00621_53DB_4FBF_8383_336AC7B2FEE0_.wvu.FilterData" localSheetId="0" hidden="1">'на 01.09.2020'!$A$7:$J$430</definedName>
    <definedName name="Z_9A28E7E9_55CD_40D9_9E29_E07B8DD3C238_.wvu.FilterData" localSheetId="0" hidden="1">'на 01.09.2020'!$A$7:$J$430</definedName>
    <definedName name="Z_9A6418C5_C15B_4481_8C01_E36546203821_.wvu.FilterData" localSheetId="0" hidden="1">'на 01.09.2020'!$A$7:$J$430</definedName>
    <definedName name="Z_9A769443_7DFA_43D5_AB26_6F2EEF53DAF1_.wvu.FilterData" localSheetId="0" hidden="1">'на 01.09.2020'!$A$7:$H$171</definedName>
    <definedName name="Z_9A867A2D_A50A_44FA_836D_C92580FE5490_.wvu.FilterData" localSheetId="0" hidden="1">'на 01.09.2020'!$A$7:$J$430</definedName>
    <definedName name="Z_9A8805C9_3F9C_4C37_94BC_61EEF8D2C885_.wvu.FilterData" localSheetId="0" hidden="1">'на 01.09.2020'!$A$7:$J$430</definedName>
    <definedName name="Z_9A8CADCF_85D0_4D32_80F2_6CE3DE83CA66_.wvu.FilterData" localSheetId="0" hidden="1">'на 01.09.2020'!$A$7:$J$430</definedName>
    <definedName name="Z_9B640DD4_FBFD_444A_B4D5_4A34ED79B9BC_.wvu.FilterData" localSheetId="0" hidden="1">'на 01.09.2020'!$A$7:$J$430</definedName>
    <definedName name="Z_9B77C18C_32C0_4A8F_8326_B1F3EFEE1CFC_.wvu.FilterData" localSheetId="0" hidden="1">'на 01.09.2020'!$A$7:$J$430</definedName>
    <definedName name="Z_9C310551_EC8B_4B87_B5AF_39FC532C6FE3_.wvu.FilterData" localSheetId="0" hidden="1">'на 01.09.2020'!$A$7:$H$171</definedName>
    <definedName name="Z_9C38FBC7_6E93_40A5_BD30_7720FC92D0D4_.wvu.FilterData" localSheetId="0" hidden="1">'на 01.09.2020'!$A$7:$J$430</definedName>
    <definedName name="Z_9C9C6403_3B1D_44F0_9126_C822E2C48F50_.wvu.FilterData" localSheetId="0" hidden="1">'на 01.09.2020'!$A$7:$J$430</definedName>
    <definedName name="Z_9CB26755_9CF3_42C9_A567_6FF9CCE0F397_.wvu.FilterData" localSheetId="0" hidden="1">'на 01.09.2020'!$A$7:$J$430</definedName>
    <definedName name="Z_9CE1F91A_5326_41A6_9CA7_C24ACCBE2F48_.wvu.FilterData" localSheetId="0" hidden="1">'на 01.09.2020'!$A$7:$J$430</definedName>
    <definedName name="Z_9D24C81C_5B18_4B40_BF88_7236C9CAE366_.wvu.FilterData" localSheetId="0" hidden="1">'на 01.09.2020'!$A$7:$H$171</definedName>
    <definedName name="Z_9DE7839B_6B77_48C9_B008_4D6E417DD85D_.wvu.FilterData" localSheetId="0" hidden="1">'на 01.09.2020'!$A$7:$J$430</definedName>
    <definedName name="Z_9E1D944D_E62F_4660_B928_F956F86CCB3D_.wvu.FilterData" localSheetId="0" hidden="1">'на 01.09.2020'!$A$7:$J$430</definedName>
    <definedName name="Z_9E720D93_31F0_4636_BA00_6CE6F83F3651_.wvu.FilterData" localSheetId="0" hidden="1">'на 01.09.2020'!$A$7:$J$430</definedName>
    <definedName name="Z_9E7BD09E_D434_4E3C_9FAA_2900F6037295_.wvu.FilterData" localSheetId="0" hidden="1">'на 01.09.2020'!$A$7:$J$430</definedName>
    <definedName name="Z_9E943B7D_D4C7_443F_BC4C_8AB90546D8A5_.wvu.Cols" localSheetId="0" hidden="1">'на 01.09.2020'!#REF!,'на 01.09.2020'!#REF!</definedName>
    <definedName name="Z_9E943B7D_D4C7_443F_BC4C_8AB90546D8A5_.wvu.FilterData" localSheetId="0" hidden="1">'на 01.09.2020'!$A$3:$J$61</definedName>
    <definedName name="Z_9E943B7D_D4C7_443F_BC4C_8AB90546D8A5_.wvu.PrintTitles" localSheetId="0" hidden="1">'на 01.09.2020'!$5:$8</definedName>
    <definedName name="Z_9E943B7D_D4C7_443F_BC4C_8AB90546D8A5_.wvu.Rows" localSheetId="0" hidden="1">'на 01.09.2020'!#REF!,'на 01.09.2020'!#REF!,'на 01.09.2020'!#REF!,'на 01.09.2020'!#REF!,'на 01.09.2020'!#REF!,'на 01.09.2020'!#REF!,'на 01.09.2020'!#REF!,'на 01.09.2020'!#REF!,'на 01.09.2020'!#REF!,'на 01.09.2020'!#REF!,'на 01.09.2020'!#REF!,'на 01.09.2020'!#REF!,'на 01.09.2020'!#REF!,'на 01.09.2020'!#REF!,'на 01.09.2020'!#REF!,'на 01.09.2020'!#REF!,'на 01.09.2020'!#REF!,'на 01.09.2020'!#REF!,'на 01.09.2020'!#REF!,'на 01.09.2020'!#REF!</definedName>
    <definedName name="Z_9EC99D85_9CBB_4D41_A0AC_5A782960B43C_.wvu.FilterData" localSheetId="0" hidden="1">'на 01.09.2020'!$A$7:$H$171</definedName>
    <definedName name="Z_9EE9225B_6C4B_479E_B8A3_AD0EB35235F9_.wvu.FilterData" localSheetId="0" hidden="1">'на 01.09.2020'!$A$7:$J$430</definedName>
    <definedName name="Z_9F469FEB_94D1_4BA9_BDF6_0A94C53541EA_.wvu.FilterData" localSheetId="0" hidden="1">'на 01.09.2020'!$A$7:$J$430</definedName>
    <definedName name="Z_9FA29541_62F4_4CED_BF33_19F6BA57578F_.wvu.Cols" localSheetId="0" hidden="1">'на 01.09.2020'!#REF!,'на 01.09.2020'!#REF!</definedName>
    <definedName name="Z_9FA29541_62F4_4CED_BF33_19F6BA57578F_.wvu.FilterData" localSheetId="0" hidden="1">'на 01.09.2020'!$A$7:$J$430</definedName>
    <definedName name="Z_9FA29541_62F4_4CED_BF33_19F6BA57578F_.wvu.PrintArea" localSheetId="0" hidden="1">'на 01.09.2020'!$A$1:$J$209</definedName>
    <definedName name="Z_9FA29541_62F4_4CED_BF33_19F6BA57578F_.wvu.PrintTitles" localSheetId="0" hidden="1">'на 01.09.2020'!$5:$8</definedName>
    <definedName name="Z_9FDAEEB9_7434_4701_B9D3_AEFADA35D37B_.wvu.FilterData" localSheetId="0" hidden="1">'на 01.09.2020'!$A$7:$J$430</definedName>
    <definedName name="Z_A03C4C06_B945_48DE_83E2_706D18377BFA_.wvu.FilterData" localSheetId="0" hidden="1">'на 01.09.2020'!$A$7:$J$430</definedName>
    <definedName name="Z_A0441A70_4C93_4AA0_AF04_3A7C9239CEF3_.wvu.FilterData" localSheetId="0" hidden="1">'на 01.09.2020'!$A$7:$J$430</definedName>
    <definedName name="Z_A076AA26_B89C_401B_BFC1_DBB6CC9D6D95_.wvu.FilterData" localSheetId="0" hidden="1">'на 01.09.2020'!$A$7:$J$430</definedName>
    <definedName name="Z_A08B7B60_BE09_484D_B75E_15D9DE206B17_.wvu.FilterData" localSheetId="0" hidden="1">'на 01.09.2020'!$A$7:$J$430</definedName>
    <definedName name="Z_A0963EEC_5578_46DF_B7B0_2B9F8CADC5B9_.wvu.FilterData" localSheetId="0" hidden="1">'на 01.09.2020'!$A$7:$J$430</definedName>
    <definedName name="Z_A0A3CD9B_2436_40D7_91DB_589A95FBBF00_.wvu.FilterData" localSheetId="0" hidden="1">'на 01.09.2020'!$A$7:$J$430</definedName>
    <definedName name="Z_A0A3CD9B_2436_40D7_91DB_589A95FBBF00_.wvu.PrintArea" localSheetId="0" hidden="1">'на 01.09.2020'!$A$1:$J$229</definedName>
    <definedName name="Z_A0A3CD9B_2436_40D7_91DB_589A95FBBF00_.wvu.PrintTitles" localSheetId="0" hidden="1">'на 01.09.2020'!$5:$8</definedName>
    <definedName name="Z_A0B88556_74B6_47DD_919E_F05FE459C0D2_.wvu.FilterData" localSheetId="0" hidden="1">'на 01.09.2020'!$A$7:$J$430</definedName>
    <definedName name="Z_A0EB0A04_1124_498B_8C4B_C1E25B53C1A8_.wvu.FilterData" localSheetId="0" hidden="1">'на 01.09.2020'!$A$7:$H$171</definedName>
    <definedName name="Z_A0F76A4B_6862_4C98_8A93_2EBAEE1B6BB0_.wvu.FilterData" localSheetId="0" hidden="1">'на 01.09.2020'!$A$7:$J$430</definedName>
    <definedName name="Z_A113B19A_DB2C_4585_AED7_B7EF9F05E57E_.wvu.FilterData" localSheetId="0" hidden="1">'на 01.09.2020'!$A$7:$J$430</definedName>
    <definedName name="Z_A1252AD3_62A9_4B5D_B0FA_98A0DCCDEFC0_.wvu.FilterData" localSheetId="0" hidden="1">'на 01.09.2020'!$A$7:$J$430</definedName>
    <definedName name="Z_A16EB437_3CC8_4E6F_BBBC_69B23743E827_.wvu.FilterData" localSheetId="0" hidden="1">'на 01.09.2020'!$A$7:$J$430</definedName>
    <definedName name="Z_A21CB1BD_5236_485F_8FCB_D43C0EB079B8_.wvu.FilterData" localSheetId="0" hidden="1">'на 01.09.2020'!$A$7:$J$430</definedName>
    <definedName name="Z_A248318D_C9F8_4612_8459_D14731DC6963_.wvu.FilterData" localSheetId="0" hidden="1">'на 01.09.2020'!$A$7:$J$430</definedName>
    <definedName name="Z_A2611F3A_C06C_4662_B39E_6F08BA7C9B14_.wvu.FilterData" localSheetId="0" hidden="1">'на 01.09.2020'!$A$7:$H$171</definedName>
    <definedName name="Z_A28DA500_33FC_4913_B21A_3E2D7ED7A130_.wvu.FilterData" localSheetId="0" hidden="1">'на 01.09.2020'!$A$7:$H$171</definedName>
    <definedName name="Z_A37CB508_4B3B_4626_B2D4_41A961FED620_.wvu.FilterData" localSheetId="0" hidden="1">'на 01.09.2020'!$A$7:$J$430</definedName>
    <definedName name="Z_A38250FB_559C_49CE_918A_6673F9586B86_.wvu.FilterData" localSheetId="0" hidden="1">'на 01.09.2020'!$A$7:$J$430</definedName>
    <definedName name="Z_A3A455A0_D439_4DB6_9552_34013CFCFF6F_.wvu.FilterData" localSheetId="0" hidden="1">'на 01.09.2020'!$A$7:$J$430</definedName>
    <definedName name="Z_A43F854D_D5F8_4D22_A3A2_377329C9E300_.wvu.FilterData" localSheetId="0" hidden="1">'на 01.09.2020'!$A$7:$J$430</definedName>
    <definedName name="Z_A493CE42_CB3C_4296_B6F9_DECBE584245E_.wvu.FilterData" localSheetId="0" hidden="1">'на 01.09.2020'!$A$7:$J$430</definedName>
    <definedName name="Z_A5169FE8_9D26_44E6_A6EA_F78B40E1DE01_.wvu.FilterData" localSheetId="0" hidden="1">'на 01.09.2020'!$A$7:$J$430</definedName>
    <definedName name="Z_A57C42F9_18B1_4AA0_97AE_4F8F0C3D5B4A_.wvu.FilterData" localSheetId="0" hidden="1">'на 01.09.2020'!$A$7:$J$430</definedName>
    <definedName name="Z_A62258B9_7768_4C4F_AFFC_537782E81CFF_.wvu.FilterData" localSheetId="0" hidden="1">'на 01.09.2020'!$A$7:$H$171</definedName>
    <definedName name="Z_A65D4FF6_26A1_47FE_AF98_41E05002FB1E_.wvu.FilterData" localSheetId="0" hidden="1">'на 01.09.2020'!$A$7:$H$171</definedName>
    <definedName name="Z_A6816A2A_A381_4629_A196_A2D2CBED046E_.wvu.FilterData" localSheetId="0" hidden="1">'на 01.09.2020'!$A$7:$J$430</definedName>
    <definedName name="Z_A6B98527_7CBF_4E4D_BDEA_9334A3EB779F_.wvu.Cols" localSheetId="0" hidden="1">'на 01.09.2020'!#REF!,'на 01.09.2020'!#REF!,'на 01.09.2020'!$K:$BN</definedName>
    <definedName name="Z_A6B98527_7CBF_4E4D_BDEA_9334A3EB779F_.wvu.FilterData" localSheetId="0" hidden="1">'на 01.09.2020'!$A$7:$J$430</definedName>
    <definedName name="Z_A6B98527_7CBF_4E4D_BDEA_9334A3EB779F_.wvu.PrintArea" localSheetId="0" hidden="1">'на 01.09.2020'!$A$1:$BN$209</definedName>
    <definedName name="Z_A6B98527_7CBF_4E4D_BDEA_9334A3EB779F_.wvu.PrintTitles" localSheetId="0" hidden="1">'на 01.09.2020'!$5:$7</definedName>
    <definedName name="Z_A80309A3_DC3C_4005_B42B_D4917A972961_.wvu.FilterData" localSheetId="0" hidden="1">'на 01.09.2020'!$A$7:$J$430</definedName>
    <definedName name="Z_A8EFE8CB_4B40_4A53_8B7A_29439E2B50D7_.wvu.FilterData" localSheetId="0" hidden="1">'на 01.09.2020'!$A$7:$J$430</definedName>
    <definedName name="Z_A98C96B5_CE3A_4FF9_B3E5_0DBB66ADC5BB_.wvu.FilterData" localSheetId="0" hidden="1">'на 01.09.2020'!$A$7:$H$171</definedName>
    <definedName name="Z_A9BB2943_E4B1_4809_A926_69F8C50E1CF2_.wvu.FilterData" localSheetId="0" hidden="1">'на 01.09.2020'!$A$7:$J$430</definedName>
    <definedName name="Z_AA2D48D6_A520_472C_A13E_9C86E59954B7_.wvu.FilterData" localSheetId="0" hidden="1">'на 01.09.2020'!$A$7:$J$430</definedName>
    <definedName name="Z_AA4C7BF5_07E0_4095_B165_D2AF600190FA_.wvu.FilterData" localSheetId="0" hidden="1">'на 01.09.2020'!$A$7:$H$171</definedName>
    <definedName name="Z_AAC4B5AB_1913_4D9C_A1FF_BD9345E009EB_.wvu.FilterData" localSheetId="0" hidden="1">'на 01.09.2020'!$A$7:$H$171</definedName>
    <definedName name="Z_AB20AEF7_931C_411F_91E6_F461408B5AE6_.wvu.FilterData" localSheetId="0" hidden="1">'на 01.09.2020'!$A$7:$J$430</definedName>
    <definedName name="Z_ABA75302_0F6D_4886_9D81_1818E8870CAA_.wvu.FilterData" localSheetId="0" hidden="1">'на 01.09.2020'!$A$3:$K$214</definedName>
    <definedName name="Z_ABAF42E6_6CD6_46B1_A0C6_0099C207BC1C_.wvu.FilterData" localSheetId="0" hidden="1">'на 01.09.2020'!$A$7:$J$430</definedName>
    <definedName name="Z_ABF07E15_3FB5_46FA_8B18_72FA32E3F1DA_.wvu.FilterData" localSheetId="0" hidden="1">'на 01.09.2020'!$A$7:$J$430</definedName>
    <definedName name="Z_ACFE2E5A_B4BC_4793_B103_05F97C227772_.wvu.FilterData" localSheetId="0" hidden="1">'на 01.09.2020'!$A$7:$J$430</definedName>
    <definedName name="Z_AD079EA2_4E18_46EE_8E20_0C7923C917D2_.wvu.FilterData" localSheetId="0" hidden="1">'на 01.09.2020'!$A$7:$J$430</definedName>
    <definedName name="Z_AD5FD28B_B163_4E28_9CF1_4D777A9C7F23_.wvu.FilterData" localSheetId="0" hidden="1">'на 01.09.2020'!$A$7:$J$430</definedName>
    <definedName name="Z_ADA9DB4F_5BB1_4224_8DA9_14C27A67B61C_.wvu.FilterData" localSheetId="0" hidden="1">'на 01.09.2020'!$A$7:$J$430</definedName>
    <definedName name="Z_ADC07B81_DE66_492B_BBA5_997218302AD2_.wvu.FilterData" localSheetId="0" hidden="1">'на 01.09.2020'!$A$7:$J$430</definedName>
    <definedName name="Z_ADE318A0_9CB5_431A_AF2B_D561B19631D9_.wvu.FilterData" localSheetId="0" hidden="1">'на 01.09.2020'!$A$7:$J$430</definedName>
    <definedName name="Z_ADEB3242_7660_4E37_BB66_F38B3721740A_.wvu.FilterData" localSheetId="0" hidden="1">'на 01.09.2020'!$A$7:$J$430</definedName>
    <definedName name="Z_ADF53E9B_9172_4E3F_AC45_4FF59160C1DB_.wvu.FilterData" localSheetId="0" hidden="1">'на 01.09.2020'!$A$7:$J$430</definedName>
    <definedName name="Z_AEB68FDB_733B_4E71_B527_DB78F63BA639_.wvu.FilterData" localSheetId="0" hidden="1">'на 01.09.2020'!$A$7:$J$430</definedName>
    <definedName name="Z_AF01D870_77CB_46A2_A95B_3A27FF42EAA8_.wvu.FilterData" localSheetId="0" hidden="1">'на 01.09.2020'!$A$7:$H$171</definedName>
    <definedName name="Z_AF1AEFF5_9892_4FCB_BD3E_6CF1CEE1B71B_.wvu.FilterData" localSheetId="0" hidden="1">'на 01.09.2020'!$A$7:$J$430</definedName>
    <definedName name="Z_AF52B61E_FDEA_47EA_AEB5_644F9593AA6A_.wvu.FilterData" localSheetId="0" hidden="1">'на 01.09.2020'!$A$7:$J$430</definedName>
    <definedName name="Z_AF578863_5150_4761_94CC_531A4DF22DCE_.wvu.FilterData" localSheetId="0" hidden="1">'на 01.09.2020'!$A$7:$J$430</definedName>
    <definedName name="Z_AF5A4C14_51B2_4FAB_A1D5_7A115E23761D_.wvu.FilterData" localSheetId="0" hidden="1">'на 01.09.2020'!$A$7:$J$430</definedName>
    <definedName name="Z_AFA81EB9_2671_4E2A_8E75_7C4A62B9444A_.wvu.FilterData" localSheetId="0" hidden="1">'на 01.09.2020'!$A$7:$J$430</definedName>
    <definedName name="Z_AFABF6AA_2F6E_48B0_98F8_213EA30990B1_.wvu.FilterData" localSheetId="0" hidden="1">'на 01.09.2020'!$A$7:$J$430</definedName>
    <definedName name="Z_AFC26506_1EE1_430F_B247_3257CE41958A_.wvu.FilterData" localSheetId="0" hidden="1">'на 01.09.2020'!$A$7:$J$430</definedName>
    <definedName name="Z_B00B4D71_156E_4DD9_93CC_1F392CBA035F_.wvu.FilterData" localSheetId="0" hidden="1">'на 01.09.2020'!$A$7:$J$430</definedName>
    <definedName name="Z_B0B61858_D248_4F0B_95EB_A53482FBF19B_.wvu.FilterData" localSheetId="0" hidden="1">'на 01.09.2020'!$A$7:$J$430</definedName>
    <definedName name="Z_B0BB7BD4_E507_4D19_A9BF_6595068A89B5_.wvu.FilterData" localSheetId="0" hidden="1">'на 01.09.2020'!$A$7:$J$430</definedName>
    <definedName name="Z_B0E0BA3C_DE22_4F32_91F8_7EFC47C05F3D_.wvu.FilterData" localSheetId="0" hidden="1">'на 01.09.2020'!$A$7:$J$430</definedName>
    <definedName name="Z_B1092B1A_E83D_4B5A_8305_1FA97EA37480_.wvu.FilterData" localSheetId="0" hidden="1">'на 01.09.2020'!$A$7:$J$430</definedName>
    <definedName name="Z_B1378FA2_C7F2_4FA5_BEB6_CCDDC18D3830_.wvu.FilterData" localSheetId="0" hidden="1">'на 01.09.2020'!$A$7:$J$430</definedName>
    <definedName name="Z_B180D137_9F25_4AD4_9057_37928F1867A8_.wvu.FilterData" localSheetId="0" hidden="1">'на 01.09.2020'!$A$7:$H$171</definedName>
    <definedName name="Z_B1FA2CF0_321B_4787_93E8_EB6D5C78D6B5_.wvu.FilterData" localSheetId="0" hidden="1">'на 01.09.2020'!$A$7:$J$430</definedName>
    <definedName name="Z_B246A3A0_6AE0_4610_AE7A_F7490C26DBCA_.wvu.FilterData" localSheetId="0" hidden="1">'на 01.09.2020'!$A$7:$J$430</definedName>
    <definedName name="Z_B29CC05F_A051_4D5E_AA04_7123811DC381_.wvu.FilterData" localSheetId="0" hidden="1">'на 01.09.2020'!$A$7:$J$430</definedName>
    <definedName name="Z_B2C2530A_B98E_4F24_AE19_86FE9357633B_.wvu.FilterData" localSheetId="0" hidden="1">'на 01.09.2020'!$A$7:$J$430</definedName>
    <definedName name="Z_B2D38EAC_E767_43A7_B7A2_621639FE347D_.wvu.FilterData" localSheetId="0" hidden="1">'на 01.09.2020'!$A$7:$H$171</definedName>
    <definedName name="Z_B2E9D1B9_C3FE_4F75_89F4_46F3E34C24E4_.wvu.FilterData" localSheetId="0" hidden="1">'на 01.09.2020'!$A$7:$J$430</definedName>
    <definedName name="Z_B30FEF93_CDBE_4AC5_9298_7B65E13C3F79_.wvu.FilterData" localSheetId="0" hidden="1">'на 01.09.2020'!$A$7:$J$430</definedName>
    <definedName name="Z_B3114865_FFF9_40B7_B9E6_C3642102DCF9_.wvu.FilterData" localSheetId="0" hidden="1">'на 01.09.2020'!$A$7:$J$430</definedName>
    <definedName name="Z_B3339176_D3D0_4D7A_8AAB_C0B71F942A93_.wvu.FilterData" localSheetId="0" hidden="1">'на 01.09.2020'!$A$7:$H$171</definedName>
    <definedName name="Z_B350A9CC_C225_45B2_AEE1_E6A61C6949F5_.wvu.FilterData" localSheetId="0" hidden="1">'на 01.09.2020'!$A$7:$J$430</definedName>
    <definedName name="Z_B3600A72_2219_4522_9D71_3438906DADEB_.wvu.FilterData" localSheetId="0" hidden="1">'на 01.09.2020'!$A$7:$J$430</definedName>
    <definedName name="Z_B3655F0F_A78B_43E5_BFD5_814C66A7690F_.wvu.FilterData" localSheetId="0" hidden="1">'на 01.09.2020'!$A$7:$J$430</definedName>
    <definedName name="Z_B45FAC42_679D_43AB_B511_9E5492CAC2DB_.wvu.FilterData" localSheetId="0" hidden="1">'на 01.09.2020'!$A$7:$H$171</definedName>
    <definedName name="Z_B47A0A9E_665F_4B62_A9A6_650B391D5D49_.wvu.FilterData" localSheetId="0" hidden="1">'на 01.09.2020'!$A$7:$J$430</definedName>
    <definedName name="Z_B499C08D_A2E7_417F_A9B7_BFCE2B66534F_.wvu.FilterData" localSheetId="0" hidden="1">'на 01.09.2020'!$A$7:$J$430</definedName>
    <definedName name="Z_B4E448FF_1059_48E0_93CC_976057024FF4_.wvu.FilterData" localSheetId="0" hidden="1">'на 01.09.2020'!$A$7:$J$430</definedName>
    <definedName name="Z_B509A51A_98E0_4D86_A1E4_A5AB9AE9E52F_.wvu.FilterData" localSheetId="0" hidden="1">'на 01.09.2020'!$A$7:$J$430</definedName>
    <definedName name="Z_B537FA65_2A89_48F5_A855_62E73EDF1095_.wvu.FilterData" localSheetId="0" hidden="1">'на 01.09.2020'!$A$7:$J$430</definedName>
    <definedName name="Z_B543C7D0_E350_4DA4_A835_ADCB64A4D66D_.wvu.FilterData" localSheetId="0" hidden="1">'на 01.09.2020'!$A$7:$J$430</definedName>
    <definedName name="Z_B5533D56_E1AE_4DE7_8436_EF9CA55A4943_.wvu.FilterData" localSheetId="0" hidden="1">'на 01.09.2020'!$A$7:$J$430</definedName>
    <definedName name="Z_B56BEF44_39DC_4F5B_A5E5_157C237832AF_.wvu.FilterData" localSheetId="0" hidden="1">'на 01.09.2020'!$A$7:$H$171</definedName>
    <definedName name="Z_B575149D_1AE3_4570_9C6E_DBCC60810C82_.wvu.FilterData" localSheetId="0" hidden="1">'на 01.09.2020'!$A$7:$J$430</definedName>
    <definedName name="Z_B5A6FE62_B66C_45B1_AF17_B7686B0B3A3F_.wvu.FilterData" localSheetId="0" hidden="1">'на 01.09.2020'!$A$7:$J$430</definedName>
    <definedName name="Z_B603D180_E09A_4B9C_810F_9423EBA4A0EA_.wvu.FilterData" localSheetId="0" hidden="1">'на 01.09.2020'!$A$7:$J$430</definedName>
    <definedName name="Z_B666AFF1_6658_457A_A768_4BF1349F009A_.wvu.FilterData" localSheetId="0" hidden="1">'на 01.09.2020'!$A$7:$J$430</definedName>
    <definedName name="Z_B698776A_6A96_445D_9813_F5440DD90495_.wvu.FilterData" localSheetId="0" hidden="1">'на 01.09.2020'!$A$7:$J$430</definedName>
    <definedName name="Z_B6D72401_10F2_4D08_9A2D_EC1E2043D946_.wvu.FilterData" localSheetId="0" hidden="1">'на 01.09.2020'!$A$7:$J$430</definedName>
    <definedName name="Z_B6F11AB1_40C8_4880_BE42_1C35664CF325_.wvu.FilterData" localSheetId="0" hidden="1">'на 01.09.2020'!$A$7:$J$430</definedName>
    <definedName name="Z_B736B334_F8CF_4A1D_A747_B2B8CF3F3731_.wvu.FilterData" localSheetId="0" hidden="1">'на 01.09.2020'!$A$7:$J$430</definedName>
    <definedName name="Z_B7A22467_168B_475A_AC6B_F744F4990F6A_.wvu.FilterData" localSheetId="0" hidden="1">'на 01.09.2020'!$A$7:$J$430</definedName>
    <definedName name="Z_B7A4DC29_6CA3_48BD_BD2B_5EA61D250392_.wvu.FilterData" localSheetId="0" hidden="1">'на 01.09.2020'!$A$7:$H$171</definedName>
    <definedName name="Z_B7AA87B6_FA60_4A3A_B9B3_E470B82E05DB_.wvu.FilterData" localSheetId="0" hidden="1">'на 01.09.2020'!$A$7:$J$430</definedName>
    <definedName name="Z_B7D9DE91_6329_4AB9_BB45_131E306E53B9_.wvu.FilterData" localSheetId="0" hidden="1">'на 01.09.2020'!$A$7:$J$430</definedName>
    <definedName name="Z_B7F67755_3086_43A6_86E7_370F80E61BD0_.wvu.FilterData" localSheetId="0" hidden="1">'на 01.09.2020'!$A$7:$H$171</definedName>
    <definedName name="Z_B8283716_285A_45D5_8283_DCA7A3C9CFC7_.wvu.FilterData" localSheetId="0" hidden="1">'на 01.09.2020'!$A$7:$J$430</definedName>
    <definedName name="Z_B858041A_E0C9_4C5A_A736_A0DA4684B712_.wvu.FilterData" localSheetId="0" hidden="1">'на 01.09.2020'!$A$7:$J$430</definedName>
    <definedName name="Z_B88DEA47_DC50_452B_A428_57311C34DA8D_.wvu.FilterData" localSheetId="0" hidden="1">'на 01.09.2020'!$A$7:$J$430</definedName>
    <definedName name="Z_B898A439_2A40_408A_B02D_FB1508A09127_.wvu.FilterData" localSheetId="0" hidden="1">'на 01.09.2020'!$A$7:$J$430</definedName>
    <definedName name="Z_B8A45854_EBFF_49DF_A473_1D4385A7C5CE_.wvu.FilterData" localSheetId="0" hidden="1">'на 01.09.2020'!$A$7:$J$430</definedName>
    <definedName name="Z_B8EDA240_D337_4165_927F_4408D011F4B1_.wvu.FilterData" localSheetId="0" hidden="1">'на 01.09.2020'!$A$7:$J$430</definedName>
    <definedName name="Z_B908EE8E_4AFB_4152_A270_8C591D48DDA3_.wvu.FilterData" localSheetId="0" hidden="1">'на 01.09.2020'!$A$7:$J$430</definedName>
    <definedName name="Z_B94999B0_3597_431C_9F36_97A338C842BB_.wvu.FilterData" localSheetId="0" hidden="1">'на 01.09.2020'!$A$7:$J$430</definedName>
    <definedName name="Z_B9A29D57_1D84_4BB4_A72C_EF14D2D8DD4E_.wvu.FilterData" localSheetId="0" hidden="1">'на 01.09.2020'!$A$7:$J$430</definedName>
    <definedName name="Z_B9E4A290_7C7B_4FC4_B3B5_77FC903959FC_.wvu.FilterData" localSheetId="0" hidden="1">'на 01.09.2020'!$A$7:$J$430</definedName>
    <definedName name="Z_B9FDB936_DEDC_405B_AC55_3262523808BE_.wvu.FilterData" localSheetId="0" hidden="1">'на 01.09.2020'!$A$7:$J$430</definedName>
    <definedName name="Z_BAB4825B_2E54_4A6C_A72D_1F8E7B4FEFFB_.wvu.FilterData" localSheetId="0" hidden="1">'на 01.09.2020'!$A$7:$J$430</definedName>
    <definedName name="Z_BAFB3A8F_5ACD_4C4A_A33C_831C754D88C0_.wvu.FilterData" localSheetId="0" hidden="1">'на 01.09.2020'!$A$7:$J$430</definedName>
    <definedName name="Z_BB12E75B_C0CD_4F27_B16D_E901B605B487_.wvu.FilterData" localSheetId="0" hidden="1">'на 01.09.2020'!$A$7:$J$430</definedName>
    <definedName name="Z_BB8AF508_3D02_4D84_A6EB_5A5E5B195A63_.wvu.FilterData" localSheetId="0" hidden="1">'на 01.09.2020'!$A$7:$J$430</definedName>
    <definedName name="Z_BBED0997_5705_4C3C_95F1_5444E893BE19_.wvu.FilterData" localSheetId="0" hidden="1">'на 01.09.2020'!$A$7:$J$430</definedName>
    <definedName name="Z_BC09D690_D177_4FC8_AE1F_8F0F0D5C6ECD_.wvu.FilterData" localSheetId="0" hidden="1">'на 01.09.2020'!$A$7:$J$430</definedName>
    <definedName name="Z_BC202F3F_4E55_462F_AFE4_24E3BB6517B3_.wvu.FilterData" localSheetId="0" hidden="1">'на 01.09.2020'!$A$7:$J$430</definedName>
    <definedName name="Z_BC6910FC_42F8_457B_8F8D_9BC0111CE283_.wvu.FilterData" localSheetId="0" hidden="1">'на 01.09.2020'!$A$7:$J$430</definedName>
    <definedName name="Z_BD08DE99_B722_4C7F_897B_080446202D0F_.wvu.FilterData" localSheetId="0" hidden="1">'на 01.09.2020'!$A$7:$J$430</definedName>
    <definedName name="Z_BD43FB27_5C5A_40CF_A333_A059BA765D4E_.wvu.FilterData" localSheetId="0" hidden="1">'на 01.09.2020'!$A$7:$J$430</definedName>
    <definedName name="Z_BD690439_1CC5_4E37_A0E9_1B65A930CD21_.wvu.FilterData" localSheetId="0" hidden="1">'на 01.09.2020'!$A$7:$J$430</definedName>
    <definedName name="Z_BD707806_8F10_492F_81AE_A7900A187828_.wvu.FilterData" localSheetId="0" hidden="1">'на 01.09.2020'!$A$3:$K$214</definedName>
    <definedName name="Z_BD822A95_4AA3_4CF6_94E8_04D2B9283308_.wvu.FilterData" localSheetId="0" hidden="1">'на 01.09.2020'!$A$7:$J$430</definedName>
    <definedName name="Z_BDD573CF_BFE0_4002_B5F7_E438A5DAD635_.wvu.FilterData" localSheetId="0" hidden="1">'на 01.09.2020'!$A$7:$J$430</definedName>
    <definedName name="Z_BE3F7214_4B0C_40FA_B4F7_B0F38416BCEF_.wvu.FilterData" localSheetId="0" hidden="1">'на 01.09.2020'!$A$7:$J$430</definedName>
    <definedName name="Z_BE41C01B_5C79_4BA0_8F6F_0E99B8B69C13_.wvu.FilterData" localSheetId="0" hidden="1">'на 01.09.2020'!$A$7:$J$430</definedName>
    <definedName name="Z_BE442298_736F_47F5_9592_76FFCCDA59DB_.wvu.FilterData" localSheetId="0" hidden="1">'на 01.09.2020'!$A$7:$H$171</definedName>
    <definedName name="Z_BE6B1708_951F_4834_B0E1_EB03AAA7B777_.wvu.FilterData" localSheetId="0" hidden="1">'на 01.09.2020'!$A$7:$J$430</definedName>
    <definedName name="Z_BE842559_6B14_41AC_A92A_4E50A6CE8B79_.wvu.FilterData" localSheetId="0" hidden="1">'на 01.09.2020'!$A$7:$J$430</definedName>
    <definedName name="Z_BE97AC31_BFEB_4520_BC44_68B0C987C70A_.wvu.FilterData" localSheetId="0" hidden="1">'на 01.09.2020'!$A$7:$J$430</definedName>
    <definedName name="Z_BEA0FDBA_BB07_4C19_8BBD_5E57EE395C09_.wvu.FilterData" localSheetId="0" hidden="1">'на 01.09.2020'!$A$7:$J$430</definedName>
    <definedName name="Z_BEA0FDBA_BB07_4C19_8BBD_5E57EE395C09_.wvu.PrintArea" localSheetId="0" hidden="1">'на 01.09.2020'!$A$1:$J$229</definedName>
    <definedName name="Z_BEA0FDBA_BB07_4C19_8BBD_5E57EE395C09_.wvu.PrintTitles" localSheetId="0" hidden="1">'на 01.09.2020'!$5:$8</definedName>
    <definedName name="Z_BF22223F_B516_45E8_9C4B_DD4CB4CE2C48_.wvu.FilterData" localSheetId="0" hidden="1">'на 01.09.2020'!$A$7:$J$430</definedName>
    <definedName name="Z_BF637C80_8201_4090_9CCD_1BDD42F55943_.wvu.FilterData" localSheetId="0" hidden="1">'на 01.09.2020'!$A$7:$J$430</definedName>
    <definedName name="Z_BF65F093_304D_44F0_BF26_E5F8F9093CF5_.wvu.FilterData" localSheetId="0" hidden="1">'на 01.09.2020'!$A$7:$J$61</definedName>
    <definedName name="Z_C02D2AC3_00AB_4B4C_8299_349FC338B994_.wvu.FilterData" localSheetId="0" hidden="1">'на 01.09.2020'!$A$7:$J$430</definedName>
    <definedName name="Z_C06B54EB_7783_4454_98A9_667EC52BEC0B_.wvu.FilterData" localSheetId="0" hidden="1">'на 01.09.2020'!$A$7:$J$430</definedName>
    <definedName name="Z_C0E14968_138D_48A2_9D67_80D62DD131B4_.wvu.FilterData" localSheetId="0" hidden="1">'на 01.09.2020'!$A$7:$J$430</definedName>
    <definedName name="Z_C0ED18A2_48B4_4C82_979B_4B80DB79BC08_.wvu.FilterData" localSheetId="0" hidden="1">'на 01.09.2020'!$A$7:$J$430</definedName>
    <definedName name="Z_C106F923_AD55_472E_86A3_2C4C13F084E8_.wvu.FilterData" localSheetId="0" hidden="1">'на 01.09.2020'!$A$7:$J$430</definedName>
    <definedName name="Z_C140C6EF_B272_4886_8555_3A3DB8A6C4A0_.wvu.FilterData" localSheetId="0" hidden="1">'на 01.09.2020'!$A$7:$J$430</definedName>
    <definedName name="Z_C14C28B9_3A8B_4F55_AC1E_B6D3DA6398D5_.wvu.FilterData" localSheetId="0" hidden="1">'на 01.09.2020'!$A$7:$J$430</definedName>
    <definedName name="Z_C276A679_E43E_444B_B0E9_B307A301A03A_.wvu.FilterData" localSheetId="0" hidden="1">'на 01.09.2020'!$A$7:$J$430</definedName>
    <definedName name="Z_C27BA0A8_746D_45AD_B889_823A6BAE07E3_.wvu.FilterData" localSheetId="0" hidden="1">'на 01.09.2020'!$A$7:$J$430</definedName>
    <definedName name="Z_C2CB459F_7FD6_4B1B_96BE_4FB4C3354701_.wvu.FilterData" localSheetId="0" hidden="1">'на 01.09.2020'!$A$7:$J$430</definedName>
    <definedName name="Z_C2E7FF11_4F7B_4EA9_AD45_A8385AC4BC24_.wvu.FilterData" localSheetId="0" hidden="1">'на 01.09.2020'!$A$7:$H$171</definedName>
    <definedName name="Z_C2EFA1FD_449D_47F2_B7E9_2EBC23C15369_.wvu.FilterData" localSheetId="0" hidden="1">'на 01.09.2020'!$A$7:$J$430</definedName>
    <definedName name="Z_C35C56D1_B129_4866_84BA_2C2957BC8254_.wvu.FilterData" localSheetId="0" hidden="1">'на 01.09.2020'!$A$7:$J$430</definedName>
    <definedName name="Z_C3E7B974_7E68_49C9_8A66_DEBBC3D71CB8_.wvu.FilterData" localSheetId="0" hidden="1">'на 01.09.2020'!$A$7:$H$171</definedName>
    <definedName name="Z_C3E97E4D_03A9_422E_8E65_116E90E7DE0A_.wvu.FilterData" localSheetId="0" hidden="1">'на 01.09.2020'!$A$7:$J$430</definedName>
    <definedName name="Z_C47D5376_4107_461D_B353_0F0CCA5A27B8_.wvu.FilterData" localSheetId="0" hidden="1">'на 01.09.2020'!$A$7:$H$171</definedName>
    <definedName name="Z_C4A81194_E272_4927_9E06_D47C43E50753_.wvu.FilterData" localSheetId="0" hidden="1">'на 01.09.2020'!$A$7:$J$430</definedName>
    <definedName name="Z_C4E388F3_F33E_45AF_8E75_3BD450853C20_.wvu.FilterData" localSheetId="0" hidden="1">'на 01.09.2020'!$A$7:$J$430</definedName>
    <definedName name="Z_C55D9313_9108_41CA_AD0E_FE2F7292C638_.wvu.FilterData" localSheetId="0" hidden="1">'на 01.09.2020'!$A$7:$H$171</definedName>
    <definedName name="Z_C5A38A18_427F_40C3_A14B_55DA8E81FB09_.wvu.FilterData" localSheetId="0" hidden="1">'на 01.09.2020'!$A$7:$J$430</definedName>
    <definedName name="Z_C5D84F85_3611_4C2A_903D_ECFF3A3DA3D9_.wvu.FilterData" localSheetId="0" hidden="1">'на 01.09.2020'!$A$7:$H$171</definedName>
    <definedName name="Z_C636DE0B_BC5D_45AA_89BD_B628CA1FE119_.wvu.FilterData" localSheetId="0" hidden="1">'на 01.09.2020'!$A$7:$J$430</definedName>
    <definedName name="Z_C70C85CF_5ADB_4631_87C7_BA23E9BE3196_.wvu.FilterData" localSheetId="0" hidden="1">'на 01.09.2020'!$A$7:$J$430</definedName>
    <definedName name="Z_C724E918_D9E1_49FD_BF22_DDB90B7F8E3F_.wvu.FilterData" localSheetId="0" hidden="1">'на 01.09.2020'!$A$7:$J$430</definedName>
    <definedName name="Z_C74598AC_1D4B_466D_8455_294C1A2E69BB_.wvu.FilterData" localSheetId="0" hidden="1">'на 01.09.2020'!$A$7:$H$171</definedName>
    <definedName name="Z_C745CD1F_9AA3_43D8_A7DA_ABDAF8508B62_.wvu.FilterData" localSheetId="0" hidden="1">'на 01.09.2020'!$A$7:$J$430</definedName>
    <definedName name="Z_C77795A2_6414_4CC8_AA0C_59805D660811_.wvu.FilterData" localSheetId="0" hidden="1">'на 01.09.2020'!$A$7:$J$430</definedName>
    <definedName name="Z_C7B45388_19BF_40B6_BABC_45E74244A2D0_.wvu.FilterData" localSheetId="0" hidden="1">'на 01.09.2020'!$A$7:$J$430</definedName>
    <definedName name="Z_C7C64E17_05B7_45D2_8C2E_DC9F64D44430_.wvu.FilterData" localSheetId="0" hidden="1">'на 01.09.2020'!$A$7:$J$430</definedName>
    <definedName name="Z_C7DB809B_EB90_4CA8_929B_8A5AA3E83B84_.wvu.FilterData" localSheetId="0" hidden="1">'на 01.09.2020'!$A$7:$J$430</definedName>
    <definedName name="Z_C84F2BDE_C59B_4946_9050_3D804EB14464_.wvu.FilterData" localSheetId="0" hidden="1">'на 01.09.2020'!$A$7:$J$430</definedName>
    <definedName name="Z_C8544891_FA2D_4348_8F5A_3864908C96CE_.wvu.FilterData" localSheetId="0" hidden="1">'на 01.09.2020'!$A$7:$J$430</definedName>
    <definedName name="Z_C8579552_11B1_4140_9659_E1DA02EF9DD1_.wvu.FilterData" localSheetId="0" hidden="1">'на 01.09.2020'!$A$7:$J$430</definedName>
    <definedName name="Z_C8C7D91A_0101_429D_A7C4_25C2A366909A_.wvu.Cols" localSheetId="0" hidden="1">'на 01.09.2020'!#REF!,'на 01.09.2020'!#REF!</definedName>
    <definedName name="Z_C8C7D91A_0101_429D_A7C4_25C2A366909A_.wvu.FilterData" localSheetId="0" hidden="1">'на 01.09.2020'!$A$7:$J$61</definedName>
    <definedName name="Z_C8C7D91A_0101_429D_A7C4_25C2A366909A_.wvu.Rows" localSheetId="0" hidden="1">'на 01.09.2020'!#REF!,'на 01.09.2020'!#REF!,'на 01.09.2020'!#REF!,'на 01.09.2020'!#REF!,'на 01.09.2020'!#REF!,'на 01.09.2020'!#REF!,'на 01.09.2020'!#REF!,'на 01.09.2020'!#REF!,'на 01.09.2020'!#REF!,'на 01.09.2020'!#REF!</definedName>
    <definedName name="Z_C9081176_529C_43E8_8E20_8AC24E7C2D35_.wvu.FilterData" localSheetId="0" hidden="1">'на 01.09.2020'!$A$7:$J$430</definedName>
    <definedName name="Z_C92DFED3_0457_4ADD_A0DC_DCDA692FFBED_.wvu.FilterData" localSheetId="0" hidden="1">'на 01.09.2020'!$A$7:$J$430</definedName>
    <definedName name="Z_C9339390_6849_4952_8898_4133E1235E89_.wvu.FilterData" localSheetId="0" hidden="1">'на 01.09.2020'!$A$7:$J$430</definedName>
    <definedName name="Z_C94FB5D5_E515_4327_B4DC_AC3D7C1A6363_.wvu.FilterData" localSheetId="0" hidden="1">'на 01.09.2020'!$A$7:$J$430</definedName>
    <definedName name="Z_C97ACF3E_ACD3_4C9D_94FA_EA6F3D46505E_.wvu.FilterData" localSheetId="0" hidden="1">'на 01.09.2020'!$A$7:$J$430</definedName>
    <definedName name="Z_C98B4A4E_FC1F_45B3_ABB0_7DC9BD4B8057_.wvu.FilterData" localSheetId="0" hidden="1">'на 01.09.2020'!$A$7:$H$171</definedName>
    <definedName name="Z_C9A5AE8B_0A38_4D54_B36F_AFD2A577F3EF_.wvu.FilterData" localSheetId="0" hidden="1">'на 01.09.2020'!$A$7:$J$430</definedName>
    <definedName name="Z_CA384592_0CFD_4322_A4EB_34EC04693944_.wvu.Cols" localSheetId="0" hidden="1">'на 01.09.2020'!$K:$M</definedName>
    <definedName name="Z_CA384592_0CFD_4322_A4EB_34EC04693944_.wvu.FilterData" localSheetId="0" hidden="1">'на 01.09.2020'!$A$7:$J$430</definedName>
    <definedName name="Z_CA384592_0CFD_4322_A4EB_34EC04693944_.wvu.PrintArea" localSheetId="0" hidden="1">'на 01.09.2020'!$A$1:$J$229</definedName>
    <definedName name="Z_CA384592_0CFD_4322_A4EB_34EC04693944_.wvu.PrintTitles" localSheetId="0" hidden="1">'на 01.09.2020'!$5:$8</definedName>
    <definedName name="Z_CAABA8F8_73A9_4D5F_A949_7D5636830179_.wvu.FilterData" localSheetId="0" hidden="1">'на 01.09.2020'!$A$7:$J$430</definedName>
    <definedName name="Z_CAAD7F8A_A328_4C0A_9ECF_2AD83A08D699_.wvu.FilterData" localSheetId="0" hidden="1">'на 01.09.2020'!$A$7:$H$171</definedName>
    <definedName name="Z_CB1A56DC_A135_41E6_8A02_AE4E518C879F_.wvu.FilterData" localSheetId="0" hidden="1">'на 01.09.2020'!$A$7:$J$430</definedName>
    <definedName name="Z_CB226949_BC9D_4E15_A3B1_A4219F35EADA_.wvu.FilterData" localSheetId="0" hidden="1">'на 01.09.2020'!$A$7:$J$430</definedName>
    <definedName name="Z_CB37E750_1F35_4C0A_B3BA_F688CA9C8186_.wvu.FilterData" localSheetId="0" hidden="1">'на 01.09.2020'!$A$7:$J$430</definedName>
    <definedName name="Z_CB4880DD_CE83_4DFC_BBA7_70687256D5A4_.wvu.FilterData" localSheetId="0" hidden="1">'на 01.09.2020'!$A$7:$H$171</definedName>
    <definedName name="Z_CBAD3A37_9B6D_4168_874F_D4718FB51A47_.wvu.FilterData" localSheetId="0" hidden="1">'на 01.09.2020'!$A$7:$J$430</definedName>
    <definedName name="Z_CBDBA949_FA00_4560_8001_BD00E63FCCA4_.wvu.FilterData" localSheetId="0" hidden="1">'на 01.09.2020'!$A$7:$J$430</definedName>
    <definedName name="Z_CBE0F0AD_DD6D_4940_A07E_F4A48D085109_.wvu.FilterData" localSheetId="0" hidden="1">'на 01.09.2020'!$A$7:$J$430</definedName>
    <definedName name="Z_CBF12BD1_A071_4448_8003_32E74F40E3E3_.wvu.FilterData" localSheetId="0" hidden="1">'на 01.09.2020'!$A$7:$H$171</definedName>
    <definedName name="Z_CBF9D894_3FD2_4B68_BAC8_643DB23851C0_.wvu.FilterData" localSheetId="0" hidden="1">'на 01.09.2020'!$A$7:$H$171</definedName>
    <definedName name="Z_CBF9D894_3FD2_4B68_BAC8_643DB23851C0_.wvu.Rows" localSheetId="0" hidden="1">'на 01.09.2020'!#REF!,'на 01.09.2020'!#REF!,'на 01.09.2020'!#REF!,'на 01.09.2020'!#REF!</definedName>
    <definedName name="Z_CC9C1A2B_D964_43D1_BBEF_3567C7A91A18_.wvu.FilterData" localSheetId="0" hidden="1">'на 01.09.2020'!$A$7:$J$430</definedName>
    <definedName name="Z_CCC17219_B1A3_4C6B_B903_0E4550432FD0_.wvu.FilterData" localSheetId="0" hidden="1">'на 01.09.2020'!$A$7:$H$171</definedName>
    <definedName name="Z_CCF533A2_322B_40E2_88B2_065E6D1D35B4_.wvu.FilterData" localSheetId="0" hidden="1">'на 01.09.2020'!$A$7:$J$430</definedName>
    <definedName name="Z_CCF533A2_322B_40E2_88B2_065E6D1D35B4_.wvu.PrintArea" localSheetId="0" hidden="1">'на 01.09.2020'!$A$1:$J$229</definedName>
    <definedName name="Z_CCF533A2_322B_40E2_88B2_065E6D1D35B4_.wvu.PrintTitles" localSheetId="0" hidden="1">'на 01.09.2020'!$5:$8</definedName>
    <definedName name="Z_CD10AFE5_EACD_43E3_B0AD_1FCFF7EEADC3_.wvu.FilterData" localSheetId="0" hidden="1">'на 01.09.2020'!$A$7:$J$430</definedName>
    <definedName name="Z_CDABDA6A_CEAA_4779_9390_A07E787E5F1B_.wvu.FilterData" localSheetId="0" hidden="1">'на 01.09.2020'!$A$7:$J$430</definedName>
    <definedName name="Z_CDBBEB40_4DC8_4F8A_B0B0_EE0E987A2098_.wvu.FilterData" localSheetId="0" hidden="1">'на 01.09.2020'!$A$7:$J$430</definedName>
    <definedName name="Z_CDFBC319_A453_4828_B4DA_A1FF8333C207_.wvu.FilterData" localSheetId="0" hidden="1">'на 01.09.2020'!$A$7:$J$430</definedName>
    <definedName name="Z_CEC4EA1B_6EE5_46AB_8BC9_D519CD29FCE7_.wvu.FilterData" localSheetId="0" hidden="1">'на 01.09.2020'!$A$7:$J$430</definedName>
    <definedName name="Z_CEF22FD3_C3E9_4C31_B864_568CAC74A486_.wvu.FilterData" localSheetId="0" hidden="1">'на 01.09.2020'!$A$7:$J$430</definedName>
    <definedName name="Z_CF48F23D_BCBE_4761_98DC_307CD6AE082C_.wvu.FilterData" localSheetId="0" hidden="1">'на 01.09.2020'!$A$7:$J$430</definedName>
    <definedName name="Z_CF5548A0_D31B_45AF_A34B_8CF892F36DC9_.wvu.FilterData" localSheetId="0" hidden="1">'на 01.09.2020'!$A$7:$J$430</definedName>
    <definedName name="Z_CFA268BD_7CEF_488F_ADF6_EE6E6545D4E9_.wvu.FilterData" localSheetId="0" hidden="1">'на 01.09.2020'!$A$7:$J$430</definedName>
    <definedName name="Z_CFEB7053_3C1D_451D_9A86_5940DFCF964A_.wvu.FilterData" localSheetId="0" hidden="1">'на 01.09.2020'!$A$7:$J$430</definedName>
    <definedName name="Z_CFFE4FD5_C502_46E6_9242_DE2A2DE0F752_.wvu.FilterData" localSheetId="0" hidden="1">'на 01.09.2020'!$A$7:$J$430</definedName>
    <definedName name="Z_D088BB09_739C_4156_9E2D_A5F262C808E3_.wvu.FilterData" localSheetId="0" hidden="1">'на 01.09.2020'!$A$7:$J$430</definedName>
    <definedName name="Z_D165341F_496A_48CE_829A_555B16787041_.wvu.FilterData" localSheetId="0" hidden="1">'на 01.09.2020'!$A$7:$J$430</definedName>
    <definedName name="Z_D20DFCFE_63F9_4265_B37B_4F36C46DF159_.wvu.Cols" localSheetId="0" hidden="1">'на 01.09.2020'!#REF!,'на 01.09.2020'!#REF!</definedName>
    <definedName name="Z_D20DFCFE_63F9_4265_B37B_4F36C46DF159_.wvu.FilterData" localSheetId="0" hidden="1">'на 01.09.2020'!$A$7:$J$430</definedName>
    <definedName name="Z_D20DFCFE_63F9_4265_B37B_4F36C46DF159_.wvu.PrintArea" localSheetId="0" hidden="1">'на 01.09.2020'!$A$1:$J$209</definedName>
    <definedName name="Z_D20DFCFE_63F9_4265_B37B_4F36C46DF159_.wvu.PrintTitles" localSheetId="0" hidden="1">'на 01.09.2020'!$5:$8</definedName>
    <definedName name="Z_D20DFCFE_63F9_4265_B37B_4F36C46DF159_.wvu.Rows" localSheetId="0" hidden="1">'на 01.09.2020'!#REF!,'на 01.09.2020'!#REF!,'на 01.09.2020'!#REF!,'на 01.09.2020'!#REF!,'на 01.09.2020'!#REF!</definedName>
    <definedName name="Z_D2422493_0DF6_4923_AFF9_1CE532FC9E0E_.wvu.FilterData" localSheetId="0" hidden="1">'на 01.09.2020'!$A$7:$J$430</definedName>
    <definedName name="Z_D26EAC32_42CC_46AF_8D27_8094727B2B8E_.wvu.FilterData" localSheetId="0" hidden="1">'на 01.09.2020'!$A$7:$J$430</definedName>
    <definedName name="Z_D286DC47_88D4_4B88_8422_D4AFC7D084CA_.wvu.FilterData" localSheetId="0" hidden="1">'на 01.09.2020'!$A$7:$J$430</definedName>
    <definedName name="Z_D298563F_7459_410D_A6E1_6B1CDFA6DAA7_.wvu.FilterData" localSheetId="0" hidden="1">'на 01.09.2020'!$A$7:$J$430</definedName>
    <definedName name="Z_D2CDC970_AFE4_4856_AE2C_2B5F33E42B72_.wvu.FilterData" localSheetId="0" hidden="1">'на 01.09.2020'!$A$7:$J$430</definedName>
    <definedName name="Z_D2D627FD_8F1D_4B0C_A4A1_1A515A2831A8_.wvu.FilterData" localSheetId="0" hidden="1">'на 01.09.2020'!$A$7:$J$430</definedName>
    <definedName name="Z_D343F548_3DE6_4716_9B8B_0FF1DF1B1DE3_.wvu.FilterData" localSheetId="0" hidden="1">'на 01.09.2020'!$A$7:$H$171</definedName>
    <definedName name="Z_D34B1B8D_3252_443A_801D_32105359DB02_.wvu.FilterData" localSheetId="0" hidden="1">'на 01.09.2020'!$A$7:$J$430</definedName>
    <definedName name="Z_D3607008_88A4_4735_BF9B_0D60A732D98C_.wvu.FilterData" localSheetId="0" hidden="1">'на 01.09.2020'!$A$7:$J$430</definedName>
    <definedName name="Z_D37028C2_D478_4FDC_B9A5_A1B5FA072303_.wvu.FilterData" localSheetId="0" hidden="1">'на 01.09.2020'!$A$7:$J$430</definedName>
    <definedName name="Z_D3C3EFC2_493C_4B9B_BC16_8147B08F8F65_.wvu.FilterData" localSheetId="0" hidden="1">'на 01.09.2020'!$A$7:$H$171</definedName>
    <definedName name="Z_D3D848E7_EB88_4E73_985E_C45B9AE68145_.wvu.FilterData" localSheetId="0" hidden="1">'на 01.09.2020'!$A$7:$J$430</definedName>
    <definedName name="Z_D3E86F4B_12A8_47CC_AEBE_74534991E315_.wvu.FilterData" localSheetId="0" hidden="1">'на 01.09.2020'!$A$7:$J$430</definedName>
    <definedName name="Z_D3F31BC4_4CDA_431B_BA5F_ADE76A923760_.wvu.FilterData" localSheetId="0" hidden="1">'на 01.09.2020'!$A$7:$H$171</definedName>
    <definedName name="Z_D41FF341_5913_4A9E_9CE5_B058CA00C0C7_.wvu.FilterData" localSheetId="0" hidden="1">'на 01.09.2020'!$A$7:$J$430</definedName>
    <definedName name="Z_D45ABB34_16CC_462D_8459_2034D47F465D_.wvu.FilterData" localSheetId="0" hidden="1">'на 01.09.2020'!$A$7:$H$171</definedName>
    <definedName name="Z_D479007E_A9E8_4307_A3E8_18A2BB5C55F2_.wvu.FilterData" localSheetId="0" hidden="1">'на 01.09.2020'!$A$7:$J$430</definedName>
    <definedName name="Z_D489BEDD_3BCD_49DF_9648_48FD6162F1E7_.wvu.FilterData" localSheetId="0" hidden="1">'на 01.09.2020'!$A$7:$J$430</definedName>
    <definedName name="Z_D48CEF89_B01B_4E1D_92B4_235EA4A40F11_.wvu.FilterData" localSheetId="0" hidden="1">'на 01.09.2020'!$A$7:$J$430</definedName>
    <definedName name="Z_D4970A81_9F63_471F_9226_DA2E8C61A4F3_.wvu.FilterData" localSheetId="0" hidden="1">'на 01.09.2020'!$A$7:$J$430</definedName>
    <definedName name="Z_D4B24D18_8D1D_47A1_AE9B_21E3F9EF98EE_.wvu.FilterData" localSheetId="0" hidden="1">'на 01.09.2020'!$A$7:$J$430</definedName>
    <definedName name="Z_D4C26987_0F4D_4A17_91A3_C1C154DC81B2_.wvu.FilterData" localSheetId="0" hidden="1">'на 01.09.2020'!$A$7:$J$430</definedName>
    <definedName name="Z_D4D3E883_F6A4_4364_94CA_00BA6BEEBB0B_.wvu.FilterData" localSheetId="0" hidden="1">'на 01.09.2020'!$A$7:$J$430</definedName>
    <definedName name="Z_D4E20E73_FD07_4BE4_B8FA_FE6B214643C4_.wvu.FilterData" localSheetId="0" hidden="1">'на 01.09.2020'!$A$7:$J$430</definedName>
    <definedName name="Z_D4F3FACF_5393_45D0_B074_953541E8F448_.wvu.FilterData" localSheetId="0" hidden="1">'на 01.09.2020'!$A$7:$J$430</definedName>
    <definedName name="Z_D5317C3A_3EDA_404B_818D_EAF558810951_.wvu.FilterData" localSheetId="0" hidden="1">'на 01.09.2020'!$A$7:$H$171</definedName>
    <definedName name="Z_D537FB3B_712D_486A_BA32_4F73BEB2AA19_.wvu.FilterData" localSheetId="0" hidden="1">'на 01.09.2020'!$A$7:$H$171</definedName>
    <definedName name="Z_D595C49D_97EF_4321_8A15_252EDBF162F5_.wvu.FilterData" localSheetId="0" hidden="1">'на 01.09.2020'!$A$7:$J$430</definedName>
    <definedName name="Z_D6730C21_0555_4F4D_B589_9DE5CFF9C442_.wvu.FilterData" localSheetId="0" hidden="1">'на 01.09.2020'!$A$7:$H$171</definedName>
    <definedName name="Z_D692A203_B3F4_405F_AE1A_37385B86A714_.wvu.FilterData" localSheetId="0" hidden="1">'на 01.09.2020'!$A$7:$J$430</definedName>
    <definedName name="Z_D6D7FE80_F340_4943_9CA8_381604446690_.wvu.FilterData" localSheetId="0" hidden="1">'на 01.09.2020'!$A$7:$J$430</definedName>
    <definedName name="Z_D7104B72_13BA_47A2_BD7D_6C7C814EB74F_.wvu.FilterData" localSheetId="0" hidden="1">'на 01.09.2020'!$A$7:$J$430</definedName>
    <definedName name="Z_D74587C8_09B2_428F_ACC0_4DEF87F264B1_.wvu.FilterData" localSheetId="0" hidden="1">'на 01.09.2020'!$A$7:$J$430</definedName>
    <definedName name="Z_D7BC8E82_4392_4806_9DAE_D94253790B9C_.wvu.Cols" localSheetId="0" hidden="1">'на 01.09.2020'!#REF!,'на 01.09.2020'!#REF!,'на 01.09.2020'!$K:$BN</definedName>
    <definedName name="Z_D7BC8E82_4392_4806_9DAE_D94253790B9C_.wvu.FilterData" localSheetId="0" hidden="1">'на 01.09.2020'!$A$7:$J$430</definedName>
    <definedName name="Z_D7BC8E82_4392_4806_9DAE_D94253790B9C_.wvu.PrintArea" localSheetId="0" hidden="1">'на 01.09.2020'!$A$1:$BN$209</definedName>
    <definedName name="Z_D7BC8E82_4392_4806_9DAE_D94253790B9C_.wvu.PrintTitles" localSheetId="0" hidden="1">'на 01.09.2020'!$5:$7</definedName>
    <definedName name="Z_D7DA24ED_ABB7_4D6E_ACD6_4B88F5184AF8_.wvu.FilterData" localSheetId="0" hidden="1">'на 01.09.2020'!$A$7:$J$430</definedName>
    <definedName name="Z_D8418465_ECB6_40A4_8538_9D6D02B4E5CE_.wvu.FilterData" localSheetId="0" hidden="1">'на 01.09.2020'!$A$7:$H$171</definedName>
    <definedName name="Z_D84FBB24_1F53_4A51_B9A3_672EE24CBBBB_.wvu.FilterData" localSheetId="0" hidden="1">'на 01.09.2020'!$A$7:$J$430</definedName>
    <definedName name="Z_D8836A46_4276_4875_86A1_BB0E2B53006C_.wvu.FilterData" localSheetId="0" hidden="1">'на 01.09.2020'!$A$7:$H$171</definedName>
    <definedName name="Z_D8EBE17E_7A1A_4392_901C_A4C8DD4BAF28_.wvu.FilterData" localSheetId="0" hidden="1">'на 01.09.2020'!$A$7:$H$171</definedName>
    <definedName name="Z_D917D9C8_DA24_43F6_B702_2D065DC4F3EA_.wvu.FilterData" localSheetId="0" hidden="1">'на 01.09.2020'!$A$7:$J$430</definedName>
    <definedName name="Z_D921BCFE_106A_48C3_8051_F877509D5A90_.wvu.FilterData" localSheetId="0" hidden="1">'на 01.09.2020'!$A$7:$J$430</definedName>
    <definedName name="Z_D930048B_C8C6_498D_B7FD_C4CFAF447C25_.wvu.FilterData" localSheetId="0" hidden="1">'на 01.09.2020'!$A$7:$J$430</definedName>
    <definedName name="Z_D93C7415_B321_4E66_84AD_0490D011FDE7_.wvu.FilterData" localSheetId="0" hidden="1">'на 01.09.2020'!$A$7:$J$430</definedName>
    <definedName name="Z_D952F92C_16FA_49C0_ACE1_EEFE2012130A_.wvu.FilterData" localSheetId="0" hidden="1">'на 01.09.2020'!$A$7:$J$430</definedName>
    <definedName name="Z_D954D534_B88D_4A21_85D6_C0757B597D1E_.wvu.FilterData" localSheetId="0" hidden="1">'на 01.09.2020'!$A$7:$J$430</definedName>
    <definedName name="Z_D95852A1_B0FC_4AC5_B62B_5CCBE05B0D15_.wvu.FilterData" localSheetId="0" hidden="1">'на 01.09.2020'!$A$7:$J$430</definedName>
    <definedName name="Z_D959BDE9_080D_4FE3_8F84_52318978F935_.wvu.FilterData" localSheetId="0" hidden="1">'на 01.09.2020'!$A$7:$J$430</definedName>
    <definedName name="Z_D97BC9A1_860C_45CB_8FAD_B69CEE39193C_.wvu.FilterData" localSheetId="0" hidden="1">'на 01.09.2020'!$A$7:$H$171</definedName>
    <definedName name="Z_D97CD673_38FB_48B6_8FB8_0FF7F5746325_.wvu.FilterData" localSheetId="0" hidden="1">'на 01.09.2020'!$A$7:$J$430</definedName>
    <definedName name="Z_D981844C_3450_4227_997A_DB8016618FC0_.wvu.FilterData" localSheetId="0" hidden="1">'на 01.09.2020'!$A$7:$J$430</definedName>
    <definedName name="Z_D9AF22AD_2CFF_429C_97B7_A1AC24238F0C_.wvu.FilterData" localSheetId="0" hidden="1">'на 01.09.2020'!$A$7:$J$430</definedName>
    <definedName name="Z_D9CDE186_872E_4C54_B635_3E59E4427F7B_.wvu.FilterData" localSheetId="0" hidden="1">'на 01.09.2020'!$A$7:$J$430</definedName>
    <definedName name="Z_D9E7CF58_1888_4559_99D1_C71D21E76828_.wvu.FilterData" localSheetId="0" hidden="1">'на 01.09.2020'!$A$7:$J$430</definedName>
    <definedName name="Z_DA244080_1388_426A_A939_BCE866427DCE_.wvu.FilterData" localSheetId="0" hidden="1">'на 01.09.2020'!$A$7:$J$430</definedName>
    <definedName name="Z_DA3033F1_502F_4BCA_B468_CBA3E20E7254_.wvu.FilterData" localSheetId="0" hidden="1">'на 01.09.2020'!$A$7:$J$430</definedName>
    <definedName name="Z_DA5DFA2D_C1AA_42F5_8828_D1905F1C9BD0_.wvu.FilterData" localSheetId="0" hidden="1">'на 01.09.2020'!$A$7:$J$430</definedName>
    <definedName name="Z_DAB9487C_F291_4A20_8CE8_A04CF6419B39_.wvu.FilterData" localSheetId="0" hidden="1">'на 01.09.2020'!$A$7:$J$430</definedName>
    <definedName name="Z_DAC9AAEB_9A63_4C22_9074_CCD144369BE1_.wvu.FilterData" localSheetId="0" hidden="1">'на 01.09.2020'!$A$7:$J$430</definedName>
    <definedName name="Z_DB4CD970_DAC7_4460_9807_E3F3942A23F7_.wvu.FilterData" localSheetId="0" hidden="1">'на 01.09.2020'!$A$7:$J$430</definedName>
    <definedName name="Z_DB55315D_56C8_4F2C_9317_AA25AA5EAC9E_.wvu.FilterData" localSheetId="0" hidden="1">'на 01.09.2020'!$A$7:$J$430</definedName>
    <definedName name="Z_DBB88EE7_5C30_443C_A427_07BA2C7C58DA_.wvu.FilterData" localSheetId="0" hidden="1">'на 01.09.2020'!$A$7:$J$430</definedName>
    <definedName name="Z_DBF40914_927D_466F_8B6B_F333D1AFC9B0_.wvu.FilterData" localSheetId="0" hidden="1">'на 01.09.2020'!$A$7:$J$430</definedName>
    <definedName name="Z_DC263B7F_7E05_4E66_AE9F_05D6DDE635B1_.wvu.FilterData" localSheetId="0" hidden="1">'на 01.09.2020'!$A$7:$H$171</definedName>
    <definedName name="Z_DC796824_ECED_4590_A3E8_8D5A3534C637_.wvu.FilterData" localSheetId="0" hidden="1">'на 01.09.2020'!$A$7:$H$171</definedName>
    <definedName name="Z_DCC1B134_1BA2_418E_B1D0_0938D8743370_.wvu.FilterData" localSheetId="0" hidden="1">'на 01.09.2020'!$A$7:$H$171</definedName>
    <definedName name="Z_DCC98630_5CE8_4EB8_B53F_29063CBFDB7B_.wvu.FilterData" localSheetId="0" hidden="1">'на 01.09.2020'!$A$7:$J$430</definedName>
    <definedName name="Z_DCD43F69_17CB_4C08_94B1_4237BF1E81A1_.wvu.FilterData" localSheetId="0" hidden="1">'на 01.09.2020'!$A$7:$J$430</definedName>
    <definedName name="Z_DCF0AAEF_DCCD_45D0_96BB_43A3455DEADB_.wvu.FilterData" localSheetId="0" hidden="1">'на 01.09.2020'!$A$7:$J$430</definedName>
    <definedName name="Z_DD479BCC_48E3_497E_81BC_9A58CD7AC8EF_.wvu.FilterData" localSheetId="0" hidden="1">'на 01.09.2020'!$A$7:$J$430</definedName>
    <definedName name="Z_DDA68DE5_EF86_4A52_97CD_589088C5FE7A_.wvu.FilterData" localSheetId="0" hidden="1">'на 01.09.2020'!$A$7:$H$171</definedName>
    <definedName name="Z_DDD629B0_D970_428C_8173_198FE4EAFFBB_.wvu.FilterData" localSheetId="0" hidden="1">'на 01.09.2020'!$A$7:$J$430</definedName>
    <definedName name="Z_DE210091_3D77_4964_B6B2_443A728CBE9E_.wvu.FilterData" localSheetId="0" hidden="1">'на 01.09.2020'!$A$7:$J$430</definedName>
    <definedName name="Z_DE2C3999_6F3E_4D24_86CF_8803BF5FAA48_.wvu.FilterData" localSheetId="0" hidden="1">'на 01.09.2020'!$A$7:$J$61</definedName>
    <definedName name="Z_DE2E2642_EA3C_4580_B74F_14EA76039C78_.wvu.FilterData" localSheetId="0" hidden="1">'на 01.09.2020'!$A$7:$J$430</definedName>
    <definedName name="Z_DEA6EDB2_F27D_4C8F_B061_FD80BEC5543F_.wvu.FilterData" localSheetId="0" hidden="1">'на 01.09.2020'!$A$7:$H$171</definedName>
    <definedName name="Z_DEC0916C_F395_445D_ABBE_41FCE4F7A20B_.wvu.FilterData" localSheetId="0" hidden="1">'на 01.09.2020'!$A$7:$J$430</definedName>
    <definedName name="Z_DECE3245_1BE4_4A3F_B644_E8DE80612C1E_.wvu.FilterData" localSheetId="0" hidden="1">'на 01.09.2020'!$A$7:$J$430</definedName>
    <definedName name="Z_DF05D3F1_839D_4ABD_B109_8DDDEA6E4554_.wvu.FilterData" localSheetId="0" hidden="1">'на 01.09.2020'!$A$7:$J$430</definedName>
    <definedName name="Z_DF6B7D46_D8DB_447A_83A4_53EE18358CF2_.wvu.FilterData" localSheetId="0" hidden="1">'на 01.09.2020'!$A$7:$J$430</definedName>
    <definedName name="Z_DFB08918_D5A4_4224_AEA5_63620C0D53DD_.wvu.FilterData" localSheetId="0" hidden="1">'на 01.09.2020'!$A$7:$J$430</definedName>
    <definedName name="Z_DFFC57A9_AC13_44A1_9304_B04C6A69A49C_.wvu.FilterData" localSheetId="0" hidden="1">'на 01.09.2020'!$A$7:$J$430</definedName>
    <definedName name="Z_E0178566_B0D6_4A04_941F_723DE4642B4A_.wvu.FilterData" localSheetId="0" hidden="1">'на 01.09.2020'!$A$7:$J$430</definedName>
    <definedName name="Z_E0259160_9D69_4D25_AF0F_0EC01BAB2D6E_.wvu.FilterData" localSheetId="0" hidden="1">'на 01.09.2020'!$A$7:$J$430</definedName>
    <definedName name="Z_E0415026_A3A4_4408_93D6_8180A1256A98_.wvu.FilterData" localSheetId="0" hidden="1">'на 01.09.2020'!$A$7:$J$430</definedName>
    <definedName name="Z_E06FEE19_D4C1_4288_ADA7_5CB65BBBB4B6_.wvu.FilterData" localSheetId="0" hidden="1">'на 01.09.2020'!$A$7:$J$430</definedName>
    <definedName name="Z_E08AFE05_9FC9_4440_8CA6_890648C8FE48_.wvu.FilterData" localSheetId="0" hidden="1">'на 01.09.2020'!$A$7:$J$430</definedName>
    <definedName name="Z_E0B34E03_0754_4713_9A98_5ACEE69C9E71_.wvu.FilterData" localSheetId="0" hidden="1">'на 01.09.2020'!$A$7:$H$171</definedName>
    <definedName name="Z_E189E240_5BD5_4C39_9F82_FF5A433FDB2D_.wvu.FilterData" localSheetId="0" hidden="1">'на 01.09.2020'!$A$7:$J$430</definedName>
    <definedName name="Z_E1BA3DBF_A98B_478A_B5DD_05754C89A32D_.wvu.FilterData" localSheetId="0" hidden="1">'на 01.09.2020'!$A$7:$J$430</definedName>
    <definedName name="Z_E1E7843B_3EC3_4FFF_9B1C_53E7DE6A4004_.wvu.FilterData" localSheetId="0" hidden="1">'на 01.09.2020'!$A$7:$H$171</definedName>
    <definedName name="Z_E25FE844_1AD8_4E16_B2DB_9033A702F13A_.wvu.FilterData" localSheetId="0" hidden="1">'на 01.09.2020'!$A$7:$H$171</definedName>
    <definedName name="Z_E2861A4E_263A_4BE6_9223_2DA352B0AD2D_.wvu.FilterData" localSheetId="0" hidden="1">'на 01.09.2020'!$A$7:$H$171</definedName>
    <definedName name="Z_E2FB76DF_1C94_4620_8087_FEE12FDAA3D2_.wvu.FilterData" localSheetId="0" hidden="1">'на 01.09.2020'!$A$7:$H$171</definedName>
    <definedName name="Z_E32A8700_E851_4315_A889_932E30063272_.wvu.FilterData" localSheetId="0" hidden="1">'на 01.09.2020'!$A$7:$J$430</definedName>
    <definedName name="Z_E3C6ECC1_0F12_435D_9B36_B23F6133337F_.wvu.FilterData" localSheetId="0" hidden="1">'на 01.09.2020'!$A$7:$H$171</definedName>
    <definedName name="Z_E3FB0B12_0C6E_4BBD_B35C_2F8B1D76B1EB_.wvu.FilterData" localSheetId="0" hidden="1">'на 01.09.2020'!$A$7:$J$430</definedName>
    <definedName name="Z_E41459EA_F056_44F0_B971_CA485B38C4A7_.wvu.FilterData" localSheetId="0" hidden="1">'на 01.09.2020'!$A$7:$J$430</definedName>
    <definedName name="Z_E437F2F2_3B79_49F0_9901_D31498A163D7_.wvu.FilterData" localSheetId="0" hidden="1">'на 01.09.2020'!$A$7:$J$430</definedName>
    <definedName name="Z_E43D4848_1A7E_4044_9203_B68E2E9AAE7C_.wvu.FilterData" localSheetId="0" hidden="1">'на 01.09.2020'!$A$7:$J$430</definedName>
    <definedName name="Z_E531BAEE_E556_4AEF_B35B_C675BD99939C_.wvu.FilterData" localSheetId="0" hidden="1">'на 01.09.2020'!$A$7:$J$430</definedName>
    <definedName name="Z_E563A17B_3B3B_4B28_89D6_A5FC82DB33C2_.wvu.FilterData" localSheetId="0" hidden="1">'на 01.09.2020'!$A$7:$J$430</definedName>
    <definedName name="Z_E5DA1B9B_62F2_4CE6_9A2F_0A446D4275B1_.wvu.FilterData" localSheetId="0" hidden="1">'на 01.09.2020'!$A$7:$J$430</definedName>
    <definedName name="Z_E5EC7523_F88D_4AD4_9A8D_84C16AB7BFC1_.wvu.FilterData" localSheetId="0" hidden="1">'на 01.09.2020'!$A$7:$J$430</definedName>
    <definedName name="Z_E62E0FFE_7555_4927_BA87_96C72751599B_.wvu.FilterData" localSheetId="0" hidden="1">'на 01.09.2020'!$A$7:$J$430</definedName>
    <definedName name="Z_E64668E0_9086_4748_A397_C9C52293A8D6_.wvu.FilterData" localSheetId="0" hidden="1">'на 01.09.2020'!$A$7:$J$430</definedName>
    <definedName name="Z_E6B0F607_AC37_4539_B427_EA5DBDA71490_.wvu.FilterData" localSheetId="0" hidden="1">'на 01.09.2020'!$A$7:$J$430</definedName>
    <definedName name="Z_E6BEB68E_1813_43FA_83CB_AD563380E01C_.wvu.FilterData" localSheetId="0" hidden="1">'на 01.09.2020'!$A$7:$J$430</definedName>
    <definedName name="Z_E6F2229B_648C_45EB_AFDD_48E1933E9057_.wvu.FilterData" localSheetId="0" hidden="1">'на 01.09.2020'!$A$7:$J$430</definedName>
    <definedName name="Z_E7901072_44B2_4803_8DC7_3679CCBA4C9B_.wvu.FilterData" localSheetId="0" hidden="1">'на 01.09.2020'!$A$7:$J$430</definedName>
    <definedName name="Z_E79ABD49_719F_4887_A43D_3DE66BF8AD95_.wvu.FilterData" localSheetId="0" hidden="1">'на 01.09.2020'!$A$7:$J$430</definedName>
    <definedName name="Z_E7E34260_E3FF_494E_BB4E_1D372EA1276B_.wvu.FilterData" localSheetId="0" hidden="1">'на 01.09.2020'!$A$7:$J$430</definedName>
    <definedName name="Z_E818C85D_F563_4BCC_9747_0856B0207D9A_.wvu.FilterData" localSheetId="0" hidden="1">'на 01.09.2020'!$A$7:$J$430</definedName>
    <definedName name="Z_E85A9955_A3DD_46D7_A4A3_9B67A0E2B00C_.wvu.FilterData" localSheetId="0" hidden="1">'на 01.09.2020'!$A$7:$J$430</definedName>
    <definedName name="Z_E85CF805_B7EC_4B8E_BF6B_2D35F453C813_.wvu.FilterData" localSheetId="0" hidden="1">'на 01.09.2020'!$A$7:$J$430</definedName>
    <definedName name="Z_E8619C4F_9D0C_40CF_8636_CF30BDB53D78_.wvu.FilterData" localSheetId="0" hidden="1">'на 01.09.2020'!$A$7:$J$430</definedName>
    <definedName name="Z_E86B59AB_8419_4B63_BADC_4C4DB9795CAA_.wvu.FilterData" localSheetId="0" hidden="1">'на 01.09.2020'!$A$7:$J$430</definedName>
    <definedName name="Z_E87F17F9_955F_4F0C_8155_B5A522DA71CF_.wvu.FilterData" localSheetId="0" hidden="1">'на 01.09.2020'!$A$7:$J$430</definedName>
    <definedName name="Z_E88E1D11_18C0_4724_9D4F_2C85DDF57564_.wvu.FilterData" localSheetId="0" hidden="1">'на 01.09.2020'!$A$7:$H$171</definedName>
    <definedName name="Z_E8E447B7_386A_4449_A267_EA8A8ED2E9DF_.wvu.FilterData" localSheetId="0" hidden="1">'на 01.09.2020'!$A$7:$J$430</definedName>
    <definedName name="Z_E952215A_EF2B_4724_A091_1F77A330F7A6_.wvu.FilterData" localSheetId="0" hidden="1">'на 01.09.2020'!$A$7:$J$430</definedName>
    <definedName name="Z_E9A4F66F_BB40_4C19_8750_6E61AF1D74A1_.wvu.FilterData" localSheetId="0" hidden="1">'на 01.09.2020'!$A$7:$J$430</definedName>
    <definedName name="Z_EA16B1A6_A575_4BB9_B51E_98E088646246_.wvu.FilterData" localSheetId="0" hidden="1">'на 01.09.2020'!$A$7:$J$430</definedName>
    <definedName name="Z_EA234825_5817_4C50_AC45_83D70F061045_.wvu.FilterData" localSheetId="0" hidden="1">'на 01.09.2020'!$A$7:$J$430</definedName>
    <definedName name="Z_EA26BD39_D295_43F0_9554_645E38E73803_.wvu.FilterData" localSheetId="0" hidden="1">'на 01.09.2020'!$A$7:$J$430</definedName>
    <definedName name="Z_EA769D6D_3269_481D_9974_BC10C6C55FF6_.wvu.FilterData" localSheetId="0" hidden="1">'на 01.09.2020'!$A$7:$H$171</definedName>
    <definedName name="Z_EA7BB06C_40E6_4375_9BE4_353C118D0D8A_.wvu.FilterData" localSheetId="0" hidden="1">'на 01.09.2020'!$A$7:$J$430</definedName>
    <definedName name="Z_EAEC0497_D454_492F_A78A_948CBC8B7349_.wvu.FilterData" localSheetId="0" hidden="1">'на 01.09.2020'!$A$7:$J$430</definedName>
    <definedName name="Z_EB2D8BE6_72BC_4D23_BEC7_DBF109493B0C_.wvu.FilterData" localSheetId="0" hidden="1">'на 01.09.2020'!$A$7:$J$430</definedName>
    <definedName name="Z_EBCDBD63_50FE_4D52_B280_2A723FA77236_.wvu.FilterData" localSheetId="0" hidden="1">'на 01.09.2020'!$A$7:$H$171</definedName>
    <definedName name="Z_EBE6EB5A_28BA_42FD_8E13_84A84E5CEFFA_.wvu.FilterData" localSheetId="0" hidden="1">'на 01.09.2020'!$A$7:$J$430</definedName>
    <definedName name="Z_EC6B58CC_C695_4EAF_B026_DA7CE6279D7A_.wvu.FilterData" localSheetId="0" hidden="1">'на 01.09.2020'!$A$7:$J$430</definedName>
    <definedName name="Z_EC741CE0_C720_481D_9CFE_596247B0CF36_.wvu.FilterData" localSheetId="0" hidden="1">'на 01.09.2020'!$A$7:$J$430</definedName>
    <definedName name="Z_EC7DFC56_670B_4634_9C36_1A0E9779A8AB_.wvu.FilterData" localSheetId="0" hidden="1">'на 01.09.2020'!$A$7:$J$430</definedName>
    <definedName name="Z_EC7EDFF4_8717_443E_A482_A625A9C4247F_.wvu.FilterData" localSheetId="0" hidden="1">'на 01.09.2020'!$A$7:$J$430</definedName>
    <definedName name="Z_EC900011_F272_4D76_BA18_A39600700B39_.wvu.FilterData" localSheetId="0" hidden="1">'на 01.09.2020'!$A$7:$J$430</definedName>
    <definedName name="Z_EC9C440E_29D9_4209_81C9_08FA39A99B70_.wvu.FilterData" localSheetId="0" hidden="1">'на 01.09.2020'!$A$7:$J$430</definedName>
    <definedName name="Z_ECDB9DF1_6EBE_4872_A4EA_C132DB4F17D1_.wvu.FilterData" localSheetId="0" hidden="1">'на 01.09.2020'!$A$7:$J$430</definedName>
    <definedName name="Z_ED3CA1AD_27FA_49EB_91E7_60AB4F0D9C59_.wvu.FilterData" localSheetId="0" hidden="1">'на 01.09.2020'!$A$7:$J$430</definedName>
    <definedName name="Z_ED5F05CF_0821_469C_A3FE_35B2692E3A2E_.wvu.FilterData" localSheetId="0" hidden="1">'на 01.09.2020'!$A$7:$J$430</definedName>
    <definedName name="Z_ED74FBD3_DF35_4798_8C2A_7ADA46D140AA_.wvu.FilterData" localSheetId="0" hidden="1">'на 01.09.2020'!$A$7:$H$171</definedName>
    <definedName name="Z_EED7532F_3F8E_4159_866F_A5A51397E489_.wvu.FilterData" localSheetId="0" hidden="1">'на 01.09.2020'!$A$7:$J$430</definedName>
    <definedName name="Z_EF1610FE_843B_4864_9DAD_05F697DD47DC_.wvu.FilterData" localSheetId="0" hidden="1">'на 01.09.2020'!$A$7:$J$430</definedName>
    <definedName name="Z_EFFADE78_6F23_4B5D_AE74_3E82BA29B398_.wvu.FilterData" localSheetId="0" hidden="1">'на 01.09.2020'!$A$7:$H$171</definedName>
    <definedName name="Z_F05EFB87_3BE7_41AF_8465_1EA73F5E8818_.wvu.FilterData" localSheetId="0" hidden="1">'на 01.09.2020'!$A$7:$J$430</definedName>
    <definedName name="Z_F0EB967D_F079_4FD4_AD5F_5BA84E405B49_.wvu.FilterData" localSheetId="0" hidden="1">'на 01.09.2020'!$A$7:$J$430</definedName>
    <definedName name="Z_F140A98E_30AA_4FD0_8B93_08F8951EDE5E_.wvu.FilterData" localSheetId="0" hidden="1">'на 01.09.2020'!$A$7:$H$171</definedName>
    <definedName name="Z_F1D58EA3_233E_4B2C_907F_20FB7B32BCEB_.wvu.FilterData" localSheetId="0" hidden="1">'на 01.09.2020'!$A$7:$J$430</definedName>
    <definedName name="Z_F2110B0B_AAE7_42F0_B553_C360E9249AD4_.wvu.Cols" localSheetId="0" hidden="1">'на 01.09.2020'!#REF!,'на 01.09.2020'!#REF!,'на 01.09.2020'!$K:$BN</definedName>
    <definedName name="Z_F2110B0B_AAE7_42F0_B553_C360E9249AD4_.wvu.FilterData" localSheetId="0" hidden="1">'на 01.09.2020'!$A$7:$J$430</definedName>
    <definedName name="Z_F2110B0B_AAE7_42F0_B553_C360E9249AD4_.wvu.PrintArea" localSheetId="0" hidden="1">'на 01.09.2020'!$A$1:$BN$209</definedName>
    <definedName name="Z_F2110B0B_AAE7_42F0_B553_C360E9249AD4_.wvu.PrintTitles" localSheetId="0" hidden="1">'на 01.09.2020'!$5:$7</definedName>
    <definedName name="Z_F24FF7CE_BEE9_4D69_9CC9_1D573409219A_.wvu.FilterData" localSheetId="0" hidden="1">'на 01.09.2020'!$A$7:$J$430</definedName>
    <definedName name="Z_F2B210B3_A608_46A5_94E1_E525F8F6A2C4_.wvu.FilterData" localSheetId="0" hidden="1">'на 01.09.2020'!$A$7:$J$430</definedName>
    <definedName name="Z_F304AA00_B14E_4276_98BB_A5E040C2BE83_.wvu.FilterData" localSheetId="0" hidden="1">'на 01.09.2020'!$A$7:$J$430</definedName>
    <definedName name="Z_F30FADD4_07E9_4B4F_B53A_86E542EF0570_.wvu.FilterData" localSheetId="0" hidden="1">'на 01.09.2020'!$A$7:$J$430</definedName>
    <definedName name="Z_F31E06D7_BB46_4306_AC80_7D867336978C_.wvu.FilterData" localSheetId="0" hidden="1">'на 01.09.2020'!$A$7:$J$430</definedName>
    <definedName name="Z_F338BCFF_FE37_4512_82DE_8C10862CD583_.wvu.FilterData" localSheetId="0" hidden="1">'на 01.09.2020'!$A$7:$J$430</definedName>
    <definedName name="Z_F33B77A9_71E4_4F9B_8072_7CFC39B3FC50_.wvu.FilterData" localSheetId="0" hidden="1">'на 01.09.2020'!$A$7:$J$430</definedName>
    <definedName name="Z_F34EC6B1_390D_4B75_852C_F8775ACC3B29_.wvu.FilterData" localSheetId="0" hidden="1">'на 01.09.2020'!$A$7:$J$430</definedName>
    <definedName name="Z_F3E148B1_ED1B_4330_84E7_EFC4722C807A_.wvu.FilterData" localSheetId="0" hidden="1">'на 01.09.2020'!$A$7:$J$430</definedName>
    <definedName name="Z_F3EB4276_07ED_4C3D_8305_EFD9881E26ED_.wvu.FilterData" localSheetId="0" hidden="1">'на 01.09.2020'!$A$7:$J$430</definedName>
    <definedName name="Z_F3F1BB49_52AF_48BB_95BC_060170851629_.wvu.FilterData" localSheetId="0" hidden="1">'на 01.09.2020'!$A$7:$J$430</definedName>
    <definedName name="Z_F413BB5D_EA53_42FB_84EF_A630DFA6E3CE_.wvu.FilterData" localSheetId="0" hidden="1">'на 01.09.2020'!$A$7:$J$430</definedName>
    <definedName name="Z_F424C8EB_1FD1_4B7C_BB16_C87F07FB1A66_.wvu.FilterData" localSheetId="0" hidden="1">'на 01.09.2020'!$A$7:$J$430</definedName>
    <definedName name="Z_F48552A9_1F3B_415E_B25A_3A35D2E6EB46_.wvu.FilterData" localSheetId="0" hidden="1">'на 01.09.2020'!$A$7:$J$430</definedName>
    <definedName name="Z_F4B370BE_A7CE_4BF8_A9D2_E5262584ECE2_.wvu.FilterData" localSheetId="0" hidden="1">'на 01.09.2020'!$A$7:$J$430</definedName>
    <definedName name="Z_F4D51502_0CCD_4E1C_8387_D94D30666E39_.wvu.FilterData" localSheetId="0" hidden="1">'на 01.09.2020'!$A$7:$J$430</definedName>
    <definedName name="Z_F52002B9_A233_461F_9C02_2195A969869E_.wvu.FilterData" localSheetId="0" hidden="1">'на 01.09.2020'!$A$7:$J$430</definedName>
    <definedName name="Z_F5904F57_BE1E_4C1A_B9F2_3334C6090028_.wvu.FilterData" localSheetId="0" hidden="1">'на 01.09.2020'!$A$7:$J$430</definedName>
    <definedName name="Z_F5A92536_7ADF_4574_9094_4E9E2907828D_.wvu.FilterData" localSheetId="0" hidden="1">'на 01.09.2020'!$A$7:$J$430</definedName>
    <definedName name="Z_F5F50589_1DF0_4A91_A5AE_A081904AF6B0_.wvu.FilterData" localSheetId="0" hidden="1">'на 01.09.2020'!$A$7:$J$430</definedName>
    <definedName name="Z_F66AFAC6_2D91_47B3_B144_43AE4E90F02F_.wvu.FilterData" localSheetId="0" hidden="1">'на 01.09.2020'!$A$7:$J$430</definedName>
    <definedName name="Z_F675BEC0_5D51_42CD_8359_31DF2F226166_.wvu.FilterData" localSheetId="0" hidden="1">'на 01.09.2020'!$A$7:$J$430</definedName>
    <definedName name="Z_F6921BC4_E0E6_4AEF_829D_3CF79503065A_.wvu.FilterData" localSheetId="0" hidden="1">'на 01.09.2020'!$A$7:$J$430</definedName>
    <definedName name="Z_F6F4D1CA_4991_462D_A51D_FD0D91822706_.wvu.FilterData" localSheetId="0" hidden="1">'на 01.09.2020'!$A$7:$J$430</definedName>
    <definedName name="Z_F7FC106B_79FE_40D3_AA43_206A7284AC4B_.wvu.FilterData" localSheetId="0" hidden="1">'на 01.09.2020'!$A$7:$J$430</definedName>
    <definedName name="Z_F800C951_7E3C_42D6_B362_3CDF78E7F025_.wvu.FilterData" localSheetId="0" hidden="1">'на 01.09.2020'!$A$7:$J$430</definedName>
    <definedName name="Z_F8CD48ED_A67F_492E_A417_09D352E93E12_.wvu.FilterData" localSheetId="0" hidden="1">'на 01.09.2020'!$A$7:$H$171</definedName>
    <definedName name="Z_F8E02295_4C4F_4DE1_ACF5_8151BB17EB6E_.wvu.FilterData" localSheetId="0" hidden="1">'на 01.09.2020'!$A$7:$J$430</definedName>
    <definedName name="Z_F8E4304E_2CC4_4F73_A08A_BA6FE8EB77EF_.wvu.FilterData" localSheetId="0" hidden="1">'на 01.09.2020'!$A$7:$J$430</definedName>
    <definedName name="Z_F9AF50D2_05C8_4D13_9F15_43FAA7F1CB7A_.wvu.FilterData" localSheetId="0" hidden="1">'на 01.09.2020'!$A$7:$J$430</definedName>
    <definedName name="Z_F9F96D65_7E5D_4EDB_B47B_CD800EE8793F_.wvu.FilterData" localSheetId="0" hidden="1">'на 01.09.2020'!$A$7:$H$171</definedName>
    <definedName name="Z_FA263ADC_F7F9_4F21_8D0A_B162CFE58321_.wvu.FilterData" localSheetId="0" hidden="1">'на 01.09.2020'!$A$7:$J$430</definedName>
    <definedName name="Z_FA270880_5E39_4EAA_BE02_BDB906770A67_.wvu.FilterData" localSheetId="0" hidden="1">'на 01.09.2020'!$A$7:$J$430</definedName>
    <definedName name="Z_FA47CA05_CCF1_4EDC_AAF6_26967695B1D8_.wvu.FilterData" localSheetId="0" hidden="1">'на 01.09.2020'!$A$7:$J$430</definedName>
    <definedName name="Z_FA687933_7694_4C0F_8982_34C11239740C_.wvu.FilterData" localSheetId="0" hidden="1">'на 01.09.2020'!$A$7:$J$430</definedName>
    <definedName name="Z_FA9FECB8_BA16_47CC_97A5_FF0276B7BA2A_.wvu.FilterData" localSheetId="0" hidden="1">'на 01.09.2020'!$A$7:$J$430</definedName>
    <definedName name="Z_FADBBBF4_A5FD_47EA_87AF_F3DC2DF00CA8_.wvu.FilterData" localSheetId="0" hidden="1">'на 01.09.2020'!$A$7:$J$430</definedName>
    <definedName name="Z_FAEA1540_FB92_4A7F_8E18_381E2C6FAF74_.wvu.FilterData" localSheetId="0" hidden="1">'на 01.09.2020'!$A$7:$H$171</definedName>
    <definedName name="Z_FB229BDB_3A6C_4BB8_B8E6_A67636835C83_.wvu.FilterData" localSheetId="0" hidden="1">'на 01.09.2020'!$A$7:$J$430</definedName>
    <definedName name="Z_FB2B2898_07E8_4F64_9660_A5CFE0C3B2A1_.wvu.FilterData" localSheetId="0" hidden="1">'на 01.09.2020'!$A$7:$J$430</definedName>
    <definedName name="Z_FB35B37B_2F7F_4D23_B40F_380D683C704C_.wvu.FilterData" localSheetId="0" hidden="1">'на 01.09.2020'!$A$7:$J$430</definedName>
    <definedName name="Z_FB4C9D56_2EDB_4CD4_9DFE_7C214EA770EC_.wvu.FilterData" localSheetId="0" hidden="1">'на 01.09.2020'!$A$7:$J$430</definedName>
    <definedName name="Z_FBE2EB42_7C8D_40DA_8BFA_706BF49FCFDE_.wvu.FilterData" localSheetId="0" hidden="1">'на 01.09.2020'!$A$7:$J$430</definedName>
    <definedName name="Z_FBEEEF36_B47B_4551_8D8A_904E9E1222D4_.wvu.FilterData" localSheetId="0" hidden="1">'на 01.09.2020'!$A$7:$H$171</definedName>
    <definedName name="Z_FBFEC7B7_C5D0_44F3_87E7_66C52A67E842_.wvu.FilterData" localSheetId="0" hidden="1">'на 01.09.2020'!$A$7:$J$430</definedName>
    <definedName name="Z_FC3CE0E0_62AD_4DFE_9E6D_61D173C71E73_.wvu.FilterData" localSheetId="0" hidden="1">'на 01.09.2020'!$A$7:$J$430</definedName>
    <definedName name="Z_FC5D3D29_E6B6_4724_B01C_EFC5C58D36F7_.wvu.FilterData" localSheetId="0" hidden="1">'на 01.09.2020'!$A$7:$J$430</definedName>
    <definedName name="Z_FC8DF947_D902_4089_91EA_22D68229174F_.wvu.FilterData" localSheetId="0" hidden="1">'на 01.09.2020'!$A$7:$J$430</definedName>
    <definedName name="Z_FC921717_EFFF_4C5F_AE15_5DB48A6B2DDC_.wvu.FilterData" localSheetId="0" hidden="1">'на 01.09.2020'!$A$7:$J$430</definedName>
    <definedName name="Z_FCC3AE73_E537_4FEF_8316_D2033D529D47_.wvu.FilterData" localSheetId="0" hidden="1">'на 01.09.2020'!$A$7:$J$430</definedName>
    <definedName name="Z_FCFEE462_86B3_4D22_A291_C53135F468F2_.wvu.FilterData" localSheetId="0" hidden="1">'на 01.09.2020'!$A$7:$J$430</definedName>
    <definedName name="Z_FD01F790_1BBF_4238_916B_FA56833C331E_.wvu.FilterData" localSheetId="0" hidden="1">'на 01.09.2020'!$A$7:$J$430</definedName>
    <definedName name="Z_FD0E1B66_1ED2_4768_AEAA_4813773FCD1B_.wvu.FilterData" localSheetId="0" hidden="1">'на 01.09.2020'!$A$7:$H$171</definedName>
    <definedName name="Z_FD3BE8C9_37F8_4B3C_B2C7_E77CF8E04BFB_.wvu.FilterData" localSheetId="0" hidden="1">'на 01.09.2020'!$A$7:$J$430</definedName>
    <definedName name="Z_FD3D5015_A741_475F_84D8_C8E06D2029C4_.wvu.FilterData" localSheetId="0" hidden="1">'на 01.09.2020'!$A$7:$J$430</definedName>
    <definedName name="Z_FD5CEF9A_4499_4018_A32D_B5C5AF11D935_.wvu.FilterData" localSheetId="0" hidden="1">'на 01.09.2020'!$A$7:$J$430</definedName>
    <definedName name="Z_FD5EDEE5_A3CE_4C43_835A_373611C65308_.wvu.FilterData" localSheetId="0" hidden="1">'на 01.09.2020'!$A$7:$J$430</definedName>
    <definedName name="Z_FD66CF31_1A62_4649_ABF8_67009C9EEFA8_.wvu.FilterData" localSheetId="0" hidden="1">'на 01.09.2020'!$A$7:$J$430</definedName>
    <definedName name="Z_FDDB310B_7AE0_49CB_BE16_F49E6EF78E5F_.wvu.FilterData" localSheetId="0" hidden="1">'на 01.09.2020'!$A$7:$J$430</definedName>
    <definedName name="Z_FDE37E7A_0D62_48F6_B80B_D6356ECC791B_.wvu.FilterData" localSheetId="0" hidden="1">'на 01.09.2020'!$A$7:$J$430</definedName>
    <definedName name="Z_FDE6536E_3A56_4D69_A159_5DB77FF6A4B2_.wvu.FilterData" localSheetId="0" hidden="1">'на 01.09.2020'!$A$7:$J$430</definedName>
    <definedName name="Z_FDFA00AD_EA6D_4937_80B9_640D5FB985EF_.wvu.FilterData" localSheetId="0" hidden="1">'на 01.09.2020'!$A$7:$J$430</definedName>
    <definedName name="Z_FE9D531A_F987_4486_AC6F_37568587E0CC_.wvu.FilterData" localSheetId="0" hidden="1">'на 01.09.2020'!$A$7:$J$430</definedName>
    <definedName name="Z_FEE18FC2_E5D2_4C59_B7D0_FDF82F2008D4_.wvu.FilterData" localSheetId="0" hidden="1">'на 01.09.2020'!$A$7:$J$430</definedName>
    <definedName name="Z_FEF0FD9C_0AF1_4157_A391_071CD507BEBA_.wvu.FilterData" localSheetId="0" hidden="1">'на 01.09.2020'!$A$7:$J$430</definedName>
    <definedName name="Z_FEFFCD5F_F237_4316_B50A_6C71D0FF3363_.wvu.FilterData" localSheetId="0" hidden="1">'на 01.09.2020'!$A$7:$J$430</definedName>
    <definedName name="Z_FF7CC20D_CA9E_46D2_A113_9EB09E8A7DF6_.wvu.FilterData" localSheetId="0" hidden="1">'на 01.09.2020'!$A$7:$H$171</definedName>
    <definedName name="Z_FF7F531F_28CE_4C28_BA81_DE242DB82E03_.wvu.FilterData" localSheetId="0" hidden="1">'на 01.09.2020'!$A$7:$J$430</definedName>
    <definedName name="Z_FF9EFDBE_F5FD_432E_96BA_C22D4E9B91D4_.wvu.FilterData" localSheetId="0" hidden="1">'на 01.09.2020'!$A$7:$J$430</definedName>
    <definedName name="Z_FFBF84C0_8EC1_41E5_A130_1EB26E22D86E_.wvu.FilterData" localSheetId="0" hidden="1">'на 01.09.2020'!$A$7:$J$430</definedName>
    <definedName name="Z_FFE6C3F9_C13E_4E13_8F64_B3AD0BCC69D2_.wvu.FilterData" localSheetId="0" hidden="1">'на 01.09.2020'!$A$7:$J$430</definedName>
    <definedName name="_xlnm.Print_Titles" localSheetId="0">'на 01.09.2020'!$5:$8</definedName>
    <definedName name="_xlnm.Print_Area" localSheetId="0">'на 01.09.2020'!$A$1:$J$229</definedName>
  </definedNames>
  <calcPr calcId="144525" fullPrecision="0"/>
  <customWorkbookViews>
    <customWorkbookView name="Вершинина Мария Игоревна - Личное представление" guid="{A0A3CD9B-2436-40D7-91DB-589A95FBBF00}" mergeInterval="0" personalView="1" maximized="1" windowWidth="1916" windowHeight="835" tabRatio="522" activeSheetId="1"/>
    <customWorkbookView name="Крыжановская Анна Александровна - Личное представление" guid="{3EEA7E1A-5F2B-4408-A34C-1F0223B5B245}" mergeInterval="0" personalView="1" maximized="1" xWindow="-8" yWindow="-8" windowWidth="1296" windowHeight="1000" tabRatio="518" activeSheetId="1"/>
    <customWorkbookView name="Фесик Светлана Викторовна - Личное представление" guid="{6068C3FF-17AA-48A5-A88B-2523CBAC39AE}" mergeInterval="0" personalView="1" maximized="1" xWindow="-8" yWindow="-8" windowWidth="1296" windowHeight="1000" tabRatio="518" activeSheetId="1"/>
    <customWorkbookView name="Астахова Анна Владимировна - Личное представление" guid="{13BE7114-35DF-4699-8779-61985C68F6C3}" mergeInterval="0" personalView="1" maximized="1" xWindow="-8" yWindow="-8" windowWidth="1936" windowHeight="1056" tabRatio="440" activeSheetId="1" showComments="commIndAndComment"/>
    <customWorkbookView name="Маганёва Екатерина Николаевна - Личное представление" guid="{CA384592-0CFD-4322-A4EB-34EC04693944}" mergeInterval="0" personalView="1" maximized="1" xWindow="-8" yWindow="-8" windowWidth="1296" windowHeight="1000" tabRatio="522" activeSheetId="1"/>
    <customWorkbookView name="Рогожина Ольга Сергеевна - Личное представление" guid="{BEA0FDBA-BB07-4C19-8BBD-5E57EE395C09}" mergeInterval="0" personalView="1" maximized="1" windowWidth="1276" windowHeight="655" tabRatio="518" activeSheetId="1"/>
    <customWorkbookView name="kaa - Личное представление" guid="{7B245AB0-C2AF-4822-BFC4-2399F85856C1}" mergeInterval="0" personalView="1" maximized="1" xWindow="1" yWindow="1" windowWidth="1280" windowHeight="803" tabRatio="518" activeSheetId="1"/>
    <customWorkbookView name="Коптеева Елена Анатольевна - Личное представление" guid="{2F7AC811-CA37-46E3-866E-6E10DF43054A}" mergeInterval="0" personalView="1" maximized="1" windowWidth="1276" windowHeight="799" tabRatio="698" activeSheetId="1"/>
    <customWorkbookView name="Соловьёва Ольга Валерьевна - Личное представление" guid="{CB1A56DC-A135-41E6-8A02-AE4E518C879F}" mergeInterval="0" personalView="1" maximized="1" windowWidth="1916" windowHeight="855" tabRatio="623" activeSheetId="1" showComments="commIndAndComment"/>
    <customWorkbookView name="Пользователь - Личное представление" guid="{C8C7D91A-0101-429D-A7C4-25C2A366909A}" mergeInterval="0" personalView="1" maximized="1" windowWidth="1264" windowHeight="759" tabRatio="518" activeSheetId="1"/>
    <customWorkbookView name="1 - Личное представление" guid="{CBF9D894-3FD2-4B68-BAC8-643DB23851C0}" mergeInterval="0" personalView="1" maximized="1" xWindow="1" yWindow="1" windowWidth="1733" windowHeight="798" tabRatio="772" activeSheetId="1"/>
    <customWorkbookView name="BLACKGIRL - Личное представление" guid="{37F8CE32-8CE8-4D95-9C0E-63112E6EFFE9}" mergeInterval="0" personalView="1" maximized="1" windowWidth="1020" windowHeight="576" tabRatio="441" activeSheetId="4"/>
    <customWorkbookView name="Елена - Личное представление" guid="{24E5C1BC-322C-4FEF-B964-F0DCC04482C1}" mergeInterval="0" personalView="1" maximized="1" xWindow="1" yWindow="1" windowWidth="1024" windowHeight="547" tabRatio="896" activeSheetId="1"/>
    <customWorkbookView name="Admin - Личное представление" guid="{2DF88C31-E5A0-4DFE-877D-5A31D3992603}" mergeInterval="0" personalView="1" maximized="1" windowWidth="1276" windowHeight="719" tabRatio="772"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Анастасия Вячеславовна - Личное представление" guid="{F2110B0B-AAE7-42F0-B553-C360E9249AD4}" mergeInterval="0" personalView="1" maximized="1" windowWidth="1276" windowHeight="779" tabRatio="501" activeSheetId="1"/>
    <customWorkbookView name="Михальченко Светлана Николаевна - Личное представление" guid="{D7BC8E82-4392-4806-9DAE-D94253790B9C}" mergeInterval="0" personalView="1" maximized="1" windowWidth="1276" windowHeight="759" tabRatio="501" activeSheetId="1" showComments="commIndAndComment"/>
    <customWorkbookView name="Морычева Надежда Николаевна - Личное представление" guid="{A6B98527-7CBF-4E4D-BDEA-9334A3EB779F}" mergeInterval="0" personalView="1" maximized="1" xWindow="-8" yWindow="-8" windowWidth="1296" windowHeight="1000" tabRatio="501" activeSheetId="1"/>
    <customWorkbookView name="User - Личное представление" guid="{D20DFCFE-63F9-4265-B37B-4F36C46DF159}" mergeInterval="0" personalView="1" maximized="1" xWindow="-8" yWindow="-8" windowWidth="1296" windowHeight="1000" tabRatio="518" activeSheetId="1"/>
    <customWorkbookView name="pav - Личное представление" guid="{539CB3DF-9B66-4BE7-9074-8CE0405EB8A6}" mergeInterval="0" personalView="1" maximized="1" xWindow="1" yWindow="1" windowWidth="1276" windowHeight="794" tabRatio="518" activeSheetId="1"/>
    <customWorkbookView name="kou - Личное представление" guid="{998B8119-4FF3-4A16-838D-539C6AE34D55}" mergeInterval="0" personalView="1" maximized="1" windowWidth="1148" windowHeight="645" tabRatio="518" activeSheetId="1"/>
    <customWorkbookView name="Денисова Евгения Юрьевна - Личное представление" guid="{9FA29541-62F4-4CED-BF33-19F6BA57578F}" mergeInterval="0" personalView="1" maximized="1" windowWidth="1276" windowHeight="759" tabRatio="518" activeSheetId="1"/>
    <customWorkbookView name="Литвинчук Екатерина Николаевна - Личное представление" guid="{5FB953A5-71FF-4056-AF98-C9D06FF0EDF3}" mergeInterval="0" personalView="1" maximized="1" xWindow="-8" yWindow="-8" windowWidth="1296" windowHeight="1000" tabRatio="518" activeSheetId="1"/>
    <customWorkbookView name="Корунова Олеся Юрьевна - Личное представление" guid="{5EB1B5BB-79BE-4318-9140-3FA31802D519}" mergeInterval="0" personalView="1" maximized="1" xWindow="-8" yWindow="-8" windowWidth="1296" windowHeight="1000" tabRatio="518" activeSheetId="1"/>
    <customWorkbookView name="perevoschikova_av - Личное представление" guid="{649E5CE3-4976-49D9-83DA-4E57FFC714BF}" mergeInterval="0" personalView="1" maximized="1" xWindow="1" yWindow="1" windowWidth="1276" windowHeight="794" tabRatio="518" activeSheetId="1"/>
    <customWorkbookView name="Сырвачева Виктория Алексеевна - Личное представление" guid="{72C0943B-A5D5-4B80-AD54-166C5CDC74DE}" mergeInterval="0" personalView="1" maximized="1" xWindow="-8" yWindow="-8" windowWidth="1296" windowHeight="1000" tabRatio="518" activeSheetId="1"/>
    <customWorkbookView name="Залецкая Ольга Геннадьевна - Личное представление" guid="{D95852A1-B0FC-4AC5-B62B-5CCBE05B0D15}" mergeInterval="0" personalView="1" maximized="1" windowWidth="1916" windowHeight="855" tabRatio="518" activeSheetId="1"/>
    <customWorkbookView name="Маслова Алина Рамазановна - Личное представление" guid="{99950613-28E7-4EC2-B918-559A2757B0A9}" mergeInterval="0" personalView="1" maximized="1" xWindow="-8" yWindow="-8" windowWidth="1936" windowHeight="1056" tabRatio="355" activeSheetId="1"/>
    <customWorkbookView name="Козлова Анастасия Сергеевна - Личное представление" guid="{0CCCFAED-79CE-4449-BC23-D60C794B65C2}" mergeInterval="0" personalView="1" maximized="1" windowWidth="1276" windowHeight="779" tabRatio="518" activeSheetId="1"/>
    <customWorkbookView name="Перевощикова Анна Васильевна - Личное представление" guid="{CCF533A2-322B-40E2-88B2-065E6D1D35B4}" mergeInterval="0" personalView="1" maximized="1" xWindow="-8" yWindow="-8" windowWidth="1936" windowHeight="1056" tabRatio="518" activeSheetId="1"/>
    <customWorkbookView name="Залецкая Ольга Генадьевна - Личное представление" guid="{6E4A7295-8CE0-4D28-ABEF-D38EBAE7C204}" mergeInterval="0" personalView="1" maximized="1" xWindow="-8" yWindow="-8" windowWidth="1936" windowHeight="1056" tabRatio="518" activeSheetId="1"/>
    <customWorkbookView name="Шулепова Ольга Анатольевна - Личное представление" guid="{67ADFAE6-A9AF-44D7-8539-93CD0F6B7849}" mergeInterval="0" personalView="1" maximized="1" xWindow="-8" yWindow="-8" windowWidth="1936" windowHeight="1056" tabRatio="518" activeSheetId="1"/>
    <customWorkbookView name="Минакова Оксана Сергеевна - Личное представление" guid="{45DE1976-7F07-4EB4-8A9C-FB72D060BEFA}" mergeInterval="0" personalView="1" maximized="1" xWindow="-8" yWindow="-8" windowWidth="1936" windowHeight="1056" tabRatio="518" activeSheetId="1"/>
  </customWorkbookViews>
  <fileRecoveryPr autoRecover="0"/>
</workbook>
</file>

<file path=xl/calcChain.xml><?xml version="1.0" encoding="utf-8"?>
<calcChain xmlns="http://schemas.openxmlformats.org/spreadsheetml/2006/main">
  <c r="I33" i="1" l="1"/>
  <c r="I26" i="1"/>
  <c r="I25" i="1"/>
  <c r="I27" i="1" l="1"/>
  <c r="I182" i="1" l="1"/>
  <c r="I181" i="1"/>
  <c r="I180" i="1"/>
  <c r="C133" i="1" l="1"/>
  <c r="I115" i="1" l="1"/>
  <c r="I114" i="1"/>
  <c r="E184" i="1" l="1"/>
  <c r="E221" i="1" l="1"/>
  <c r="I17" i="1" l="1"/>
  <c r="I52" i="1" l="1"/>
  <c r="E27" i="1" l="1"/>
  <c r="E28" i="1"/>
  <c r="F28" i="1" s="1"/>
  <c r="G202" i="1" l="1"/>
  <c r="G201" i="1"/>
  <c r="G200" i="1"/>
  <c r="H184" i="1" l="1"/>
  <c r="F184" i="1"/>
  <c r="I139" i="1" l="1"/>
  <c r="I137" i="1"/>
  <c r="I138" i="1"/>
  <c r="I136" i="1" l="1"/>
  <c r="G79" i="1" l="1"/>
  <c r="G78" i="1"/>
  <c r="E79" i="1"/>
  <c r="E78" i="1"/>
  <c r="C132" i="1"/>
  <c r="G161" i="1"/>
  <c r="E161" i="1"/>
  <c r="H137" i="1"/>
  <c r="H138" i="1"/>
  <c r="H139" i="1"/>
  <c r="F137" i="1"/>
  <c r="F138" i="1"/>
  <c r="F139" i="1"/>
  <c r="H108" i="1"/>
  <c r="H109" i="1"/>
  <c r="H114" i="1"/>
  <c r="H115" i="1"/>
  <c r="F108" i="1"/>
  <c r="F109" i="1"/>
  <c r="F114" i="1"/>
  <c r="F115" i="1"/>
  <c r="H97" i="1"/>
  <c r="F97" i="1"/>
  <c r="C144" i="1" l="1"/>
  <c r="D172" i="1"/>
  <c r="E172" i="1"/>
  <c r="C172" i="1"/>
  <c r="D144" i="1"/>
  <c r="C145" i="1"/>
  <c r="D145" i="1"/>
  <c r="C84" i="1" l="1"/>
  <c r="F151" i="1" l="1"/>
  <c r="I183" i="1" l="1"/>
  <c r="I184" i="1"/>
  <c r="I40" i="1" l="1"/>
  <c r="D132" i="1" l="1"/>
  <c r="I200" i="1" l="1"/>
  <c r="I201" i="1"/>
  <c r="I202" i="1"/>
  <c r="E195" i="1" l="1"/>
  <c r="I21" i="1" l="1"/>
  <c r="D84" i="1"/>
  <c r="D78" i="1" l="1"/>
  <c r="D79" i="1"/>
  <c r="C79" i="1"/>
  <c r="C78" i="1"/>
  <c r="I97" i="1"/>
  <c r="I96" i="1"/>
  <c r="H96" i="1"/>
  <c r="F96" i="1"/>
  <c r="G94" i="1"/>
  <c r="E94" i="1"/>
  <c r="D94" i="1"/>
  <c r="C94" i="1"/>
  <c r="F94" i="1" l="1"/>
  <c r="I94" i="1"/>
  <c r="H94" i="1"/>
  <c r="H28" i="1" l="1"/>
  <c r="H25" i="1" l="1"/>
  <c r="E182" i="1" l="1"/>
  <c r="D21" i="1" l="1"/>
  <c r="I125" i="1" l="1"/>
  <c r="C125" i="1"/>
  <c r="D125" i="1"/>
  <c r="E125" i="1"/>
  <c r="F125" i="1"/>
  <c r="F71" i="1" s="1"/>
  <c r="G125" i="1"/>
  <c r="H125" i="1"/>
  <c r="H71" i="1" s="1"/>
  <c r="E126" i="1"/>
  <c r="G126" i="1"/>
  <c r="D127" i="1"/>
  <c r="E127" i="1"/>
  <c r="G127" i="1"/>
  <c r="C127" i="1"/>
  <c r="G136" i="1"/>
  <c r="E136" i="1"/>
  <c r="C136" i="1"/>
  <c r="F74" i="1"/>
  <c r="H74" i="1"/>
  <c r="F75" i="1"/>
  <c r="H75" i="1"/>
  <c r="C102" i="1"/>
  <c r="D102" i="1"/>
  <c r="E102" i="1"/>
  <c r="G102" i="1"/>
  <c r="D103" i="1"/>
  <c r="E103" i="1"/>
  <c r="G103" i="1"/>
  <c r="C103" i="1"/>
  <c r="G88" i="1"/>
  <c r="E88" i="1"/>
  <c r="D88" i="1"/>
  <c r="C88" i="1"/>
  <c r="I91" i="1"/>
  <c r="H91" i="1"/>
  <c r="F91" i="1"/>
  <c r="I90" i="1"/>
  <c r="H90" i="1"/>
  <c r="F90" i="1"/>
  <c r="H103" i="1" l="1"/>
  <c r="F102" i="1"/>
  <c r="H102" i="1"/>
  <c r="F103" i="1"/>
  <c r="I88" i="1"/>
  <c r="C73" i="1"/>
  <c r="H88" i="1"/>
  <c r="E72" i="1"/>
  <c r="D136" i="1"/>
  <c r="E73" i="1"/>
  <c r="D73" i="1"/>
  <c r="F88" i="1"/>
  <c r="H136" i="1" l="1"/>
  <c r="F136" i="1"/>
  <c r="I85" i="1" l="1"/>
  <c r="I84" i="1"/>
  <c r="I78" i="1" l="1"/>
  <c r="I79" i="1"/>
  <c r="I210" i="1"/>
  <c r="I191" i="1" l="1"/>
  <c r="I190" i="1"/>
  <c r="I189" i="1"/>
  <c r="I188" i="1"/>
  <c r="I187" i="1"/>
  <c r="G104" i="1" l="1"/>
  <c r="G105" i="1"/>
  <c r="G101" i="1"/>
  <c r="D104" i="1"/>
  <c r="E104" i="1"/>
  <c r="D105" i="1"/>
  <c r="E105" i="1"/>
  <c r="C104" i="1"/>
  <c r="C105" i="1"/>
  <c r="D101" i="1"/>
  <c r="C101" i="1"/>
  <c r="I113" i="1"/>
  <c r="I117" i="1"/>
  <c r="G112" i="1"/>
  <c r="E112" i="1"/>
  <c r="D112" i="1"/>
  <c r="C112" i="1"/>
  <c r="I107" i="1"/>
  <c r="I110" i="1"/>
  <c r="I111" i="1"/>
  <c r="G106" i="1"/>
  <c r="D106" i="1"/>
  <c r="E106" i="1"/>
  <c r="C106" i="1"/>
  <c r="I112" i="1" l="1"/>
  <c r="H112" i="1"/>
  <c r="F106" i="1"/>
  <c r="H106" i="1"/>
  <c r="F112" i="1"/>
  <c r="I106" i="1"/>
  <c r="I104" i="1"/>
  <c r="I105" i="1"/>
  <c r="I101" i="1"/>
  <c r="C100" i="1"/>
  <c r="I128" i="1"/>
  <c r="I129" i="1"/>
  <c r="G72" i="1"/>
  <c r="G73" i="1"/>
  <c r="G128" i="1"/>
  <c r="G74" i="1" s="1"/>
  <c r="G129" i="1"/>
  <c r="G75" i="1" s="1"/>
  <c r="D128" i="1"/>
  <c r="E128" i="1"/>
  <c r="E74" i="1" s="1"/>
  <c r="D129" i="1"/>
  <c r="E129" i="1"/>
  <c r="E75" i="1" s="1"/>
  <c r="C128" i="1"/>
  <c r="C74" i="1" s="1"/>
  <c r="C129" i="1"/>
  <c r="C75" i="1" s="1"/>
  <c r="D126" i="1"/>
  <c r="C126" i="1"/>
  <c r="C72" i="1" s="1"/>
  <c r="I77" i="1"/>
  <c r="G77" i="1"/>
  <c r="G71" i="1" s="1"/>
  <c r="D77" i="1"/>
  <c r="E77" i="1"/>
  <c r="C77" i="1"/>
  <c r="C71" i="1" s="1"/>
  <c r="D71" i="1" l="1"/>
  <c r="D72" i="1"/>
  <c r="D75" i="1"/>
  <c r="D74" i="1"/>
  <c r="E71" i="1"/>
  <c r="E76" i="1"/>
  <c r="I71" i="1"/>
  <c r="I74" i="1"/>
  <c r="I75" i="1"/>
  <c r="I58" i="1"/>
  <c r="G70" i="1" l="1"/>
  <c r="E70" i="1"/>
  <c r="F17" i="1"/>
  <c r="I219" i="1" l="1"/>
  <c r="I220" i="1"/>
  <c r="I221" i="1"/>
  <c r="I211" i="1"/>
  <c r="I194" i="1"/>
  <c r="I195" i="1"/>
  <c r="I162" i="1"/>
  <c r="D161" i="1"/>
  <c r="D143" i="1" s="1"/>
  <c r="C161" i="1"/>
  <c r="C143" i="1" s="1"/>
  <c r="C65" i="1" s="1"/>
  <c r="C10" i="1" s="1"/>
  <c r="I156" i="1"/>
  <c r="I149" i="1"/>
  <c r="I150" i="1"/>
  <c r="I151" i="1"/>
  <c r="F161" i="1" l="1"/>
  <c r="H161" i="1"/>
  <c r="I161" i="1"/>
  <c r="I154" i="1"/>
  <c r="I148" i="1"/>
  <c r="I143" i="1" l="1"/>
  <c r="I42" i="1"/>
  <c r="I43" i="1"/>
  <c r="I38" i="1" l="1"/>
  <c r="I133" i="1" l="1"/>
  <c r="I132" i="1"/>
  <c r="E100" i="1"/>
  <c r="H121" i="1"/>
  <c r="H120" i="1"/>
  <c r="I121" i="1"/>
  <c r="I120" i="1"/>
  <c r="G118" i="1"/>
  <c r="F121" i="1"/>
  <c r="F120" i="1"/>
  <c r="I102" i="1" l="1"/>
  <c r="I126" i="1"/>
  <c r="I127" i="1"/>
  <c r="I103" i="1"/>
  <c r="I73" i="1" l="1"/>
  <c r="I72" i="1"/>
  <c r="I100" i="1"/>
  <c r="C178" i="1" l="1"/>
  <c r="I15" i="1" l="1"/>
  <c r="I144" i="1" l="1"/>
  <c r="H45" i="1" l="1"/>
  <c r="F45" i="1"/>
  <c r="H39" i="1" l="1"/>
  <c r="H40" i="1"/>
  <c r="E38" i="1"/>
  <c r="I30" i="1" l="1"/>
  <c r="D178" i="1" l="1"/>
  <c r="D118" i="1" l="1"/>
  <c r="E118" i="1"/>
  <c r="C118" i="1"/>
  <c r="F118" i="1" l="1"/>
  <c r="I118" i="1"/>
  <c r="H118" i="1"/>
  <c r="I82" i="1"/>
  <c r="C76" i="1"/>
  <c r="I70" i="1" l="1"/>
  <c r="H27" i="1"/>
  <c r="H200" i="1" l="1"/>
  <c r="F200" i="1"/>
  <c r="D100" i="1" l="1"/>
  <c r="F100" i="1" l="1"/>
  <c r="E154" i="1"/>
  <c r="D154" i="1"/>
  <c r="F154" i="1" l="1"/>
  <c r="G143" i="1" l="1"/>
  <c r="G30" i="1" l="1"/>
  <c r="H220" i="1" l="1"/>
  <c r="F220" i="1"/>
  <c r="F219" i="1" l="1"/>
  <c r="F25" i="1" l="1"/>
  <c r="E144" i="1" l="1"/>
  <c r="I199" i="1" l="1"/>
  <c r="E178" i="1" l="1"/>
  <c r="G100" i="1" l="1"/>
  <c r="I76" i="1" l="1"/>
  <c r="G76" i="1"/>
  <c r="H100" i="1"/>
  <c r="I160" i="1" l="1"/>
  <c r="D160" i="1" l="1"/>
  <c r="G14" i="1" l="1"/>
  <c r="G13" i="1"/>
  <c r="I147" i="1" l="1"/>
  <c r="I146" i="1"/>
  <c r="G147" i="1"/>
  <c r="G146" i="1"/>
  <c r="G145" i="1"/>
  <c r="G144" i="1"/>
  <c r="E143" i="1"/>
  <c r="E145" i="1"/>
  <c r="E146" i="1"/>
  <c r="E147" i="1"/>
  <c r="D146" i="1"/>
  <c r="D147" i="1"/>
  <c r="C146" i="1"/>
  <c r="C147" i="1"/>
  <c r="C142" i="1" l="1"/>
  <c r="G142" i="1"/>
  <c r="I212" i="1" l="1"/>
  <c r="I196" i="1"/>
  <c r="I228" i="1"/>
  <c r="H227" i="1"/>
  <c r="H226" i="1"/>
  <c r="F226" i="1"/>
  <c r="G224" i="1"/>
  <c r="D224" i="1"/>
  <c r="C224" i="1"/>
  <c r="I222" i="1"/>
  <c r="I216" i="1" l="1"/>
  <c r="I192" i="1"/>
  <c r="F227" i="1"/>
  <c r="E224" i="1"/>
  <c r="I224" i="1"/>
  <c r="H224" i="1"/>
  <c r="F224" i="1" l="1"/>
  <c r="H201" i="1" l="1"/>
  <c r="I145" i="1" l="1"/>
  <c r="G178" i="1"/>
  <c r="G199" i="1"/>
  <c r="F201" i="1"/>
  <c r="C199" i="1"/>
  <c r="G56" i="1"/>
  <c r="D56" i="1"/>
  <c r="C56" i="1"/>
  <c r="I56" i="1"/>
  <c r="D199" i="1" l="1"/>
  <c r="H202" i="1"/>
  <c r="H56" i="1"/>
  <c r="H178" i="1"/>
  <c r="F202" i="1"/>
  <c r="E199" i="1"/>
  <c r="H199" i="1" l="1"/>
  <c r="F199" i="1"/>
  <c r="C30" i="1"/>
  <c r="I48" i="1" l="1"/>
  <c r="I44" i="1" l="1"/>
  <c r="F132" i="1"/>
  <c r="F126" i="1" s="1"/>
  <c r="I142" i="1" l="1"/>
  <c r="E44" i="1" l="1"/>
  <c r="F27" i="1" l="1"/>
  <c r="E196" i="1"/>
  <c r="E222" i="1" l="1"/>
  <c r="G154" i="1" l="1"/>
  <c r="H182" i="1" l="1"/>
  <c r="G21" i="1" l="1"/>
  <c r="F156" i="1" l="1"/>
  <c r="D67" i="1" l="1"/>
  <c r="H188" i="1"/>
  <c r="D12" i="1" l="1"/>
  <c r="C50" i="1"/>
  <c r="E212" i="1"/>
  <c r="H85" i="1" l="1"/>
  <c r="H79" i="1" s="1"/>
  <c r="F85" i="1"/>
  <c r="F79" i="1" s="1"/>
  <c r="H84" i="1"/>
  <c r="H78" i="1" s="1"/>
  <c r="F84" i="1"/>
  <c r="F78" i="1" s="1"/>
  <c r="F72" i="1" s="1"/>
  <c r="G82" i="1"/>
  <c r="E82" i="1"/>
  <c r="D82" i="1"/>
  <c r="C82" i="1"/>
  <c r="F82" i="1" l="1"/>
  <c r="H82" i="1"/>
  <c r="H195" i="1" l="1"/>
  <c r="H219" i="1" l="1"/>
  <c r="E209" i="1" l="1"/>
  <c r="C209" i="1" l="1"/>
  <c r="D209" i="1" l="1"/>
  <c r="H33" i="1" l="1"/>
  <c r="F41" i="1" l="1"/>
  <c r="C21" i="1" l="1"/>
  <c r="I65" i="1" l="1"/>
  <c r="G65" i="1"/>
  <c r="G10" i="1" s="1"/>
  <c r="H41" i="1"/>
  <c r="I10" i="1" l="1"/>
  <c r="G38" i="1"/>
  <c r="F39" i="1" l="1"/>
  <c r="D76" i="1" l="1"/>
  <c r="F76" i="1" l="1"/>
  <c r="H76" i="1"/>
  <c r="F180" i="1" l="1"/>
  <c r="E34" i="1" l="1"/>
  <c r="F150" i="1" l="1"/>
  <c r="F149" i="1"/>
  <c r="H150" i="1"/>
  <c r="H149" i="1"/>
  <c r="F188" i="1" l="1"/>
  <c r="H180" i="1" l="1"/>
  <c r="H181" i="1"/>
  <c r="C38" i="1" l="1"/>
  <c r="F182" i="1" l="1"/>
  <c r="D38" i="1"/>
  <c r="F178" i="1" l="1"/>
  <c r="I178" i="1"/>
  <c r="C44" i="1"/>
  <c r="H211" i="1" l="1"/>
  <c r="H210" i="1"/>
  <c r="F210" i="1"/>
  <c r="F46" i="1" l="1"/>
  <c r="I66" i="1" l="1"/>
  <c r="I11" i="1" l="1"/>
  <c r="D192" i="1"/>
  <c r="I166" i="1" l="1"/>
  <c r="I209" i="1" l="1"/>
  <c r="G209" i="1"/>
  <c r="F211" i="1"/>
  <c r="H209" i="1" l="1"/>
  <c r="F209" i="1"/>
  <c r="H151" i="1" l="1"/>
  <c r="H46" i="1" l="1"/>
  <c r="H47" i="1"/>
  <c r="E35" i="1" l="1"/>
  <c r="E30" i="1" s="1"/>
  <c r="D186" i="1"/>
  <c r="E186" i="1"/>
  <c r="G186" i="1"/>
  <c r="C186" i="1"/>
  <c r="I186" i="1" l="1"/>
  <c r="H186" i="1"/>
  <c r="F186" i="1"/>
  <c r="D44" i="1" l="1"/>
  <c r="G160" i="1"/>
  <c r="C160" i="1"/>
  <c r="H133" i="1" l="1"/>
  <c r="H127" i="1" s="1"/>
  <c r="F133" i="1"/>
  <c r="F127" i="1" s="1"/>
  <c r="F73" i="1" s="1"/>
  <c r="H132" i="1"/>
  <c r="H126" i="1" s="1"/>
  <c r="G130" i="1"/>
  <c r="E130" i="1"/>
  <c r="D130" i="1"/>
  <c r="C130" i="1"/>
  <c r="E66" i="1"/>
  <c r="E11" i="1" s="1"/>
  <c r="I69" i="1"/>
  <c r="I14" i="1" s="1"/>
  <c r="I130" i="1" l="1"/>
  <c r="C66" i="1"/>
  <c r="C11" i="1" s="1"/>
  <c r="I124" i="1"/>
  <c r="D124" i="1"/>
  <c r="E124" i="1"/>
  <c r="C124" i="1"/>
  <c r="H73" i="1"/>
  <c r="F130" i="1"/>
  <c r="H130" i="1"/>
  <c r="G66" i="1" l="1"/>
  <c r="G11" i="1" s="1"/>
  <c r="C70" i="1"/>
  <c r="E67" i="1"/>
  <c r="I68" i="1"/>
  <c r="I13" i="1" s="1"/>
  <c r="D70" i="1"/>
  <c r="F124" i="1"/>
  <c r="H72" i="1"/>
  <c r="G124" i="1"/>
  <c r="H124" i="1" s="1"/>
  <c r="F70" i="1" l="1"/>
  <c r="H70" i="1"/>
  <c r="F33" i="1" l="1"/>
  <c r="G148" i="1" l="1"/>
  <c r="H194" i="1" l="1"/>
  <c r="F194" i="1"/>
  <c r="H21" i="1" l="1"/>
  <c r="F195" i="1" l="1"/>
  <c r="C216" i="1" l="1"/>
  <c r="G44" i="1" l="1"/>
  <c r="F47" i="1"/>
  <c r="E59" i="1" l="1"/>
  <c r="E12" i="1" l="1"/>
  <c r="F12" i="1" s="1"/>
  <c r="E56" i="1"/>
  <c r="E21" i="1"/>
  <c r="F21" i="1" l="1"/>
  <c r="F56" i="1"/>
  <c r="I50" i="1"/>
  <c r="G192" i="1" l="1"/>
  <c r="I67" i="1" l="1"/>
  <c r="I63" i="1" l="1"/>
  <c r="I12" i="1"/>
  <c r="I9" i="1" l="1"/>
  <c r="F40" i="1"/>
  <c r="H52" i="1"/>
  <c r="G50" i="1"/>
  <c r="D50" i="1"/>
  <c r="F52" i="1"/>
  <c r="E50" i="1" l="1"/>
  <c r="F38" i="1"/>
  <c r="H38" i="1"/>
  <c r="H50" i="1"/>
  <c r="F50" i="1" l="1"/>
  <c r="F44" i="1"/>
  <c r="H44" i="1"/>
  <c r="H26" i="1"/>
  <c r="F221" i="1"/>
  <c r="H221" i="1"/>
  <c r="G216" i="1"/>
  <c r="E216" i="1"/>
  <c r="D216" i="1"/>
  <c r="F26" i="1"/>
  <c r="H216" i="1" l="1"/>
  <c r="F216" i="1"/>
  <c r="D30" i="1"/>
  <c r="F30" i="1" l="1"/>
  <c r="H30" i="1"/>
  <c r="E192" i="1" l="1"/>
  <c r="C192" i="1"/>
  <c r="H192" i="1" l="1"/>
  <c r="F192" i="1"/>
  <c r="F181" i="1" l="1"/>
  <c r="G166" i="1"/>
  <c r="E166" i="1"/>
  <c r="D166" i="1"/>
  <c r="C166" i="1"/>
  <c r="E160" i="1"/>
  <c r="H156" i="1"/>
  <c r="C154" i="1"/>
  <c r="E148" i="1"/>
  <c r="D148" i="1"/>
  <c r="C148" i="1"/>
  <c r="C69" i="1"/>
  <c r="C14" i="1" s="1"/>
  <c r="C68" i="1"/>
  <c r="C13" i="1" s="1"/>
  <c r="G67" i="1"/>
  <c r="G12" i="1" s="1"/>
  <c r="C67" i="1"/>
  <c r="C12" i="1" s="1"/>
  <c r="C9" i="1" l="1"/>
  <c r="D66" i="1"/>
  <c r="D65" i="1"/>
  <c r="E69" i="1"/>
  <c r="E68" i="1"/>
  <c r="F143" i="1"/>
  <c r="D69" i="1"/>
  <c r="D68" i="1"/>
  <c r="C63" i="1"/>
  <c r="F148" i="1"/>
  <c r="F160" i="1"/>
  <c r="H145" i="1"/>
  <c r="D142" i="1"/>
  <c r="H144" i="1"/>
  <c r="F145" i="1"/>
  <c r="H148" i="1"/>
  <c r="H143" i="1"/>
  <c r="H154" i="1"/>
  <c r="H160" i="1"/>
  <c r="D11" i="1" l="1"/>
  <c r="D10" i="1"/>
  <c r="H12" i="1"/>
  <c r="E14" i="1"/>
  <c r="E13" i="1"/>
  <c r="D14" i="1"/>
  <c r="D13" i="1"/>
  <c r="D63" i="1"/>
  <c r="E142" i="1"/>
  <c r="E65" i="1"/>
  <c r="E10" i="1" s="1"/>
  <c r="F144" i="1"/>
  <c r="H142" i="1"/>
  <c r="H13" i="1" l="1"/>
  <c r="F13" i="1"/>
  <c r="F10" i="1"/>
  <c r="H10" i="1"/>
  <c r="F11" i="1"/>
  <c r="H11" i="1"/>
  <c r="F142" i="1"/>
  <c r="H14" i="1"/>
  <c r="F14" i="1"/>
  <c r="D9" i="1"/>
  <c r="E63" i="1"/>
  <c r="F66" i="1"/>
  <c r="F65" i="1"/>
  <c r="H65" i="1"/>
  <c r="G63" i="1"/>
  <c r="H63" i="1" s="1"/>
  <c r="H66" i="1"/>
  <c r="G9" i="1"/>
  <c r="H67" i="1"/>
  <c r="F67" i="1"/>
  <c r="F63" i="1" l="1"/>
  <c r="H9" i="1"/>
  <c r="E9" i="1"/>
  <c r="F9" i="1" s="1"/>
  <c r="H58" i="1" l="1"/>
  <c r="F58" i="1"/>
  <c r="H17" i="1"/>
  <c r="G15" i="1"/>
  <c r="D15" i="1"/>
  <c r="E15" i="1"/>
  <c r="C15" i="1"/>
  <c r="H15" i="1" l="1"/>
  <c r="F15" i="1"/>
</calcChain>
</file>

<file path=xl/sharedStrings.xml><?xml version="1.0" encoding="utf-8"?>
<sst xmlns="http://schemas.openxmlformats.org/spreadsheetml/2006/main" count="310" uniqueCount="142">
  <si>
    <t>Факт финансирования</t>
  </si>
  <si>
    <t>5.</t>
  </si>
  <si>
    <t>% исполнения к уточненному плану</t>
  </si>
  <si>
    <t>№ п/п</t>
  </si>
  <si>
    <t>федеральный бюджет</t>
  </si>
  <si>
    <t>привлечённые средства</t>
  </si>
  <si>
    <t>Исполнение</t>
  </si>
  <si>
    <t>Фактически
 профинансировано</t>
  </si>
  <si>
    <t>Наименование программы/подпрограммы</t>
  </si>
  <si>
    <t>Исполнено (кассовый расход)</t>
  </si>
  <si>
    <t>6.</t>
  </si>
  <si>
    <t xml:space="preserve">бюджет МО </t>
  </si>
  <si>
    <t>% к уточненному плану</t>
  </si>
  <si>
    <t>бюджет МО сверх соглашения</t>
  </si>
  <si>
    <t>2.</t>
  </si>
  <si>
    <t>3.</t>
  </si>
  <si>
    <t>бюджет ХМАО-Югры</t>
  </si>
  <si>
    <t>8.</t>
  </si>
  <si>
    <t>10.</t>
  </si>
  <si>
    <t>11.</t>
  </si>
  <si>
    <t>12.</t>
  </si>
  <si>
    <t>14.</t>
  </si>
  <si>
    <t>15.</t>
  </si>
  <si>
    <t>16.</t>
  </si>
  <si>
    <t>17.</t>
  </si>
  <si>
    <t>18.</t>
  </si>
  <si>
    <t>19.</t>
  </si>
  <si>
    <t>22.</t>
  </si>
  <si>
    <t>21.</t>
  </si>
  <si>
    <t>20.</t>
  </si>
  <si>
    <t>Всего по программам 
Ханты-Мансийского автономного округа - Югры</t>
  </si>
  <si>
    <t>(тыс. руб.)</t>
  </si>
  <si>
    <t>1.</t>
  </si>
  <si>
    <t>4.</t>
  </si>
  <si>
    <t xml:space="preserve">7. </t>
  </si>
  <si>
    <t>Реализация мероприятий не запланирована</t>
  </si>
  <si>
    <t>бюджет ХМАО - Югры</t>
  </si>
  <si>
    <t>бюджет МО</t>
  </si>
  <si>
    <t>11.1.</t>
  </si>
  <si>
    <t>11.1.1.</t>
  </si>
  <si>
    <t>11.2.</t>
  </si>
  <si>
    <t>11.2.1.</t>
  </si>
  <si>
    <t>11.2.2.</t>
  </si>
  <si>
    <t>11.2.3.</t>
  </si>
  <si>
    <t>11.2.4.</t>
  </si>
  <si>
    <t>Пояснения, ожидаемые результаты, планируемые сроки выполнения работ, оказания услуг, причины неисполнения и так далее</t>
  </si>
  <si>
    <t xml:space="preserve">                                                                                                                                                                             </t>
  </si>
  <si>
    <t xml:space="preserve">бюджет ХМАО - Югры </t>
  </si>
  <si>
    <t xml:space="preserve">бюджет ХМАО-Югры </t>
  </si>
  <si>
    <t xml:space="preserve">федеральный бюджет </t>
  </si>
  <si>
    <t>26.</t>
  </si>
  <si>
    <t>27.</t>
  </si>
  <si>
    <t>28.</t>
  </si>
  <si>
    <t>11.1.1.1</t>
  </si>
  <si>
    <t xml:space="preserve"> </t>
  </si>
  <si>
    <t>29.</t>
  </si>
  <si>
    <t>Субвенции на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(ХЭУ)</t>
  </si>
  <si>
    <t>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 ДАиГ)</t>
  </si>
  <si>
    <t>Подпрограмма 2 "Содействие развитию жилищного строительства"</t>
  </si>
  <si>
    <t xml:space="preserve">Государственная программа «Доступная среда» </t>
  </si>
  <si>
    <t>Государственная программа "Устойчивое развитие коренных малочисленных народов Севера"</t>
  </si>
  <si>
    <t>Государственная программа "Безопасность жизнедеятельности"</t>
  </si>
  <si>
    <t>Государственная программа "Цифровое развитие Ханты-Мансийского автономного округа – Югры"</t>
  </si>
  <si>
    <t xml:space="preserve">Государственная программа «Управление государственными финансами» </t>
  </si>
  <si>
    <t>Государственная программа "Развитие гражданского общества"</t>
  </si>
  <si>
    <t>Государственная программа "Управление государственным имуществом"</t>
  </si>
  <si>
    <t>Государственная программа "Воспроизводство и использование природных ресурсов"</t>
  </si>
  <si>
    <t>Государственная программа "Развитие промышленности и туризма"</t>
  </si>
  <si>
    <t>30.</t>
  </si>
  <si>
    <t xml:space="preserve">Утвержденный план 
на 2020 год </t>
  </si>
  <si>
    <t xml:space="preserve">Уточненный план 
на 2020 год </t>
  </si>
  <si>
    <t>Ожидаемое исполнение на 01.01.2021</t>
  </si>
  <si>
    <t xml:space="preserve">В связи с отсутствием на 01.01.2020 участников подпрограммы, средства федерального бюджета до муниципального образования не доводились. </t>
  </si>
  <si>
    <t xml:space="preserve">Подпрограмма  4 "Обеспечение мерами государственной поддержки по улучшению жилищных условий отдельных категорий граждан".
</t>
  </si>
  <si>
    <t>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  (УУиРЖ)</t>
  </si>
  <si>
    <t>Обеспечение жильем граждан, уволенных с военной службы (службы), и приравненных к ним лиц (УУиРЖ)</t>
  </si>
  <si>
    <t>Предоставление субсидий из бюджета автономного округа бюджетам муниципальных образований автономного округа для реализации полномочий в области жилищных отношений (ДАиГ)</t>
  </si>
  <si>
    <t>Приобретение жилых помещений для обеспечения граждан жильем, а также для формирования маневренного жилищного фонда (ДАиГ)</t>
  </si>
  <si>
    <t>11.1.2</t>
  </si>
  <si>
    <t>Предоставление субсидий органам местного самоуправления муниципальных образований в области жилищного строительства</t>
  </si>
  <si>
    <t>Предоставление субсидии на возмещение затрат по строительству инженерных сетей</t>
  </si>
  <si>
    <t>11.1.4.</t>
  </si>
  <si>
    <t>11.1.4.1.</t>
  </si>
  <si>
    <t>Обеспечение устойчивого сокращения непригодного для проживания жилищного фонда с участием средств Фонда содействия реформированию жилищно-коммунального хозяйства</t>
  </si>
  <si>
    <t>11.1.2.1</t>
  </si>
  <si>
    <t>Комплексные кадастровые работы на территории муниципального образования городской округ город Сургут (ДАиГ)</t>
  </si>
  <si>
    <t>11.1.2.2</t>
  </si>
  <si>
    <t>Региональный проект "Обеспечение устойчивого сокращения непригодного для проживания жилищного фонда"</t>
  </si>
  <si>
    <t>Государственная программа "Создание условий для эффективного управления муниципальными финансами"</t>
  </si>
  <si>
    <t>Выплата субсидии на возмещение части затрат застройщикам (инвесторам) по строительству объектов инженерной инфраструктуры будет произведена по результатам отбора участников до 1 ноября 2020 года</t>
  </si>
  <si>
    <t>11.1.1.2</t>
  </si>
  <si>
    <t>Предоставление субсидий гражданам, проживающим в строениях, временно приспособленных для проживания (ДАиГ)</t>
  </si>
  <si>
    <t>11.1.2.3</t>
  </si>
  <si>
    <t>11.1.4.2.</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</si>
  <si>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</si>
  <si>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11.1.1.3</t>
  </si>
  <si>
    <t>Субсидии на строительство объектов инженерной инфраструктуры на территориях, предназначенных для жилищного строительства</t>
  </si>
  <si>
    <t>В 2020 году за счет средств окружного бюджета предусмотрены расходы на приобретение конвертов и бумаги. Закупки производятся в соответствии с планом-графиком.</t>
  </si>
  <si>
    <r>
      <t xml:space="preserve">Финансовые затраты на реализацию программы в </t>
    </r>
    <r>
      <rPr>
        <u/>
        <sz val="18"/>
        <rFont val="Times New Roman"/>
        <family val="2"/>
        <charset val="204"/>
      </rPr>
      <t>2020</t>
    </r>
    <r>
      <rPr>
        <sz val="18"/>
        <rFont val="Times New Roman"/>
        <family val="2"/>
        <charset val="204"/>
      </rPr>
      <t xml:space="preserve"> году  </t>
    </r>
  </si>
  <si>
    <t>11.2.5.</t>
  </si>
  <si>
    <t>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t>
  </si>
  <si>
    <t>Проекты планировок и проекты межевания территорий, работы по постановке границ территориальных зон на государственный кадастровый учет (ДАиГ)</t>
  </si>
  <si>
    <r>
      <t>Государственная программа "Социальное и демографическое развитие"
(</t>
    </r>
    <r>
      <rPr>
        <sz val="16"/>
        <rFont val="Times New Roman"/>
        <family val="2"/>
        <charset val="204"/>
      </rPr>
      <t xml:space="preserve">1. 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2. 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3.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4. Единая субвенция на осуществление деятельности по опеке и попечительству). 
</t>
    </r>
  </si>
  <si>
    <r>
      <t>Государственная программа "Развитие экономического потенциала"
(</t>
    </r>
    <r>
      <rPr>
        <sz val="16"/>
        <rFont val="Times New Roman"/>
        <family val="2"/>
        <charset val="204"/>
      </rPr>
      <t>1. Субсидии на организацию предоставления государственных услуг в многофункциональных центрах предоставления государственных и муниципальных услуг;
2. Субсидии на поддержку малого и среднего предпринимательства;
3. Проведение Всероссийской переписи населения 2020 года).</t>
    </r>
  </si>
  <si>
    <r>
      <t xml:space="preserve">Государственная программа "Развитие государственной гражданской и муниципальной службы"
</t>
    </r>
    <r>
      <rPr>
        <sz val="16"/>
        <rFont val="Times New Roman"/>
        <family val="2"/>
        <charset val="204"/>
      </rPr>
      <t>(Осуществление переданных полномочий Российской Федерации на государственную регистрацию актов гражданского состояния)</t>
    </r>
  </si>
  <si>
    <r>
      <t xml:space="preserve">Государственная программа Ханты-Мансийского автономного округа – Югры "Профилактика правонарушений и обеспечение отдельных прав граждан"
</t>
    </r>
    <r>
      <rPr>
        <sz val="16"/>
        <rFont val="Times New Roman"/>
        <family val="2"/>
        <charset val="204"/>
      </rPr>
      <t xml:space="preserve">(1.Субвенции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обеспечение функционирования и развития систем видеонаблюдения в сфере общественного порядка;
3.Субсидии на создание условий для деятельности народных дружин;
4.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5. Субсидии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t>
    </r>
  </si>
  <si>
    <t>на 01.09.2020</t>
  </si>
  <si>
    <t>Информация о реализации государственных программ Ханты-Мансийского автономного округа - Югры
на территории городского округа город Сургут на 01.09.2020 года</t>
  </si>
  <si>
    <t xml:space="preserve">   На 01.09.2020 участниками мероприятия числится 45 молодых семей. Между Департаментом строительства ХМАО - Югры и Администрацией города заключено соглашение о предоставлении в 2020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По состоянию на 01.09.2020 молодым семьям, включенным в список претендентов на получение социальной выплаты в текущем году,  выданы  свидетельства о праве на получение социальной выплаты и перечислены бюджетные средства.</t>
  </si>
  <si>
    <r>
      <rPr>
        <u/>
        <sz val="16"/>
        <rFont val="Times New Roman"/>
        <family val="2"/>
        <charset val="204"/>
      </rPr>
      <t>АГ:</t>
    </r>
    <r>
      <rPr>
        <sz val="16"/>
        <rFont val="Times New Roman"/>
        <family val="2"/>
        <charset val="204"/>
      </rPr>
      <t xml:space="preserve"> В рамках реализации  переданного государственного полномочия осуществляется деятельность  в сфере обращения с твердыми коммунальными отходами. Бюджетные ассигнования запланированы на выплату заработной платы и оплату начислений на выплаты по оплате труда, а также на расходы по поставке бумаги и конвертов. 
</t>
    </r>
  </si>
  <si>
    <r>
      <t xml:space="preserve">АГ: </t>
    </r>
    <r>
      <rPr>
        <sz val="16"/>
        <rFont val="Times New Roman"/>
        <family val="2"/>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январь-июль и первую половину августа.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заключенных договоров, муниципальных контрактов.              
</t>
    </r>
  </si>
  <si>
    <r>
      <rPr>
        <u/>
        <sz val="16"/>
        <rFont val="Times New Roman"/>
        <family val="1"/>
        <charset val="204"/>
      </rPr>
      <t>АГ:</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t>
    </r>
    <r>
      <rPr>
        <sz val="16"/>
        <color rgb="FFFF0000"/>
        <rFont val="Times New Roman"/>
        <family val="2"/>
        <charset val="204"/>
      </rPr>
      <t xml:space="preserve">
   </t>
    </r>
    <r>
      <rPr>
        <sz val="16"/>
        <rFont val="Times New Roman"/>
        <family val="1"/>
        <charset val="204"/>
      </rPr>
      <t xml:space="preserve">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Прием документов по неотложным мерам поддержки субъектов малого и среднего предпринимательства, осуществляющих деятельность в отраслях, пострадавших от распространения новой коронавирусной инфекции осуществляется с 3 августа 2020 года. </t>
    </r>
    <r>
      <rPr>
        <sz val="16"/>
        <color rgb="FFFF0000"/>
        <rFont val="Times New Roman"/>
        <family val="2"/>
        <charset val="204"/>
      </rPr>
      <t xml:space="preserve">
      </t>
    </r>
    <r>
      <rPr>
        <sz val="16"/>
        <rFont val="Times New Roman"/>
        <family val="1"/>
        <charset val="204"/>
      </rPr>
      <t xml:space="preserve">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</si>
  <si>
    <r>
      <t xml:space="preserve">Государственная программа "Современное здравоохранение"
</t>
    </r>
    <r>
      <rPr>
        <sz val="16"/>
        <rFont val="Times New Roman"/>
        <family val="2"/>
        <charset val="204"/>
      </rPr>
      <t>(1. Субвенции на организацию осуществления мероприятий по проведению дезинсекции и дератизации в Ханты-Мансийском автономном округе - Югре.)</t>
    </r>
  </si>
  <si>
    <r>
      <t>Государственная программа "Развитие агропромышленного комплекса"
(</t>
    </r>
    <r>
      <rPr>
        <sz val="16"/>
        <rFont val="Times New Roman"/>
        <family val="2"/>
        <charset val="204"/>
      </rPr>
      <t xml:space="preserve">1. Субвенции на повышение эффективности использования и развитие ресурсного потенциала рыбохозяйственного комплекса;
2. Субвенции на организацию мероприятий при осуществлении деятельности по обращению с животными без владельцев;
3. Субвенции на поддержку животноводства, переработку и реализацию продукции животноводства) </t>
    </r>
  </si>
  <si>
    <r>
      <t xml:space="preserve">Государственная программа «Жилищно-коммунальный комплекс и городская среда» 
</t>
    </r>
    <r>
      <rPr>
        <sz val="16"/>
        <rFont val="Times New Roman"/>
        <family val="2"/>
        <charset val="204"/>
      </rPr>
      <t xml:space="preserve">(1.Субвенции на возмещение недополученных доходов организациям,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Ханты-Мансийского автономного округа – Югры по социально ориентированным тарифам и сжиженного газа по социально ориентированным розничным ценам; 
2.Субсидии на реализацию программ формирования современной городской среды;
3.Субсидии на реализацию полномочий в сфере жилищно-коммунального комплекса;
4.Субсидии на реализацию программ формирования современной городской среды)
</t>
    </r>
  </si>
  <si>
    <r>
      <t xml:space="preserve">Государственная программа "Экологическая безопасность"
</t>
    </r>
    <r>
      <rPr>
        <sz val="16"/>
        <rFont val="Times New Roman"/>
        <family val="2"/>
        <charset val="204"/>
      </rPr>
      <t>(Субвенции на осуществление отдельных государственных полномочий Ханты-Мансийского автономного округа - Югры в сфере обращения с твердыми коммунальными отходами)</t>
    </r>
  </si>
  <si>
    <r>
      <t xml:space="preserve">Государственная программа "Современная транспортная система"
</t>
    </r>
    <r>
      <rPr>
        <sz val="16"/>
        <rFont val="Times New Roman"/>
        <family val="2"/>
        <charset val="204"/>
      </rPr>
      <t>(1. Субсидии на строительство (реконструкцию), капитальный ремонт и ремонт автомобильных дорог общего пользования местного значения);
2. Субсидии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а также на обработку и рассылку постановлений органов государственного контроля (надзора);
3. Иные межбюджетные трансферты на финансовое обеспечение дорожной деятельности в рамках реализации национального проекта «Безопасные и качественные автомобильные дороги»;
4. Иные межбюджетные трансферты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t>
    </r>
  </si>
  <si>
    <t>В мае 2020 года состоялось 3 аукциона на приобретение 30 жилых помещений (14  - 1 комн.кв., 4 - 2-х комнт.кв., 12 - 3-х комн.кв.). Муниципальные контракты заключены, оплачены. Размещенные в августе аукционы на приобретение 11 жилых помещений состоялись, стадия заключения контрактов. Размещение закупок на приобретение 53 жилых помещений запланировано на сентябрь 2020 года.</t>
  </si>
  <si>
    <t xml:space="preserve">Перечисление субсидий произведится по факту издания постановлениий Администрации города. Произведена выплата субсидии 1 участнику программы. </t>
  </si>
  <si>
    <t xml:space="preserve">Заключен муниципальный контракт на выполнение работ по строительству инженерных сетей объекта "Улица Маяковского от ул.30 лет Победы до ул. Университетская" с ООО "ЮВиС" №9/2019 от 31.05.2019. Сумма по контракту 377 987,5 тыс.руб. (сети - 87 276,0 тыс.руб., дорога - 290 711,5 тыс.руб.) Срок выполнения работ -  31.10.2020г. Готовность объекта -85 %. </t>
  </si>
  <si>
    <t>Заключен муниципальный контракт на выполнение кадастровых работ с ООО "Геоземстрой" от 21.02.2020 № 1. Остаток средств в размере 9 767,48 тыс.руб.  - экономия по результатам проведенных торгов.</t>
  </si>
  <si>
    <t>1.Заключен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"Магистральная улица Северного жилого района (улиц 3"З", 6 "ЗР", на участке от ул.Аэрофлотской до ул.4 "ЗР") от 22.10.2019 №26/2019 с ООО "Земельный кадастровый центр". Сумма контракта 389,56 тыс.руб. Срок выполнения работ  - 6 месяцев с даты подписания контракта. Подрядчиком нарушен срок выполнения работ. Ведется претензионная работа.
2.Заключен муниципальный контракт на выполнение работ по разработке проекта планировки и проекта межевания территории парка за Саймой №5/2020 от 24.03.2020 с ИП Никитин В.В. Сумма контракта 927,5 тыс.руб. Срок выполнения работ - 8 месяцев с даты контракта. Экономия по результатам проведенных торгов сложилась в размере 3 857,18 рублей. 
3.Заключен муниципальный контракт на выполнение работ по разработке проекта планировки и проекта межевания территории в границах Нефтеюганское шоссе, улиц Маяковского, Профсоюзов, Островского в городе Сургуте от 28.10.2019 №27/2019 с ООО "Зенит". Сумма контракта 1 560,07 тыс.руб. 
4.Заключен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"Объездная автомобильная дорога 1"З" IV пусковой коплекс (на участке от улицы Югорской до развязки улиц Терешковой и Фармана Салманова) в городе Сургуте от 22.10.2019 №25/2019 с ООО "Земельный кадастровый центр". Сумма контракта 524,33 тыс.руб. Срок выполнения работ  - 9 месяцев с даты подписания контракта.
5.Заключен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3"ЮР, 5 "ЮР"  на участке от ул.16 "ЮР" до ул.4 "З"  (2 этап) в городе Сургуте от 10.12.2019 №33/2019 с ООО "Земельный кадастровый центр". Сумма контракта 474,0 тыс.руб. Срок выполнения работ  - 9 месяцев с даты подписания контракта. Экономия по результатам проведенных торгов сложилась в размере 39,5 рублей.
6.Заключен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"Улица 5"З" на участке от ул. 4"З" до Тюменского тракта (3 этап) в городе Сургуте" от 24.03.2020 №4/2020 с ИП Никитин В.В. Сумма контракта 420 тыс.руб. Срок выполнения работ  - 8 месяцев с даты подписания контракта. Экономия по результатам произведенных торгов  сложилась в размере 2 297,76 тыс. руб.
7.Заключен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23"З" от ул. 3"З" до ул.5 "З" от 07.04.2020 №6/2020 с ООО "Вектор". Сумма контракта 362,5 тыс.руб. Срок выполнения работ - 6 месяцев с даты контракта. 
8.Заключен муниципальный контракт на выполнение работ по разработке проекта межевания территории квартала IV  в городе Сургуте от 25.05.2020 № 13/2020 с ООО "Архивариус". Сумма контракта 928,13 тыс.руб. Срок выполнения работ - 6 месяцев с даты контракта. 
9. Заключен муниципальный контракт №38/2020 от 14.08.2020 на выполнение работ по разработке проекта межевания территории микрорайонов 1,2,4 в городе Сургуте с ООО "Архивариус" на сумму 1 287,1 тыс.руб. Срок выполнения работ - 4 месяца с даты заключения контракта. Остаток средств в размере 1 293,57 тыс.руб. - экономия по результатам проведенных торгов. 
10.Заключен муниципальный контракт №39/2020 от 21.08.2020 с ООО "Вектор" на сумму 448,8 тыс.руб. на выполнение работ по разработке проекта планировки и проекта межевания территории для размещения линейного объекта "Улица 3"З" от Тюменского тракта до ул. 4"З" в городе Сургуте". Срок выполнения работ - 4 месяца с даты заключения контракта. Остаток средств в размере 2 418,69 тыс.руб. - экономия по результатам проведенных торгов.
11. Заключен муниципальный контракт №40/2020 от 21.08.2020 с ООО "Вектор" на сумму 503,16 тыс.руб. на выполнение работ по разработке проектов планировки объекта "Улица 1 "В" (проспект Пролетарский) от улицы Геологической до ул.Югорской в городе Сургуте". Срок выполнения работ - 4 месяца с даты заключения контракта. Остаток средств в размере 2 304,84 тыс.руб. - экономия по результатам проведенных торгов.</t>
  </si>
  <si>
    <t xml:space="preserve">Перечисление субсидий  произведится по факту издания постановлениий Администрации города. Произведена выплата субсидии 1 участнику программы. </t>
  </si>
  <si>
    <r>
      <rPr>
        <u/>
        <sz val="16"/>
        <rFont val="Times New Roman"/>
        <family val="2"/>
        <charset val="204"/>
      </rPr>
      <t>ДАиГ:</t>
    </r>
    <r>
      <rPr>
        <sz val="16"/>
        <rFont val="Times New Roman"/>
        <family val="2"/>
        <charset val="204"/>
      </rPr>
      <t xml:space="preserve"> средства окружного бюджеты на перечисление единовременной денежной выплаты на приобретение жилого помещения ветерану ВОВ уменьшены в связи с отсутствие заявителей.
</t>
    </r>
    <r>
      <rPr>
        <u/>
        <sz val="16"/>
        <rFont val="Times New Roman"/>
        <family val="2"/>
        <charset val="204"/>
      </rPr>
      <t xml:space="preserve">АГ: </t>
    </r>
    <r>
      <rPr>
        <sz val="16"/>
        <rFont val="Times New Roman"/>
        <family val="2"/>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366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01.09.2020: 
 - 16 гражданам выданы гарантийные письма (10 граждан получили по ним субсидии, 1 выплата в стадии перечисления, 5 граждан выбирают жилье), 
- в отношении 4 граждан проводится работа по подтверждению права на получение субсидии; 
- 2 гражданина уведомлены о возможности получения субсидии в текущем году, документы для принятия решения в установленный срок не представили.
       </t>
    </r>
  </si>
  <si>
    <r>
      <t>Государственная программа "Развитие жилищной сферы"
(</t>
    </r>
    <r>
      <rPr>
        <sz val="16"/>
        <rFont val="Times New Roman"/>
        <family val="2"/>
        <charset val="204"/>
      </rPr>
      <t>1.Субвенции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за счет средств бюджета Ханты-Мансийского автономного округа – Югры
2. 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3.Субсидии на реализацию мероприятий по обеспечению жильем молодых семей
4. Субсидии для реализации полномочий в области жилищных отношений
5. Субсидии для реализации полномочий в области жилищного строительства
6.Осуществление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7.Осуществление полномочий по обеспечению жильем отдельных категорий граждан, установленных Федеральным законом от 12 января 1995 года № 5-ФЗ "О ветеранах"
8. Субсидии на обеспечение устойчивого сокращения непригодного для проживания жилищного фонда за счет средств бюджета автономного округа
9. Субсидии на обеспечение устойчивого сокращения непригодного для проживания жилищного фонда за счет средств, поступивших от государственной корпорации Фонда содействия реформированию жилищно-коммунального хозяйства 
10. Субсидии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r>
  </si>
  <si>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На 01.09.020 по объекту выполнено следующее:
- СГМУП "Горводоканал" разработана проектно-сметная документация;
- получено заключение о достоверности сметной стоимости по результатам экспертизы АУ ХМАО-Югры "Управление государственной экспертизы проектной документации и ценообразования в строительстве";
- конкурсная документация размещена на электронной площадке 26.08.2020. Расходы запланированы на 3-4 кварталы 2020 года.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На 01.09.2020 предоставлена субсидия в сумме 2 039,8 тыс.руб.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01.09.2020 заключены муниципальные контракты на выполнение указанных работ.  Расходы запланированы на 3-4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благоустройство в районе СурГУ в г. Сургуте". Предоставлена субсидия в сумме 2 503,38 тыс.руб.
2) ДАиГ:  обустройство объектов:
 "Парк в микрорайоне 40" -  заключен муниципальный контракт от 15.05.2020 № 6/2020. Срок выполнения работ - 15.07.2021 год.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2 977,03 тыс.руб. сложился в связи с несоблюдением требований порядка государственной программы о заключении контракта не позднее 01.05.2020 года. Средства предложены к перераспределению.
Подпрограммой "Содействие проведению капитального ремонта многоквартирных домов" 
768,2 ты.руб. - средства на предоставление субсидии на энергоэффективный капитальный ремонт общего имущества многоквартирных домов за счет средств Фонда содействия реформированию жилищно-коммунального хозяйства. Расходы запланированы на 4 квартал 2020. Порядок предоставления субсидии проходит процедуру согласования.</t>
  </si>
  <si>
    <r>
      <rPr>
        <u/>
        <sz val="16"/>
        <rFont val="Times New Roman"/>
        <family val="1"/>
        <charset val="204"/>
      </rPr>
      <t>ДГХ</t>
    </r>
    <r>
      <rPr>
        <sz val="16"/>
        <rFont val="Times New Roman"/>
        <family val="1"/>
        <charset val="204"/>
      </rPr>
      <t xml:space="preserve">: 
1) на 2020 год запланирован ремонт автомобильных дорог по 4 объектам общей площадью 90 818 м2.
Заключены муниципальные контракты на общую сумму 384 114,2 тыс. руб., из них в рамках государственной программы на сумму 163 141,9 тыс.руб. На 01.09.2020 выполнены работы по устройству верхнего слоя покрытия из щебеночно-мастичной асфальтобетонной смеси проезжей части общей площадью 55 550 м2, устройство покрытия тротуара из тротуарной плитки общей площадью 18 070 м2. Расходы запланированы на 3-4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u/>
        <sz val="16"/>
        <rFont val="Times New Roman"/>
        <family val="1"/>
        <charset val="204"/>
      </rPr>
      <t>ДАиГ</t>
    </r>
    <r>
      <rPr>
        <sz val="16"/>
        <rFont val="Times New Roman"/>
        <family val="1"/>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- 26 %.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-85 %.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-35%. 
</t>
    </r>
    <r>
      <rPr>
        <u/>
        <sz val="16"/>
        <rFont val="Times New Roman"/>
        <family val="1"/>
        <charset val="204"/>
      </rPr>
      <t>АГ:</t>
    </r>
    <r>
      <rPr>
        <sz val="16"/>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Планируется строительство систем видеонаблюдения и фотовидеофиксации на 5 объектах АПК "Безопасный город".
</t>
    </r>
  </si>
  <si>
    <r>
      <rPr>
        <sz val="16"/>
        <rFont val="Times New Roman"/>
        <family val="1"/>
        <charset val="204"/>
      </rPr>
      <t>ДАиГ:Размещение закупки на приобретение 339 жилых помещений для участников программы запланировано на сентябрь 2020 года. Размещенные ранее 10 закупок на приобретение 62 жилых помещений не состоялись ввиду отсутствие заявок на участие в аукционах.</t>
    </r>
    <r>
      <rPr>
        <sz val="16"/>
        <color rgb="FFFF0000"/>
        <rFont val="Times New Roman"/>
        <family val="2"/>
        <charset val="204"/>
      </rPr>
      <t xml:space="preserve">
</t>
    </r>
    <r>
      <rPr>
        <sz val="16"/>
        <rFont val="Times New Roman"/>
        <family val="1"/>
        <charset val="204"/>
      </rPr>
      <t xml:space="preserve">
ДГХ: В 2020 году запланирована выплата выкупной цены за изымаемое жилое помещение 32 собственникам жилых помещений "Адресной подпрограммы по переселению граждан из аварийного жилищного фонда на 2019-2025 годы". 
Расходы запланированы на 4 квартал 2020.</t>
    </r>
  </si>
  <si>
    <r>
      <rPr>
        <b/>
        <sz val="16"/>
        <rFont val="Times New Roman"/>
        <family val="2"/>
        <charset val="204"/>
      </rPr>
      <t>Государственная программа "Культурное пространство"</t>
    </r>
    <r>
      <rPr>
        <sz val="16"/>
        <rFont val="Times New Roman"/>
        <family val="2"/>
        <charset val="204"/>
      </rPr>
      <t xml:space="preserve">
1. 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2. Субсидии на развитие сферы культуры в муниципальных образованиях Ханты-Мансийского автономного округа - Югры;
3. Субсидии на поддержку творческой деятельности и техническое оснащение детских и кукольных театров.
</t>
    </r>
  </si>
  <si>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</si>
  <si>
    <r>
      <t xml:space="preserve">Государственная программа "Поддержка занятости населения"
</t>
    </r>
    <r>
      <rPr>
        <sz val="16"/>
        <rFont val="Times New Roman"/>
        <family val="2"/>
        <charset val="204"/>
      </rPr>
      <t>1.</t>
    </r>
    <r>
      <rPr>
        <b/>
        <sz val="16"/>
        <rFont val="Times New Roman"/>
        <family val="2"/>
        <charset val="204"/>
      </rPr>
      <t xml:space="preserve"> </t>
    </r>
    <r>
      <rPr>
        <sz val="16"/>
        <rFont val="Times New Roman"/>
        <family val="2"/>
        <charset val="204"/>
      </rPr>
      <t xml:space="preserve">Субвенции на осуществление отдельных государственных полномочий в сфере трудовых отношений и государственного управления охраной труда; 
2. Иные межбюджетные трансферты на реализацию  мероприятий по содействию трудоустройству граждан.                                                                                                                                     </t>
    </r>
  </si>
  <si>
    <r>
      <t xml:space="preserve">Государственная программа "Реализация государственной национальной политики и профилактика экстремизма"
</t>
    </r>
    <r>
      <rPr>
        <sz val="16"/>
        <rFont val="Times New Roman"/>
        <family val="2"/>
        <charset val="204"/>
      </rPr>
      <t xml:space="preserve">1.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t>
    </r>
    <r>
      <rPr>
        <sz val="16"/>
        <color rgb="FFFF0000"/>
        <rFont val="Times New Roman"/>
        <family val="1"/>
        <charset val="204"/>
      </rPr>
      <t/>
    </r>
  </si>
  <si>
    <r>
      <rPr>
        <sz val="16"/>
        <rFont val="Times New Roman"/>
        <family val="1"/>
        <charset val="204"/>
      </rPr>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t>
    </r>
    <r>
      <rPr>
        <sz val="16"/>
        <color rgb="FFFF0000"/>
        <rFont val="Times New Roman"/>
        <family val="2"/>
        <charset val="204"/>
      </rPr>
      <t xml:space="preserve">                                                                                                                                         </t>
    </r>
    <r>
      <rPr>
        <sz val="16"/>
        <rFont val="Times New Roman"/>
        <family val="1"/>
        <charset val="204"/>
      </rPr>
      <t>Заключены и оплачены договоры на поставку товара (пластиковые столы и стулья, ноутбук, сборно-разборный подиум, радиосистемы вокальные, ламинатор пакетный). Бюджетные ассигнования исполнены в полном объеме.</t>
    </r>
    <r>
      <rPr>
        <sz val="16"/>
        <color rgb="FFFF0000"/>
        <rFont val="Times New Roman"/>
        <family val="2"/>
        <charset val="204"/>
      </rPr>
      <t xml:space="preserve">
                                                                                    </t>
    </r>
  </si>
  <si>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январь-июль и первую половину августа,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rFont val="Times New Roman"/>
        <family val="2"/>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за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На 01.09.2020 заключен контракт на приобретение цифровых камер АПК "Безопасный город".  
        Планируется заключение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t>
    </r>
    <r>
      <rPr>
        <sz val="16"/>
        <rFont val="Times New Roman"/>
        <family val="2"/>
        <charset val="204"/>
      </rPr>
      <t xml:space="preserve">
     </t>
    </r>
    <r>
      <rPr>
        <sz val="16"/>
        <rFont val="Times New Roman"/>
        <family val="1"/>
        <charset val="204"/>
      </rPr>
      <t xml:space="preserve">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sz val="16"/>
        <rFont val="Times New Roman"/>
        <family val="2"/>
        <charset val="204"/>
      </rPr>
      <t xml:space="preserve">
     </t>
    </r>
    <r>
      <rPr>
        <u/>
        <sz val="16"/>
        <color rgb="FFFF0000"/>
        <rFont val="Times New Roman"/>
        <family val="2"/>
        <charset val="204"/>
      </rPr>
      <t/>
    </r>
  </si>
  <si>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тыс.руб.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t>
    </r>
    <r>
      <rPr>
        <sz val="16"/>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t>
    </r>
    <r>
      <rPr>
        <sz val="16"/>
        <rFont val="Times New Roman"/>
        <family val="2"/>
        <charset val="204"/>
      </rPr>
      <t xml:space="preserve">                                                                                                                                                                                                                                                                                                                                                                                                                                                                               </t>
    </r>
    <r>
      <rPr>
        <sz val="16"/>
        <rFont val="Times New Roman"/>
        <family val="1"/>
        <charset val="204"/>
      </rPr>
      <t xml:space="preserve">Заключены и оплачены договоры на сумму 2 560,16 тыс. руб. на поставку светового и звукового оборудования, расходных материалов для спектакля "Не любо - не слушай", ткани и швейных принадлежностей, обуви, а так же за оказаные услуги по изготовлению металлического каркаса к спектаклю "Не любо-не слушай", услуг драматурга к спектаклю. Ведется работа по заключению договоров на сумму 526,05 тыс. руб. Денежные средства планируется освоить в 3 квартале 2020 года.                 </t>
    </r>
    <r>
      <rPr>
        <sz val="16"/>
        <rFont val="Times New Roman"/>
        <family val="2"/>
        <charset val="204"/>
      </rPr>
      <t xml:space="preserve">
</t>
    </r>
    <r>
      <rPr>
        <u/>
        <sz val="16"/>
        <rFont val="Times New Roman"/>
        <family val="2"/>
        <charset val="204"/>
      </rPr>
      <t>АГ:</t>
    </r>
    <r>
      <rPr>
        <sz val="16"/>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Приобретены короб архивный, канцелярские товары и переплётный станок.
</t>
    </r>
    <r>
      <rPr>
        <u/>
        <sz val="16"/>
        <rFont val="Times New Roman"/>
        <family val="1"/>
        <charset val="204"/>
      </rPr>
      <t/>
    </r>
  </si>
  <si>
    <r>
      <rPr>
        <b/>
        <sz val="16"/>
        <rFont val="Times New Roman"/>
        <family val="1"/>
        <charset val="204"/>
      </rPr>
      <t>Государственная программа "Развитие физической культуры и спорта"</t>
    </r>
    <r>
      <rPr>
        <sz val="16"/>
        <rFont val="Times New Roman"/>
        <family val="2"/>
        <charset val="204"/>
      </rPr>
      <t xml:space="preserve">
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t>
    </r>
  </si>
  <si>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01.09.2020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t>
    </r>
    <r>
      <rPr>
        <u/>
        <sz val="16"/>
        <rFont val="Times New Roman"/>
        <family val="1"/>
        <charset val="204"/>
      </rPr>
      <t>ДАиГ</t>
    </r>
    <r>
      <rPr>
        <sz val="16"/>
        <rFont val="Times New Roman"/>
        <family val="1"/>
        <charset val="204"/>
      </rPr>
      <t>:
В 2020 году запланировано приобретение 112 жилых помещений для детей-сирот и детей, оставшихся без попечения родителей, лиц из их числа по договорам найма специализированных жилых помещений. На 01.09.2020 размещено 225 аукционов на приобретение жилых помещений для участников программы, из низ 204 аукционов не состоялись ввиду отсутствия заявок на участие. 21 аукцион состоялся, заключены муниципальные контракты. Очередное размещение закупок запланировано на сентябрь 2020 года.</t>
    </r>
  </si>
  <si>
    <t xml:space="preserve">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Бюджетные ассигнования будут использованы в 3 - 4 квартале 2020 года.      
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Заключен и оплачен договор на сумму 454,30 тыс. руб. на поставку борцовок.                                                                       
Проведение мероприятий перенесено на следующий отчетный период в связи с ограничительными мероприятиями в связи с введением в ХМАО-Югре режима повышенной готовности, связанного с распространением новой короновирусной инфекции, вызванной COVID-19. 
Cоглашения между куратором - управлением физической культуры и спорта и подведомственными учреждениями находится на стадии подписания.
Бюджетные ассигнования планируется использовать в 3 - 4 квартале  2020 года.  </t>
  </si>
  <si>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01.09.2020 произведена выплата заработной платы за январь-июль и первую половину августа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t>
    </r>
    <r>
      <rPr>
        <sz val="16"/>
        <color rgb="FFFF0000"/>
        <rFont val="Times New Roman"/>
        <family val="2"/>
        <charset val="204"/>
      </rPr>
      <t xml:space="preserve">
</t>
    </r>
    <r>
      <rPr>
        <sz val="16"/>
        <rFont val="Times New Roman"/>
        <family val="1"/>
        <charset val="204"/>
      </rPr>
      <t>-содействие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t>
    </r>
    <r>
      <rPr>
        <sz val="16"/>
        <color rgb="FFFF0000"/>
        <rFont val="Times New Roman"/>
        <family val="2"/>
        <charset val="204"/>
      </rPr>
      <t xml:space="preserve">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МБУ СП СШОР "Кедр" средства освоены в полном объеме.                   </t>
    </r>
    <r>
      <rPr>
        <sz val="16"/>
        <color rgb="FFFF0000"/>
        <rFont val="Times New Roman"/>
        <family val="2"/>
        <charset val="204"/>
      </rPr>
      <t xml:space="preserve">                                                                                                                                                                                                                                          
</t>
    </r>
  </si>
  <si>
    <r>
      <rPr>
        <u/>
        <sz val="16"/>
        <rFont val="Times New Roman"/>
        <family val="1"/>
        <charset val="204"/>
      </rPr>
      <t>ДО</t>
    </r>
    <r>
      <rPr>
        <sz val="16"/>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На 01.09.2020 года численность детей, посещающих лагерь с дневным пребыванием детей в период летних школьных каникул в заочном формате с использованием дистанционных технологий на базе муниципальных (немуниципальных) организаций, в том числе социально ориентированных некоммерческих организаций, составила 1 740 чел.
Количество созданных центров цифрового образования детей «IT-куб» - 1 ед.
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91 832,95 тыс. руб. - ожидаемый остаток средств окружного бюджета, запланированный на приобретение  путевок в организации отдыха детей и их оздоровления в 2020 году;
10 799,59 тыс. руб. -  ожидаемый остаток средств окружного бюджета, запланированный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Заключены и оплачены контракты на формирование и доставку продуктовых наборов для организации летнего лагеря с дневным пребываем детей в заочном формате с использованием дистанционных технологий. Оказание услуг в период осенних каникул будет зависеть от текущей эпидемиологической ситуации.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41%.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в размере 586 000 тыс.руб.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</si>
  <si>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01.09.2020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безнадзорных и бродячих домашних животных на сумму 37 753,5 тыс.руб., из них рамках государственной программы 4 438,4 тыс.руб. На 01.09.2020 за счет средств окружного бюджета фактически отловлено 312 голов. </t>
    </r>
    <r>
      <rPr>
        <sz val="16"/>
        <color rgb="FFFF0000"/>
        <rFont val="Times New Roman"/>
        <family val="2"/>
        <charset val="204"/>
      </rPr>
      <t xml:space="preserve">
</t>
    </r>
    <r>
      <rPr>
        <u/>
        <sz val="16"/>
        <rFont val="Times New Roman"/>
        <family val="1"/>
        <charset val="204"/>
      </rPr>
      <t>УБУиО</t>
    </r>
    <r>
      <rPr>
        <sz val="16"/>
        <rFont val="Times New Roman"/>
        <family val="1"/>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сентябре 2020 года.
</t>
    </r>
    <r>
      <rPr>
        <sz val="16"/>
        <color rgb="FFFF0000"/>
        <rFont val="Times New Roman"/>
        <family val="2"/>
        <charset val="204"/>
      </rPr>
      <t xml:space="preserve">
</t>
    </r>
  </si>
  <si>
    <r>
      <rPr>
        <u/>
        <sz val="16"/>
        <rFont val="Times New Roman"/>
        <family val="1"/>
        <charset val="204"/>
      </rPr>
      <t>УППЭК:</t>
    </r>
    <r>
      <rPr>
        <sz val="16"/>
        <rFont val="Times New Roman"/>
        <family val="1"/>
        <charset val="204"/>
      </rPr>
      <t xml:space="preserve"> в рамках реализации государственной программы запланированы расходы на оказание услуг по санитарно-противоэпидемическим мероприятиям (акарицидная, ларвицидная обработки, барьерная дератизация) в городе Сургуте. </t>
    </r>
    <r>
      <rPr>
        <sz val="16"/>
        <color rgb="FFFF0000"/>
        <rFont val="Times New Roman"/>
        <family val="2"/>
        <charset val="204"/>
      </rPr>
      <t xml:space="preserve">
</t>
    </r>
    <r>
      <rPr>
        <sz val="16"/>
        <rFont val="Times New Roman"/>
        <family val="1"/>
        <charset val="204"/>
      </rPr>
      <t>Первая, вторая, третья дезинсекционная обработка выполнена в полном объеме, согласно заключенным договорам на оказание услуг по проведению дезинсекции.</t>
    </r>
    <r>
      <rPr>
        <sz val="16"/>
        <color rgb="FFFF0000"/>
        <rFont val="Times New Roman"/>
        <family val="2"/>
        <charset val="204"/>
      </rPr>
      <t xml:space="preserve">
</t>
    </r>
    <r>
      <rPr>
        <sz val="16"/>
        <rFont val="Times New Roman"/>
        <family val="1"/>
        <charset val="204"/>
      </rPr>
      <t xml:space="preserve">1. Акарицидные обработки (проведены с 26.04.20020 по 04.05.2020, с 02.06.2020 по 10.06.2020, с 11.07.2020 по 17.07.2020).
Выполнена обработка на площади 420,45 га (план 421,32 га). 
2. Ларвицидные обработки (проведены с 09.05.2020 - 15.05.2020, с 15.06.2020 по 21.06.2020).
В полном объеме выполнена обработка на площади 326,17 га.
3. Барьерная дератизация селитебной зоны территории г.Сургута (проведены с 02.05.2020  - 05.05.2020):
В полном объеме выполнена дератизация на площади 232,30 га.
4. Контроль эффективности проведенных обработок (контроль через 3-5 дней после обработки, дератизация – через 10 - 14 дней после обработки).
Площадь, подлежащая контролю эффективности:
- акарицидные обработки – 42,22 га; - ларвицидные обработки – 32,62 га; - дератизация – 23,23 га.
</t>
    </r>
    <r>
      <rPr>
        <u/>
        <sz val="16"/>
        <rFont val="Times New Roman"/>
        <family val="1"/>
        <charset val="204"/>
      </rPr>
      <t>АГ:</t>
    </r>
    <r>
      <rPr>
        <sz val="16"/>
        <rFont val="Times New Roman"/>
        <family val="1"/>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</si>
</sst>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р_._-;\-* #,##0.00_р_._-;_-* &quot;-&quot;??_р_._-;_-@_-"/>
    <numFmt numFmtId="165" formatCode="#,##0.0"/>
    <numFmt numFmtId="166" formatCode="&quot;$&quot;#,##0_);\(&quot;$&quot;#,##0\)"/>
    <numFmt numFmtId="167" formatCode="&quot;р.&quot;#,##0_);\(&quot;р.&quot;#,##0\)"/>
  </numFmts>
  <fonts count="49"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2"/>
      <color theme="1"/>
      <name val="Times New Roman"/>
      <family val="2"/>
      <charset val="204"/>
    </font>
    <font>
      <sz val="11"/>
      <color theme="1"/>
      <name val="Calibri"/>
      <family val="2"/>
      <charset val="204"/>
      <scheme val="minor"/>
    </font>
    <font>
      <b/>
      <sz val="20"/>
      <color rgb="FFFF0000"/>
      <name val="Times New Roman"/>
      <family val="2"/>
      <charset val="204"/>
    </font>
    <font>
      <sz val="20"/>
      <color rgb="FFFF0000"/>
      <name val="Times New Roman"/>
      <family val="2"/>
      <charset val="204"/>
    </font>
    <font>
      <sz val="24"/>
      <color rgb="FFFF0000"/>
      <name val="Times New Roman"/>
      <family val="2"/>
      <charset val="204"/>
    </font>
    <font>
      <u/>
      <sz val="16"/>
      <color rgb="FFFF0000"/>
      <name val="Times New Roman"/>
      <family val="2"/>
      <charset val="204"/>
    </font>
    <font>
      <i/>
      <sz val="20"/>
      <color rgb="FFFF0000"/>
      <name val="Times New Roman"/>
      <family val="2"/>
      <charset val="204"/>
    </font>
    <font>
      <i/>
      <sz val="18"/>
      <color rgb="FFFF0000"/>
      <name val="Times New Roman"/>
      <family val="2"/>
      <charset val="204"/>
    </font>
    <font>
      <sz val="18"/>
      <color rgb="FFFF0000"/>
      <name val="Times New Roman"/>
      <family val="2"/>
      <charset val="204"/>
    </font>
    <font>
      <b/>
      <i/>
      <sz val="18"/>
      <color rgb="FFFF0000"/>
      <name val="Times New Roman"/>
      <family val="2"/>
      <charset val="204"/>
    </font>
    <font>
      <b/>
      <sz val="18"/>
      <color rgb="FFFF0000"/>
      <name val="Times New Roman"/>
      <family val="2"/>
      <charset val="204"/>
    </font>
    <font>
      <sz val="16"/>
      <color rgb="FFFF0000"/>
      <name val="Times New Roman"/>
      <family val="1"/>
      <charset val="204"/>
    </font>
    <font>
      <sz val="24"/>
      <name val="Times New Roman"/>
      <family val="2"/>
      <charset val="204"/>
    </font>
    <font>
      <sz val="20"/>
      <name val="Times New Roman"/>
      <family val="2"/>
      <charset val="204"/>
    </font>
    <font>
      <sz val="20"/>
      <color theme="1"/>
      <name val="Times New Roman"/>
      <family val="2"/>
      <charset val="204"/>
    </font>
    <font>
      <i/>
      <sz val="20"/>
      <color theme="1"/>
      <name val="Times New Roman"/>
      <family val="2"/>
      <charset val="204"/>
    </font>
    <font>
      <b/>
      <sz val="20"/>
      <name val="Times New Roman"/>
      <family val="2"/>
      <charset val="204"/>
    </font>
    <font>
      <i/>
      <sz val="20"/>
      <name val="Times New Roman"/>
      <family val="2"/>
      <charset val="204"/>
    </font>
    <font>
      <sz val="18"/>
      <name val="Times New Roman"/>
      <family val="2"/>
      <charset val="204"/>
    </font>
    <font>
      <i/>
      <sz val="16"/>
      <name val="Times New Roman"/>
      <family val="2"/>
      <charset val="204"/>
    </font>
    <font>
      <u/>
      <sz val="18"/>
      <name val="Times New Roman"/>
      <family val="2"/>
      <charset val="204"/>
    </font>
    <font>
      <b/>
      <sz val="16"/>
      <color rgb="FFFF0000"/>
      <name val="Times New Roman"/>
      <family val="2"/>
      <charset val="204"/>
    </font>
    <font>
      <sz val="16"/>
      <color rgb="FFFF0000"/>
      <name val="Times New Roman"/>
      <family val="2"/>
      <charset val="204"/>
    </font>
    <font>
      <b/>
      <i/>
      <sz val="16"/>
      <color rgb="FFFF0000"/>
      <name val="Times New Roman"/>
      <family val="2"/>
      <charset val="204"/>
    </font>
    <font>
      <i/>
      <sz val="16"/>
      <color rgb="FFFF0000"/>
      <name val="Times New Roman"/>
      <family val="2"/>
      <charset val="204"/>
    </font>
    <font>
      <u/>
      <sz val="16"/>
      <name val="Times New Roman"/>
      <family val="1"/>
      <charset val="204"/>
    </font>
    <font>
      <sz val="16"/>
      <name val="Times New Roman"/>
      <family val="2"/>
      <charset val="204"/>
    </font>
    <font>
      <b/>
      <i/>
      <sz val="20"/>
      <name val="Times New Roman"/>
      <family val="2"/>
      <charset val="204"/>
    </font>
    <font>
      <sz val="16"/>
      <name val="Times New Roman"/>
      <family val="1"/>
      <charset val="204"/>
    </font>
    <font>
      <b/>
      <sz val="16"/>
      <name val="Times New Roman"/>
      <family val="2"/>
      <charset val="204"/>
    </font>
    <font>
      <b/>
      <i/>
      <sz val="20"/>
      <color rgb="FFFF0000"/>
      <name val="Times New Roman"/>
      <family val="2"/>
      <charset val="204"/>
    </font>
    <font>
      <sz val="12"/>
      <color rgb="FFFF0000"/>
      <name val="Times New Roman"/>
      <family val="2"/>
      <charset val="204"/>
    </font>
    <font>
      <u/>
      <sz val="16"/>
      <name val="Times New Roman"/>
      <family val="2"/>
      <charset val="204"/>
    </font>
    <font>
      <i/>
      <sz val="18"/>
      <name val="Times New Roman"/>
      <family val="2"/>
      <charset val="204"/>
    </font>
    <font>
      <sz val="14"/>
      <name val="Times New Roman"/>
      <family val="1"/>
      <charset val="204"/>
    </font>
    <font>
      <b/>
      <i/>
      <sz val="16"/>
      <name val="Times New Roman"/>
      <family val="2"/>
      <charset val="204"/>
    </font>
    <font>
      <b/>
      <i/>
      <sz val="18"/>
      <name val="Times New Roman"/>
      <family val="2"/>
      <charset val="204"/>
    </font>
    <font>
      <b/>
      <sz val="16"/>
      <name val="Times New Roman"/>
      <family val="1"/>
      <charset val="204"/>
    </font>
    <font>
      <b/>
      <sz val="16"/>
      <color rgb="FFFF0000"/>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51">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6" fillId="0" borderId="0"/>
    <xf numFmtId="0" fontId="11" fillId="0" borderId="0"/>
    <xf numFmtId="0" fontId="6" fillId="0" borderId="0"/>
    <xf numFmtId="0" fontId="11" fillId="0" borderId="0"/>
    <xf numFmtId="0" fontId="3" fillId="0" borderId="0"/>
    <xf numFmtId="0" fontId="5" fillId="0" borderId="0"/>
    <xf numFmtId="0" fontId="3" fillId="0" borderId="0"/>
    <xf numFmtId="0" fontId="10" fillId="0" borderId="0"/>
    <xf numFmtId="0" fontId="5" fillId="0" borderId="0"/>
    <xf numFmtId="0" fontId="5" fillId="0" borderId="0"/>
    <xf numFmtId="0" fontId="5" fillId="0" borderId="0"/>
    <xf numFmtId="0" fontId="6" fillId="0" borderId="0"/>
    <xf numFmtId="0" fontId="11" fillId="0" borderId="0"/>
    <xf numFmtId="0" fontId="5" fillId="0" borderId="0"/>
    <xf numFmtId="9" fontId="6" fillId="0" borderId="0" applyFont="0" applyFill="0" applyBorder="0" applyAlignment="0" applyProtection="0"/>
    <xf numFmtId="0" fontId="7" fillId="0" borderId="0"/>
    <xf numFmtId="0" fontId="5" fillId="0" borderId="0" applyFont="0" applyFill="0" applyBorder="0" applyAlignment="0" applyProtection="0"/>
    <xf numFmtId="164" fontId="8" fillId="0" borderId="0" applyFont="0" applyFill="0" applyBorder="0" applyAlignment="0" applyProtection="0"/>
    <xf numFmtId="164" fontId="3" fillId="0" borderId="0" applyFont="0" applyFill="0" applyBorder="0" applyAlignment="0" applyProtection="0"/>
    <xf numFmtId="164" fontId="9" fillId="0" borderId="0" applyFont="0" applyFill="0" applyBorder="0" applyAlignment="0" applyProtection="0"/>
    <xf numFmtId="164" fontId="3"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12">
    <xf numFmtId="0" fontId="0" fillId="0" borderId="0" xfId="0"/>
    <xf numFmtId="4" fontId="12" fillId="0" borderId="0" xfId="0" applyNumberFormat="1" applyFont="1" applyFill="1" applyAlignment="1">
      <alignment horizontal="left" vertical="top" wrapText="1"/>
    </xf>
    <xf numFmtId="0" fontId="12" fillId="0" borderId="0" xfId="0" applyFont="1" applyFill="1" applyAlignment="1">
      <alignment horizontal="left" vertical="top" wrapText="1"/>
    </xf>
    <xf numFmtId="0" fontId="13" fillId="0" borderId="0" xfId="0" applyFont="1" applyFill="1" applyAlignment="1">
      <alignment horizontal="left" vertical="top" wrapText="1"/>
    </xf>
    <xf numFmtId="0" fontId="18" fillId="0" borderId="0" xfId="0" applyFont="1" applyFill="1" applyAlignment="1">
      <alignment horizontal="left" vertical="top" wrapText="1"/>
    </xf>
    <xf numFmtId="0" fontId="13" fillId="0" borderId="0" xfId="0" applyFont="1" applyFill="1" applyBorder="1" applyAlignment="1">
      <alignment horizontal="center" vertical="top" wrapText="1"/>
    </xf>
    <xf numFmtId="0" fontId="13" fillId="0" borderId="0" xfId="0" applyFont="1" applyFill="1" applyBorder="1" applyAlignment="1">
      <alignment horizontal="justify" vertical="top" wrapText="1"/>
    </xf>
    <xf numFmtId="4" fontId="13" fillId="0" borderId="0" xfId="0" applyNumberFormat="1" applyFont="1" applyFill="1" applyBorder="1" applyAlignment="1">
      <alignment vertical="top" wrapText="1"/>
    </xf>
    <xf numFmtId="2" fontId="13" fillId="0" borderId="0" xfId="0" applyNumberFormat="1" applyFont="1" applyFill="1" applyBorder="1" applyAlignment="1">
      <alignment vertical="top" wrapText="1"/>
    </xf>
    <xf numFmtId="9" fontId="13" fillId="0" borderId="0" xfId="0" applyNumberFormat="1" applyFont="1" applyFill="1" applyBorder="1" applyAlignment="1">
      <alignment vertical="top" wrapText="1"/>
    </xf>
    <xf numFmtId="0" fontId="14" fillId="0" borderId="0" xfId="0" applyFont="1" applyFill="1" applyAlignment="1">
      <alignment horizontal="justify" vertical="top" wrapText="1"/>
    </xf>
    <xf numFmtId="0" fontId="13" fillId="0" borderId="0" xfId="0" applyFont="1" applyFill="1" applyAlignment="1">
      <alignment vertical="top" wrapText="1"/>
    </xf>
    <xf numFmtId="0" fontId="16" fillId="0" borderId="0" xfId="0" applyFont="1" applyFill="1" applyAlignment="1">
      <alignment horizontal="left" vertical="top" wrapText="1"/>
    </xf>
    <xf numFmtId="0" fontId="17" fillId="0" borderId="0" xfId="0" applyFont="1" applyFill="1" applyAlignment="1">
      <alignment horizontal="left" vertical="top" wrapText="1"/>
    </xf>
    <xf numFmtId="0" fontId="13" fillId="0" borderId="0" xfId="0" applyFont="1" applyFill="1" applyAlignment="1">
      <alignment horizontal="center" vertical="top" wrapText="1"/>
    </xf>
    <xf numFmtId="0" fontId="13" fillId="0" borderId="0" xfId="0" applyFont="1" applyFill="1" applyAlignment="1">
      <alignment horizontal="justify" vertical="top" wrapText="1"/>
    </xf>
    <xf numFmtId="4" fontId="13" fillId="0" borderId="0" xfId="0" applyNumberFormat="1" applyFont="1" applyFill="1" applyAlignment="1">
      <alignment vertical="top" wrapText="1"/>
    </xf>
    <xf numFmtId="2" fontId="13" fillId="0" borderId="0" xfId="0" applyNumberFormat="1" applyFont="1" applyFill="1" applyAlignment="1">
      <alignment vertical="top" wrapText="1"/>
    </xf>
    <xf numFmtId="9" fontId="13" fillId="0" borderId="0" xfId="0" applyNumberFormat="1" applyFont="1" applyFill="1" applyAlignment="1">
      <alignment vertical="top" wrapText="1"/>
    </xf>
    <xf numFmtId="0" fontId="13" fillId="0" borderId="0" xfId="0" applyFont="1" applyFill="1" applyBorder="1" applyAlignment="1" applyProtection="1">
      <alignment horizontal="center" vertical="top" wrapText="1"/>
      <protection locked="0"/>
    </xf>
    <xf numFmtId="4" fontId="13" fillId="0" borderId="0" xfId="0" applyNumberFormat="1" applyFont="1" applyFill="1" applyBorder="1" applyAlignment="1" applyProtection="1">
      <alignment horizontal="justify" vertical="top" wrapText="1"/>
      <protection locked="0"/>
    </xf>
    <xf numFmtId="4" fontId="13" fillId="0" borderId="0" xfId="0" applyNumberFormat="1" applyFont="1" applyFill="1" applyBorder="1" applyAlignment="1" applyProtection="1">
      <alignment horizontal="center" vertical="top" wrapText="1"/>
      <protection locked="0"/>
    </xf>
    <xf numFmtId="9" fontId="13" fillId="0" borderId="0" xfId="0" applyNumberFormat="1" applyFont="1" applyFill="1" applyBorder="1" applyAlignment="1" applyProtection="1">
      <alignment horizontal="right" vertical="top" wrapText="1"/>
      <protection locked="0"/>
    </xf>
    <xf numFmtId="1" fontId="13" fillId="0" borderId="0" xfId="0" applyNumberFormat="1" applyFont="1" applyFill="1" applyBorder="1" applyAlignment="1" applyProtection="1">
      <alignment horizontal="right" vertical="top" wrapText="1"/>
      <protection locked="0"/>
    </xf>
    <xf numFmtId="0" fontId="13" fillId="0" borderId="0" xfId="0" applyFont="1" applyFill="1" applyBorder="1" applyAlignment="1">
      <alignment horizontal="left" vertical="top" wrapText="1"/>
    </xf>
    <xf numFmtId="0" fontId="13" fillId="0" borderId="0" xfId="0" applyFont="1" applyFill="1" applyBorder="1" applyAlignment="1">
      <alignment vertical="top" wrapText="1"/>
    </xf>
    <xf numFmtId="4" fontId="23" fillId="0" borderId="0" xfId="0" applyNumberFormat="1" applyFont="1" applyFill="1" applyBorder="1" applyAlignment="1" applyProtection="1">
      <alignment horizontal="right" vertical="top" wrapText="1"/>
      <protection locked="0"/>
    </xf>
    <xf numFmtId="0" fontId="24" fillId="0" borderId="0" xfId="0" applyFont="1" applyFill="1" applyAlignment="1">
      <alignment horizontal="left" vertical="top" wrapText="1"/>
    </xf>
    <xf numFmtId="4" fontId="25" fillId="0" borderId="0" xfId="0" applyNumberFormat="1" applyFont="1" applyFill="1" applyAlignment="1">
      <alignment horizontal="left" vertical="top" wrapText="1"/>
    </xf>
    <xf numFmtId="0" fontId="25" fillId="0" borderId="0" xfId="0" applyFont="1" applyFill="1" applyAlignment="1">
      <alignment horizontal="left" vertical="top" wrapText="1"/>
    </xf>
    <xf numFmtId="9" fontId="28" fillId="0" borderId="1" xfId="0" applyNumberFormat="1" applyFont="1" applyFill="1" applyBorder="1" applyAlignment="1" applyProtection="1">
      <alignment horizontal="center" vertical="top" wrapText="1"/>
      <protection locked="0"/>
    </xf>
    <xf numFmtId="0" fontId="27" fillId="0" borderId="1" xfId="0" applyFont="1" applyFill="1" applyBorder="1" applyAlignment="1" applyProtection="1">
      <alignment horizontal="center" vertical="top" wrapText="1"/>
      <protection locked="0"/>
    </xf>
    <xf numFmtId="0" fontId="29" fillId="0" borderId="1" xfId="0" applyFont="1" applyFill="1" applyBorder="1" applyAlignment="1" applyProtection="1">
      <alignment horizontal="center" vertical="top" wrapText="1"/>
      <protection locked="0"/>
    </xf>
    <xf numFmtId="3" fontId="27" fillId="0" borderId="1" xfId="0" applyNumberFormat="1" applyFont="1" applyFill="1" applyBorder="1" applyAlignment="1" applyProtection="1">
      <alignment horizontal="center" vertical="top" wrapText="1"/>
      <protection locked="0"/>
    </xf>
    <xf numFmtId="1" fontId="27" fillId="0" borderId="1" xfId="0" applyNumberFormat="1" applyFont="1" applyFill="1" applyBorder="1" applyAlignment="1" applyProtection="1">
      <alignment horizontal="center" vertical="top" wrapText="1"/>
      <protection locked="0"/>
    </xf>
    <xf numFmtId="4" fontId="12" fillId="0" borderId="1" xfId="0" applyNumberFormat="1" applyFont="1" applyFill="1" applyBorder="1" applyAlignment="1" applyProtection="1">
      <alignment horizontal="center" vertical="top" wrapText="1"/>
      <protection locked="0"/>
    </xf>
    <xf numFmtId="10" fontId="12" fillId="0" borderId="1" xfId="0" applyNumberFormat="1" applyFont="1" applyFill="1" applyBorder="1" applyAlignment="1" applyProtection="1">
      <alignment horizontal="center" vertical="top" wrapText="1"/>
      <protection locked="0"/>
    </xf>
    <xf numFmtId="4" fontId="13" fillId="0" borderId="1" xfId="0" applyNumberFormat="1" applyFont="1" applyFill="1" applyBorder="1" applyAlignment="1" applyProtection="1">
      <alignment horizontal="center" vertical="top" wrapText="1"/>
      <protection locked="0"/>
    </xf>
    <xf numFmtId="0" fontId="12" fillId="0" borderId="3" xfId="0" applyFont="1" applyFill="1" applyBorder="1" applyAlignment="1" applyProtection="1">
      <alignment horizontal="justify" vertical="top" wrapText="1"/>
      <protection locked="0"/>
    </xf>
    <xf numFmtId="0" fontId="12" fillId="0" borderId="1" xfId="0" applyFont="1" applyFill="1" applyBorder="1" applyAlignment="1" applyProtection="1">
      <alignment horizontal="justify" vertical="top" wrapText="1"/>
      <protection locked="0"/>
    </xf>
    <xf numFmtId="10" fontId="13" fillId="0" borderId="1" xfId="0" applyNumberFormat="1" applyFont="1" applyFill="1" applyBorder="1" applyAlignment="1" applyProtection="1">
      <alignment horizontal="center" vertical="top" wrapText="1"/>
      <protection locked="0"/>
    </xf>
    <xf numFmtId="49" fontId="16" fillId="0" borderId="1" xfId="0" applyNumberFormat="1" applyFont="1" applyFill="1" applyBorder="1" applyAlignment="1" applyProtection="1">
      <alignment horizontal="justify" vertical="top" wrapText="1"/>
      <protection locked="0"/>
    </xf>
    <xf numFmtId="4" fontId="16" fillId="0" borderId="1" xfId="0" applyNumberFormat="1" applyFont="1" applyFill="1" applyBorder="1" applyAlignment="1" applyProtection="1">
      <alignment horizontal="center" vertical="top" wrapText="1"/>
      <protection locked="0"/>
    </xf>
    <xf numFmtId="49" fontId="34" fillId="0" borderId="1" xfId="0" applyNumberFormat="1" applyFont="1" applyFill="1" applyBorder="1" applyAlignment="1" applyProtection="1">
      <alignment horizontal="justify" vertical="top" wrapText="1"/>
      <protection locked="0"/>
    </xf>
    <xf numFmtId="4" fontId="13" fillId="0" borderId="5" xfId="0" applyNumberFormat="1" applyFont="1" applyFill="1" applyBorder="1" applyAlignment="1" applyProtection="1">
      <alignment horizontal="center" vertical="top" wrapText="1"/>
      <protection locked="0"/>
    </xf>
    <xf numFmtId="9" fontId="32" fillId="0" borderId="3" xfId="0" applyNumberFormat="1" applyFont="1" applyFill="1" applyBorder="1" applyAlignment="1" applyProtection="1">
      <alignment horizontal="justify" vertical="top" wrapText="1"/>
      <protection locked="0"/>
    </xf>
    <xf numFmtId="9" fontId="13" fillId="0" borderId="1" xfId="0" applyNumberFormat="1" applyFont="1" applyFill="1" applyBorder="1" applyAlignment="1" applyProtection="1">
      <alignment horizontal="center" vertical="top" wrapText="1"/>
      <protection locked="0"/>
    </xf>
    <xf numFmtId="4" fontId="18" fillId="0" borderId="0" xfId="0" applyNumberFormat="1" applyFont="1" applyFill="1" applyAlignment="1">
      <alignment horizontal="left" vertical="top" wrapText="1"/>
    </xf>
    <xf numFmtId="4" fontId="13" fillId="0" borderId="1" xfId="0" applyNumberFormat="1" applyFont="1" applyFill="1" applyBorder="1" applyAlignment="1" applyProtection="1">
      <alignment horizontal="left" vertical="top" wrapText="1"/>
      <protection locked="0"/>
    </xf>
    <xf numFmtId="10" fontId="13" fillId="0" borderId="1" xfId="0" applyNumberFormat="1" applyFont="1" applyFill="1" applyBorder="1" applyAlignment="1" applyProtection="1">
      <alignment horizontal="left" vertical="top" wrapText="1"/>
      <protection locked="0"/>
    </xf>
    <xf numFmtId="4" fontId="23" fillId="0" borderId="1" xfId="0" applyNumberFormat="1" applyFont="1" applyFill="1" applyBorder="1" applyAlignment="1" applyProtection="1">
      <alignment horizontal="center" vertical="top" wrapText="1"/>
      <protection locked="0"/>
    </xf>
    <xf numFmtId="10" fontId="23" fillId="0" borderId="1" xfId="0" applyNumberFormat="1" applyFont="1" applyFill="1" applyBorder="1" applyAlignment="1" applyProtection="1">
      <alignment horizontal="center" vertical="top" wrapText="1"/>
      <protection locked="0"/>
    </xf>
    <xf numFmtId="4" fontId="27" fillId="0" borderId="0" xfId="0" applyNumberFormat="1" applyFont="1" applyFill="1" applyAlignment="1">
      <alignment horizontal="left" vertical="top" wrapText="1"/>
    </xf>
    <xf numFmtId="4" fontId="26" fillId="0" borderId="0" xfId="0" applyNumberFormat="1" applyFont="1" applyFill="1" applyAlignment="1">
      <alignment horizontal="left" vertical="top" wrapText="1"/>
    </xf>
    <xf numFmtId="0" fontId="26" fillId="0" borderId="0" xfId="0" applyFont="1" applyFill="1" applyAlignment="1">
      <alignment horizontal="left" vertical="top" wrapText="1"/>
    </xf>
    <xf numFmtId="0" fontId="37" fillId="0" borderId="0" xfId="0" applyFont="1" applyFill="1" applyAlignment="1">
      <alignment horizontal="left" vertical="top" wrapText="1"/>
    </xf>
    <xf numFmtId="49" fontId="27" fillId="0" borderId="1" xfId="0" applyNumberFormat="1" applyFont="1" applyFill="1" applyBorder="1" applyAlignment="1" applyProtection="1">
      <alignment horizontal="justify" vertical="top" wrapText="1"/>
      <protection locked="0"/>
    </xf>
    <xf numFmtId="0" fontId="29" fillId="0" borderId="1" xfId="0" applyFont="1" applyFill="1" applyBorder="1" applyAlignment="1" applyProtection="1">
      <alignment horizontal="justify" vertical="top" wrapText="1"/>
      <protection locked="0"/>
    </xf>
    <xf numFmtId="4" fontId="27" fillId="0" borderId="1" xfId="0" applyNumberFormat="1" applyFont="1" applyFill="1" applyBorder="1" applyAlignment="1" applyProtection="1">
      <alignment horizontal="center" vertical="top" wrapText="1"/>
      <protection locked="0"/>
    </xf>
    <xf numFmtId="10" fontId="27" fillId="0" borderId="1" xfId="0" applyNumberFormat="1" applyFont="1" applyFill="1" applyBorder="1" applyAlignment="1" applyProtection="1">
      <alignment horizontal="center" vertical="top" wrapText="1"/>
      <protection locked="0"/>
    </xf>
    <xf numFmtId="0" fontId="27" fillId="0" borderId="0" xfId="0" applyFont="1" applyFill="1" applyAlignment="1">
      <alignment horizontal="left" vertical="top" wrapText="1"/>
    </xf>
    <xf numFmtId="0" fontId="23" fillId="0" borderId="0" xfId="0" applyFont="1" applyFill="1" applyAlignment="1">
      <alignment vertical="top" wrapText="1"/>
    </xf>
    <xf numFmtId="4" fontId="13" fillId="0" borderId="4" xfId="0" applyNumberFormat="1" applyFont="1" applyFill="1" applyBorder="1" applyAlignment="1" applyProtection="1">
      <alignment horizontal="center" vertical="top" wrapText="1"/>
      <protection locked="0"/>
    </xf>
    <xf numFmtId="2" fontId="26" fillId="0" borderId="1" xfId="0" applyNumberFormat="1" applyFont="1" applyFill="1" applyBorder="1" applyAlignment="1" applyProtection="1">
      <alignment horizontal="center" vertical="top" wrapText="1"/>
      <protection locked="0"/>
    </xf>
    <xf numFmtId="9" fontId="26" fillId="0" borderId="1" xfId="0" applyNumberFormat="1" applyFont="1" applyFill="1" applyBorder="1" applyAlignment="1" applyProtection="1">
      <alignment horizontal="center" vertical="top" wrapText="1"/>
      <protection locked="0"/>
    </xf>
    <xf numFmtId="2" fontId="23" fillId="0" borderId="5" xfId="0" applyNumberFormat="1" applyFont="1" applyFill="1" applyBorder="1" applyAlignment="1" applyProtection="1">
      <alignment horizontal="center" vertical="top" wrapText="1"/>
      <protection locked="0"/>
    </xf>
    <xf numFmtId="9" fontId="23" fillId="0" borderId="5" xfId="0" applyNumberFormat="1" applyFont="1" applyFill="1" applyBorder="1" applyAlignment="1" applyProtection="1">
      <alignment horizontal="center" vertical="top" wrapText="1"/>
      <protection locked="0"/>
    </xf>
    <xf numFmtId="0" fontId="26" fillId="0" borderId="1" xfId="0" applyFont="1" applyFill="1" applyBorder="1" applyAlignment="1" applyProtection="1">
      <alignment horizontal="left" vertical="top" wrapText="1"/>
      <protection locked="0"/>
    </xf>
    <xf numFmtId="2" fontId="26" fillId="0" borderId="4" xfId="0" applyNumberFormat="1" applyFont="1" applyFill="1" applyBorder="1" applyAlignment="1" applyProtection="1">
      <alignment horizontal="center" vertical="top" wrapText="1"/>
      <protection locked="0"/>
    </xf>
    <xf numFmtId="9" fontId="26" fillId="0" borderId="4" xfId="0" applyNumberFormat="1" applyFont="1" applyFill="1" applyBorder="1" applyAlignment="1" applyProtection="1">
      <alignment horizontal="center" vertical="top" wrapText="1"/>
      <protection locked="0"/>
    </xf>
    <xf numFmtId="4" fontId="28" fillId="0" borderId="1" xfId="0" applyNumberFormat="1" applyFont="1" applyFill="1" applyBorder="1" applyAlignment="1" applyProtection="1">
      <alignment horizontal="center" vertical="top" wrapText="1"/>
      <protection locked="0"/>
    </xf>
    <xf numFmtId="2" fontId="28" fillId="0" borderId="1" xfId="0" applyNumberFormat="1" applyFont="1" applyFill="1" applyBorder="1" applyAlignment="1" applyProtection="1">
      <alignment horizontal="center" vertical="top" wrapText="1"/>
      <protection locked="0"/>
    </xf>
    <xf numFmtId="0" fontId="39" fillId="0" borderId="0" xfId="0" applyFont="1" applyFill="1" applyAlignment="1">
      <alignment horizontal="left" vertical="top" wrapText="1"/>
    </xf>
    <xf numFmtId="0" fontId="34" fillId="0" borderId="1" xfId="0" applyFont="1" applyFill="1" applyBorder="1" applyAlignment="1">
      <alignment horizontal="justify" vertical="top" wrapText="1"/>
    </xf>
    <xf numFmtId="0" fontId="19" fillId="0" borderId="0" xfId="0" applyFont="1" applyFill="1" applyAlignment="1">
      <alignment horizontal="left" vertical="top" wrapText="1"/>
    </xf>
    <xf numFmtId="0" fontId="20" fillId="0" borderId="0" xfId="0" applyFont="1" applyFill="1" applyAlignment="1">
      <alignment horizontal="left" vertical="top" wrapText="1"/>
    </xf>
    <xf numFmtId="0" fontId="39" fillId="0" borderId="1" xfId="0" applyFont="1" applyFill="1" applyBorder="1" applyAlignment="1">
      <alignment horizontal="left" vertical="top" wrapText="1"/>
    </xf>
    <xf numFmtId="4" fontId="23" fillId="0" borderId="1" xfId="0" applyNumberFormat="1" applyFont="1" applyFill="1" applyBorder="1" applyAlignment="1" applyProtection="1">
      <alignment horizontal="left" vertical="top" wrapText="1"/>
      <protection locked="0"/>
    </xf>
    <xf numFmtId="2" fontId="23" fillId="0" borderId="1" xfId="0" applyNumberFormat="1" applyFont="1" applyFill="1" applyBorder="1" applyAlignment="1" applyProtection="1">
      <alignment horizontal="left" vertical="top" wrapText="1"/>
      <protection locked="0"/>
    </xf>
    <xf numFmtId="10" fontId="23" fillId="0" borderId="1" xfId="0" applyNumberFormat="1" applyFont="1" applyFill="1" applyBorder="1" applyAlignment="1" applyProtection="1">
      <alignment horizontal="left" vertical="top" wrapText="1"/>
      <protection locked="0"/>
    </xf>
    <xf numFmtId="9" fontId="23" fillId="0" borderId="1" xfId="0" applyNumberFormat="1" applyFont="1" applyFill="1" applyBorder="1" applyAlignment="1" applyProtection="1">
      <alignment horizontal="left" vertical="top" wrapText="1"/>
      <protection locked="0"/>
    </xf>
    <xf numFmtId="0" fontId="39" fillId="0" borderId="1" xfId="0" applyFont="1" applyFill="1" applyBorder="1" applyAlignment="1">
      <alignment vertical="top" wrapText="1"/>
    </xf>
    <xf numFmtId="4" fontId="26" fillId="0" borderId="1" xfId="0" applyNumberFormat="1" applyFont="1" applyFill="1" applyBorder="1" applyAlignment="1" applyProtection="1">
      <alignment horizontal="left" vertical="top" wrapText="1"/>
      <protection locked="0"/>
    </xf>
    <xf numFmtId="10" fontId="26" fillId="0" borderId="1" xfId="0" applyNumberFormat="1" applyFont="1" applyFill="1" applyBorder="1" applyAlignment="1" applyProtection="1">
      <alignment horizontal="left" vertical="top" wrapText="1"/>
      <protection locked="0"/>
    </xf>
    <xf numFmtId="9" fontId="26" fillId="0" borderId="1" xfId="0" applyNumberFormat="1" applyFont="1" applyFill="1" applyBorder="1" applyAlignment="1" applyProtection="1">
      <alignment horizontal="left" vertical="top" wrapText="1"/>
      <protection locked="0"/>
    </xf>
    <xf numFmtId="4" fontId="16" fillId="0" borderId="1" xfId="0" applyNumberFormat="1" applyFont="1" applyFill="1" applyBorder="1" applyAlignment="1" applyProtection="1">
      <alignment horizontal="left" vertical="top" wrapText="1"/>
      <protection locked="0"/>
    </xf>
    <xf numFmtId="4" fontId="26" fillId="0" borderId="1" xfId="0" applyNumberFormat="1" applyFont="1" applyFill="1" applyBorder="1" applyAlignment="1" applyProtection="1">
      <alignment horizontal="center" vertical="top" wrapText="1"/>
      <protection locked="0"/>
    </xf>
    <xf numFmtId="0" fontId="36" fillId="0" borderId="1" xfId="0" applyFont="1" applyFill="1" applyBorder="1" applyAlignment="1" applyProtection="1">
      <alignment horizontal="left" vertical="top" wrapText="1"/>
      <protection locked="0"/>
    </xf>
    <xf numFmtId="0" fontId="36" fillId="0" borderId="1" xfId="0" applyFont="1" applyFill="1" applyBorder="1" applyAlignment="1" applyProtection="1">
      <alignment horizontal="justify" vertical="top" wrapText="1"/>
      <protection locked="0"/>
    </xf>
    <xf numFmtId="0" fontId="39" fillId="0" borderId="1" xfId="0" applyFont="1" applyFill="1" applyBorder="1" applyAlignment="1" applyProtection="1">
      <alignment horizontal="justify" vertical="top" wrapText="1"/>
      <protection locked="0"/>
    </xf>
    <xf numFmtId="4" fontId="26" fillId="0" borderId="4" xfId="0" applyNumberFormat="1" applyFont="1" applyFill="1" applyBorder="1" applyAlignment="1" applyProtection="1">
      <alignment horizontal="center" vertical="top" wrapText="1"/>
      <protection locked="0"/>
    </xf>
    <xf numFmtId="10" fontId="26" fillId="0" borderId="1" xfId="0" applyNumberFormat="1" applyFont="1" applyFill="1" applyBorder="1" applyAlignment="1" applyProtection="1">
      <alignment horizontal="center" vertical="top" wrapText="1"/>
      <protection locked="0"/>
    </xf>
    <xf numFmtId="10" fontId="26" fillId="0" borderId="4" xfId="0" applyNumberFormat="1" applyFont="1" applyFill="1" applyBorder="1" applyAlignment="1" applyProtection="1">
      <alignment horizontal="center" vertical="top" wrapText="1"/>
      <protection locked="0"/>
    </xf>
    <xf numFmtId="9" fontId="32" fillId="0" borderId="2" xfId="0" applyNumberFormat="1" applyFont="1" applyFill="1" applyBorder="1" applyAlignment="1" applyProtection="1">
      <alignment horizontal="left" vertical="top" wrapText="1"/>
      <protection locked="0"/>
    </xf>
    <xf numFmtId="9" fontId="32" fillId="0" borderId="3" xfId="0" applyNumberFormat="1" applyFont="1" applyFill="1" applyBorder="1" applyAlignment="1" applyProtection="1">
      <alignment horizontal="left" vertical="top" wrapText="1"/>
      <protection locked="0"/>
    </xf>
    <xf numFmtId="9" fontId="32" fillId="0" borderId="4" xfId="0" applyNumberFormat="1" applyFont="1" applyFill="1" applyBorder="1" applyAlignment="1" applyProtection="1">
      <alignment horizontal="justify" vertical="top" wrapText="1"/>
      <protection locked="0"/>
    </xf>
    <xf numFmtId="0" fontId="26" fillId="0" borderId="1" xfId="0" applyFont="1" applyFill="1" applyBorder="1" applyAlignment="1" applyProtection="1">
      <alignment horizontal="justify" vertical="top" wrapText="1"/>
      <protection locked="0"/>
    </xf>
    <xf numFmtId="0" fontId="26" fillId="0" borderId="4" xfId="0" applyFont="1" applyFill="1" applyBorder="1" applyAlignment="1" applyProtection="1">
      <alignment horizontal="justify" vertical="top" wrapText="1"/>
      <protection locked="0"/>
    </xf>
    <xf numFmtId="0" fontId="39" fillId="0" borderId="4" xfId="0" applyFont="1" applyFill="1" applyBorder="1" applyAlignment="1" applyProtection="1">
      <alignment horizontal="justify" vertical="top" wrapText="1"/>
      <protection locked="0"/>
    </xf>
    <xf numFmtId="0" fontId="13" fillId="0" borderId="1" xfId="0" applyFont="1" applyFill="1" applyBorder="1" applyAlignment="1" applyProtection="1">
      <alignment horizontal="justify" vertical="top" wrapText="1"/>
      <protection locked="0"/>
    </xf>
    <xf numFmtId="9" fontId="33" fillId="0" borderId="1" xfId="0" applyNumberFormat="1" applyFont="1" applyFill="1" applyBorder="1" applyAlignment="1" applyProtection="1">
      <alignment horizontal="justify" vertical="top" wrapText="1"/>
      <protection locked="0"/>
    </xf>
    <xf numFmtId="4" fontId="26" fillId="0" borderId="1" xfId="0" applyNumberFormat="1" applyFont="1" applyFill="1" applyBorder="1" applyAlignment="1" applyProtection="1">
      <alignment horizontal="center" vertical="top" wrapText="1"/>
      <protection locked="0"/>
    </xf>
    <xf numFmtId="4" fontId="16" fillId="0" borderId="0" xfId="0" applyNumberFormat="1" applyFont="1" applyFill="1" applyAlignment="1">
      <alignment horizontal="left" vertical="top" wrapText="1"/>
    </xf>
    <xf numFmtId="0" fontId="12" fillId="0" borderId="1" xfId="0" quotePrefix="1" applyFont="1" applyFill="1" applyBorder="1" applyAlignment="1" applyProtection="1">
      <alignment horizontal="justify" vertical="top" wrapText="1"/>
      <protection locked="0"/>
    </xf>
    <xf numFmtId="0" fontId="40" fillId="0" borderId="0" xfId="0" applyFont="1" applyFill="1" applyAlignment="1">
      <alignment horizontal="left" vertical="top" wrapText="1"/>
    </xf>
    <xf numFmtId="0" fontId="13" fillId="0" borderId="1" xfId="0" applyFont="1" applyFill="1" applyBorder="1" applyAlignment="1">
      <alignment horizontal="left" vertical="top" wrapText="1"/>
    </xf>
    <xf numFmtId="9" fontId="23" fillId="0" borderId="1" xfId="0" applyNumberFormat="1" applyFont="1" applyFill="1" applyBorder="1" applyAlignment="1" applyProtection="1">
      <alignment horizontal="center" vertical="top" wrapText="1"/>
      <protection locked="0"/>
    </xf>
    <xf numFmtId="0" fontId="39" fillId="0" borderId="1" xfId="0" applyFont="1" applyFill="1" applyBorder="1" applyAlignment="1" applyProtection="1">
      <alignment horizontal="justify" vertical="top" wrapText="1"/>
      <protection locked="0"/>
    </xf>
    <xf numFmtId="4" fontId="26" fillId="0" borderId="1" xfId="0" applyNumberFormat="1" applyFont="1" applyFill="1" applyBorder="1" applyAlignment="1" applyProtection="1">
      <alignment horizontal="center" vertical="top" wrapText="1"/>
      <protection locked="0"/>
    </xf>
    <xf numFmtId="10" fontId="26" fillId="0" borderId="1" xfId="0" applyNumberFormat="1" applyFont="1" applyFill="1" applyBorder="1" applyAlignment="1" applyProtection="1">
      <alignment horizontal="center" vertical="top" wrapText="1"/>
      <protection locked="0"/>
    </xf>
    <xf numFmtId="0" fontId="36" fillId="0" borderId="1" xfId="0" applyFont="1" applyFill="1" applyBorder="1" applyAlignment="1" applyProtection="1">
      <alignment horizontal="justify" vertical="top" wrapText="1"/>
      <protection locked="0"/>
    </xf>
    <xf numFmtId="0" fontId="36" fillId="0" borderId="1" xfId="0" applyFont="1" applyFill="1" applyBorder="1" applyAlignment="1" applyProtection="1">
      <alignment horizontal="justify" vertical="top" wrapText="1"/>
      <protection locked="0"/>
    </xf>
    <xf numFmtId="4" fontId="26" fillId="0" borderId="1" xfId="0" applyNumberFormat="1" applyFont="1" applyFill="1" applyBorder="1" applyAlignment="1" applyProtection="1">
      <alignment horizontal="center" vertical="top" wrapText="1"/>
      <protection locked="0"/>
    </xf>
    <xf numFmtId="49" fontId="43" fillId="0" borderId="1" xfId="0" applyNumberFormat="1" applyFont="1" applyFill="1" applyBorder="1" applyAlignment="1" applyProtection="1">
      <alignment horizontal="justify" vertical="top" wrapText="1"/>
      <protection locked="0"/>
    </xf>
    <xf numFmtId="49" fontId="29" fillId="0" borderId="1" xfId="0" applyNumberFormat="1" applyFont="1" applyFill="1" applyBorder="1" applyAlignment="1" applyProtection="1">
      <alignment horizontal="justify" vertical="top" wrapText="1"/>
      <protection locked="0"/>
    </xf>
    <xf numFmtId="4" fontId="23" fillId="0" borderId="0" xfId="0" applyNumberFormat="1" applyFont="1" applyFill="1" applyAlignment="1">
      <alignment horizontal="left" vertical="top" wrapText="1"/>
    </xf>
    <xf numFmtId="4" fontId="23" fillId="0" borderId="5" xfId="0" applyNumberFormat="1" applyFont="1" applyFill="1" applyBorder="1" applyAlignment="1" applyProtection="1">
      <alignment horizontal="center" vertical="top" wrapText="1"/>
      <protection locked="0"/>
    </xf>
    <xf numFmtId="9" fontId="36" fillId="0" borderId="4" xfId="0" applyNumberFormat="1" applyFont="1" applyFill="1" applyBorder="1" applyAlignment="1" applyProtection="1">
      <alignment horizontal="justify" vertical="top" wrapText="1"/>
      <protection locked="0"/>
    </xf>
    <xf numFmtId="9" fontId="36" fillId="0" borderId="2" xfId="0" applyNumberFormat="1" applyFont="1" applyFill="1" applyBorder="1" applyAlignment="1" applyProtection="1">
      <alignment horizontal="justify" vertical="top" wrapText="1"/>
      <protection locked="0"/>
    </xf>
    <xf numFmtId="49" fontId="45" fillId="0" borderId="1" xfId="0" applyNumberFormat="1" applyFont="1" applyFill="1" applyBorder="1" applyAlignment="1" applyProtection="1">
      <alignment horizontal="justify" vertical="top" wrapText="1"/>
      <protection locked="0"/>
    </xf>
    <xf numFmtId="0" fontId="45" fillId="0" borderId="1" xfId="0" applyFont="1" applyFill="1" applyBorder="1" applyAlignment="1" applyProtection="1">
      <alignment horizontal="justify" vertical="top" wrapText="1"/>
      <protection locked="0"/>
    </xf>
    <xf numFmtId="4" fontId="37" fillId="0" borderId="1" xfId="0" applyNumberFormat="1" applyFont="1" applyFill="1" applyBorder="1" applyAlignment="1" applyProtection="1">
      <alignment horizontal="center" vertical="top" wrapText="1"/>
      <protection locked="0"/>
    </xf>
    <xf numFmtId="10" fontId="37" fillId="0" borderId="1" xfId="0" applyNumberFormat="1" applyFont="1" applyFill="1" applyBorder="1" applyAlignment="1" applyProtection="1">
      <alignment horizontal="center" vertical="top" wrapText="1"/>
      <protection locked="0"/>
    </xf>
    <xf numFmtId="9" fontId="36" fillId="0" borderId="4" xfId="0" applyNumberFormat="1" applyFont="1" applyFill="1" applyBorder="1" applyAlignment="1" applyProtection="1">
      <alignment horizontal="left" vertical="top" wrapText="1"/>
      <protection locked="0"/>
    </xf>
    <xf numFmtId="49" fontId="37" fillId="0" borderId="1" xfId="0" applyNumberFormat="1" applyFont="1" applyFill="1" applyBorder="1" applyAlignment="1" applyProtection="1">
      <alignment horizontal="justify" vertical="top" wrapText="1"/>
      <protection locked="0"/>
    </xf>
    <xf numFmtId="49" fontId="26" fillId="0" borderId="1" xfId="0" applyNumberFormat="1" applyFont="1" applyFill="1" applyBorder="1" applyAlignment="1" applyProtection="1">
      <alignment horizontal="justify" vertical="top" wrapText="1"/>
      <protection locked="0"/>
    </xf>
    <xf numFmtId="49" fontId="46" fillId="0" borderId="1" xfId="0" applyNumberFormat="1" applyFont="1" applyFill="1" applyBorder="1" applyAlignment="1" applyProtection="1">
      <alignment horizontal="justify" vertical="top" wrapText="1"/>
      <protection locked="0"/>
    </xf>
    <xf numFmtId="4" fontId="26" fillId="0" borderId="1" xfId="0" applyNumberFormat="1" applyFont="1" applyFill="1" applyBorder="1" applyAlignment="1" applyProtection="1">
      <alignment horizontal="center" vertical="top" wrapText="1"/>
      <protection locked="0"/>
    </xf>
    <xf numFmtId="0" fontId="36" fillId="0" borderId="1" xfId="0" applyFont="1" applyFill="1" applyBorder="1" applyAlignment="1" applyProtection="1">
      <alignment horizontal="justify" vertical="top" wrapText="1"/>
      <protection locked="0"/>
    </xf>
    <xf numFmtId="10" fontId="26" fillId="0" borderId="1" xfId="0" applyNumberFormat="1" applyFont="1" applyFill="1" applyBorder="1" applyAlignment="1" applyProtection="1">
      <alignment horizontal="center" vertical="top" wrapText="1"/>
      <protection locked="0"/>
    </xf>
    <xf numFmtId="0" fontId="26" fillId="0" borderId="1" xfId="0" applyFont="1" applyFill="1" applyBorder="1" applyAlignment="1" applyProtection="1">
      <alignment horizontal="justify" vertical="top" wrapText="1"/>
      <protection locked="0"/>
    </xf>
    <xf numFmtId="0" fontId="26" fillId="0" borderId="4" xfId="0" applyFont="1" applyFill="1" applyBorder="1" applyAlignment="1" applyProtection="1">
      <alignment horizontal="justify" vertical="top" wrapText="1"/>
      <protection locked="0"/>
    </xf>
    <xf numFmtId="0" fontId="39" fillId="0" borderId="1" xfId="0" applyFont="1" applyFill="1" applyBorder="1" applyAlignment="1" applyProtection="1">
      <alignment horizontal="left" vertical="top" wrapText="1"/>
      <protection locked="0"/>
    </xf>
    <xf numFmtId="0" fontId="36" fillId="0" borderId="1" xfId="0" applyFont="1" applyFill="1" applyBorder="1" applyAlignment="1" applyProtection="1">
      <alignment horizontal="justify" vertical="top" wrapText="1"/>
      <protection locked="0"/>
    </xf>
    <xf numFmtId="4" fontId="26" fillId="0" borderId="1" xfId="0" applyNumberFormat="1" applyFont="1" applyFill="1" applyBorder="1" applyAlignment="1" applyProtection="1">
      <alignment horizontal="center" vertical="top" wrapText="1"/>
      <protection locked="0"/>
    </xf>
    <xf numFmtId="10" fontId="26" fillId="0" borderId="1" xfId="0" applyNumberFormat="1" applyFont="1" applyFill="1" applyBorder="1" applyAlignment="1" applyProtection="1">
      <alignment horizontal="center" vertical="top" wrapText="1"/>
      <protection locked="0"/>
    </xf>
    <xf numFmtId="0" fontId="39" fillId="0" borderId="1" xfId="0" applyFont="1" applyFill="1" applyBorder="1" applyAlignment="1" applyProtection="1">
      <alignment horizontal="justify" vertical="top" wrapText="1"/>
      <protection locked="0"/>
    </xf>
    <xf numFmtId="0" fontId="23" fillId="0" borderId="4" xfId="0" applyFont="1" applyFill="1" applyBorder="1" applyAlignment="1" applyProtection="1">
      <alignment horizontal="justify" vertical="top" wrapText="1"/>
      <protection locked="0"/>
    </xf>
    <xf numFmtId="0" fontId="36" fillId="0" borderId="1" xfId="0" applyFont="1" applyFill="1" applyBorder="1" applyAlignment="1" applyProtection="1">
      <alignment vertical="top" wrapText="1"/>
      <protection locked="0"/>
    </xf>
    <xf numFmtId="0" fontId="26" fillId="0" borderId="1" xfId="0" quotePrefix="1" applyFont="1" applyFill="1" applyBorder="1" applyAlignment="1" applyProtection="1">
      <alignment horizontal="justify" vertical="top" wrapText="1"/>
      <protection locked="0"/>
    </xf>
    <xf numFmtId="0" fontId="26" fillId="0" borderId="1" xfId="0" applyNumberFormat="1" applyFont="1" applyFill="1" applyBorder="1" applyAlignment="1" applyProtection="1">
      <alignment horizontal="center" vertical="top" wrapText="1"/>
      <protection locked="0"/>
    </xf>
    <xf numFmtId="0" fontId="23" fillId="0" borderId="1" xfId="0" applyNumberFormat="1" applyFont="1" applyFill="1" applyBorder="1" applyAlignment="1" applyProtection="1">
      <alignment horizontal="center" vertical="top" wrapText="1"/>
      <protection locked="0"/>
    </xf>
    <xf numFmtId="0" fontId="23" fillId="0" borderId="0" xfId="0" applyFont="1" applyFill="1" applyAlignment="1">
      <alignment horizontal="left" vertical="top" wrapText="1"/>
    </xf>
    <xf numFmtId="0" fontId="26" fillId="0" borderId="4" xfId="0" applyFont="1" applyFill="1" applyBorder="1" applyAlignment="1" applyProtection="1">
      <alignment horizontal="justify" vertical="top" wrapText="1"/>
      <protection locked="0"/>
    </xf>
    <xf numFmtId="0" fontId="26" fillId="0" borderId="2" xfId="0" applyFont="1" applyFill="1" applyBorder="1" applyAlignment="1" applyProtection="1">
      <alignment horizontal="justify" vertical="top" wrapText="1"/>
      <protection locked="0"/>
    </xf>
    <xf numFmtId="0" fontId="26" fillId="0" borderId="3" xfId="0" applyFont="1" applyFill="1" applyBorder="1" applyAlignment="1" applyProtection="1">
      <alignment horizontal="justify" vertical="top" wrapText="1"/>
      <protection locked="0"/>
    </xf>
    <xf numFmtId="4" fontId="26" fillId="0" borderId="1" xfId="0" applyNumberFormat="1" applyFont="1" applyFill="1" applyBorder="1" applyAlignment="1" applyProtection="1">
      <alignment horizontal="center" vertical="top" wrapText="1"/>
      <protection locked="0"/>
    </xf>
    <xf numFmtId="9" fontId="33" fillId="0" borderId="1" xfId="0" applyNumberFormat="1" applyFont="1" applyFill="1" applyBorder="1" applyAlignment="1" applyProtection="1">
      <alignment horizontal="justify" vertical="top" wrapText="1"/>
      <protection locked="0"/>
    </xf>
    <xf numFmtId="0" fontId="36" fillId="0" borderId="1" xfId="0" applyFont="1" applyFill="1" applyBorder="1" applyAlignment="1" applyProtection="1">
      <alignment horizontal="justify" vertical="top" wrapText="1"/>
      <protection locked="0"/>
    </xf>
    <xf numFmtId="0" fontId="36" fillId="0" borderId="4" xfId="0" applyFont="1" applyFill="1" applyBorder="1" applyAlignment="1" applyProtection="1">
      <alignment horizontal="justify" vertical="top" wrapText="1"/>
      <protection locked="0"/>
    </xf>
    <xf numFmtId="9" fontId="32" fillId="0" borderId="1" xfId="0" applyNumberFormat="1" applyFont="1" applyFill="1" applyBorder="1" applyAlignment="1" applyProtection="1">
      <alignment horizontal="justify" vertical="top" wrapText="1"/>
      <protection locked="0"/>
    </xf>
    <xf numFmtId="0" fontId="21" fillId="0" borderId="4" xfId="0" applyFont="1" applyFill="1" applyBorder="1" applyAlignment="1" applyProtection="1">
      <alignment horizontal="justify" vertical="top" wrapText="1"/>
      <protection locked="0"/>
    </xf>
    <xf numFmtId="0" fontId="32" fillId="0" borderId="2" xfId="0" applyFont="1" applyFill="1" applyBorder="1" applyAlignment="1" applyProtection="1">
      <alignment horizontal="justify" vertical="top" wrapText="1"/>
      <protection locked="0"/>
    </xf>
    <xf numFmtId="0" fontId="32" fillId="0" borderId="3" xfId="0" applyFont="1" applyFill="1" applyBorder="1" applyAlignment="1" applyProtection="1">
      <alignment horizontal="justify" vertical="top" wrapText="1"/>
      <protection locked="0"/>
    </xf>
    <xf numFmtId="2" fontId="36" fillId="0" borderId="1" xfId="0" applyNumberFormat="1" applyFont="1" applyFill="1" applyBorder="1" applyAlignment="1" applyProtection="1">
      <alignment vertical="top" wrapText="1"/>
      <protection locked="0"/>
    </xf>
    <xf numFmtId="0" fontId="21" fillId="0" borderId="1" xfId="0" applyFont="1" applyFill="1" applyBorder="1" applyAlignment="1" applyProtection="1">
      <alignment horizontal="justify" vertical="top" wrapText="1"/>
      <protection locked="0"/>
    </xf>
    <xf numFmtId="0" fontId="32" fillId="0" borderId="1" xfId="0" applyFont="1" applyFill="1" applyBorder="1" applyAlignment="1" applyProtection="1">
      <alignment horizontal="justify" vertical="top" wrapText="1"/>
      <protection locked="0"/>
    </xf>
    <xf numFmtId="4" fontId="31" fillId="0" borderId="1" xfId="0" applyNumberFormat="1" applyFont="1" applyFill="1" applyBorder="1" applyAlignment="1" applyProtection="1">
      <alignment horizontal="justify" vertical="top" wrapText="1"/>
      <protection locked="0"/>
    </xf>
    <xf numFmtId="9" fontId="36" fillId="0" borderId="4" xfId="0" applyNumberFormat="1" applyFont="1" applyFill="1" applyBorder="1" applyAlignment="1" applyProtection="1">
      <alignment horizontal="justify" vertical="top" wrapText="1"/>
      <protection locked="0"/>
    </xf>
    <xf numFmtId="9" fontId="36" fillId="0" borderId="2" xfId="0" applyNumberFormat="1" applyFont="1" applyFill="1" applyBorder="1" applyAlignment="1" applyProtection="1">
      <alignment horizontal="justify" vertical="top" wrapText="1"/>
      <protection locked="0"/>
    </xf>
    <xf numFmtId="9" fontId="36" fillId="0" borderId="3" xfId="0" applyNumberFormat="1" applyFont="1" applyFill="1" applyBorder="1" applyAlignment="1" applyProtection="1">
      <alignment horizontal="justify" vertical="top" wrapText="1"/>
      <protection locked="0"/>
    </xf>
    <xf numFmtId="0" fontId="39" fillId="0" borderId="1" xfId="0" applyFont="1" applyFill="1" applyBorder="1" applyAlignment="1" applyProtection="1">
      <alignment horizontal="left" vertical="top" wrapText="1"/>
      <protection locked="0"/>
    </xf>
    <xf numFmtId="0" fontId="32" fillId="0" borderId="4" xfId="0" applyFont="1" applyFill="1" applyBorder="1" applyAlignment="1" applyProtection="1">
      <alignment horizontal="left" vertical="top" wrapText="1"/>
      <protection locked="0"/>
    </xf>
    <xf numFmtId="0" fontId="41" fillId="0" borderId="2" xfId="0" applyFont="1" applyFill="1" applyBorder="1" applyAlignment="1">
      <alignment horizontal="left" vertical="top" wrapText="1"/>
    </xf>
    <xf numFmtId="0" fontId="41" fillId="0" borderId="3" xfId="0" applyFont="1" applyFill="1" applyBorder="1" applyAlignment="1">
      <alignment horizontal="left" vertical="top" wrapText="1"/>
    </xf>
    <xf numFmtId="9" fontId="36" fillId="0" borderId="1" xfId="0" applyNumberFormat="1" applyFont="1" applyFill="1" applyBorder="1" applyAlignment="1" applyProtection="1">
      <alignment horizontal="justify" vertical="top" wrapText="1"/>
      <protection locked="0"/>
    </xf>
    <xf numFmtId="0" fontId="36" fillId="0" borderId="3" xfId="0" applyFont="1" applyFill="1" applyBorder="1" applyAlignment="1" applyProtection="1">
      <alignment horizontal="justify" vertical="top" wrapText="1"/>
      <protection locked="0"/>
    </xf>
    <xf numFmtId="10" fontId="26" fillId="0" borderId="1" xfId="0" applyNumberFormat="1" applyFont="1" applyFill="1" applyBorder="1" applyAlignment="1" applyProtection="1">
      <alignment horizontal="center" vertical="top" wrapText="1"/>
      <protection locked="0"/>
    </xf>
    <xf numFmtId="49" fontId="36" fillId="0" borderId="1" xfId="0" applyNumberFormat="1" applyFont="1" applyFill="1" applyBorder="1" applyAlignment="1" applyProtection="1">
      <alignment horizontal="left" vertical="top" wrapText="1"/>
      <protection locked="0"/>
    </xf>
    <xf numFmtId="4" fontId="26" fillId="0" borderId="4" xfId="0" applyNumberFormat="1" applyFont="1" applyFill="1" applyBorder="1" applyAlignment="1" applyProtection="1">
      <alignment horizontal="center" vertical="top" wrapText="1"/>
      <protection locked="0"/>
    </xf>
    <xf numFmtId="4" fontId="26" fillId="0" borderId="3" xfId="0" applyNumberFormat="1" applyFont="1" applyFill="1" applyBorder="1" applyAlignment="1" applyProtection="1">
      <alignment horizontal="center" vertical="top" wrapText="1"/>
      <protection locked="0"/>
    </xf>
    <xf numFmtId="4" fontId="26" fillId="0" borderId="2" xfId="0" applyNumberFormat="1" applyFont="1" applyFill="1" applyBorder="1" applyAlignment="1" applyProtection="1">
      <alignment horizontal="center" vertical="top" wrapText="1"/>
      <protection locked="0"/>
    </xf>
    <xf numFmtId="10" fontId="26" fillId="0" borderId="4" xfId="0" applyNumberFormat="1" applyFont="1" applyFill="1" applyBorder="1" applyAlignment="1" applyProtection="1">
      <alignment horizontal="center" vertical="top" wrapText="1"/>
      <protection locked="0"/>
    </xf>
    <xf numFmtId="10" fontId="26" fillId="0" borderId="2" xfId="0" applyNumberFormat="1" applyFont="1" applyFill="1" applyBorder="1" applyAlignment="1" applyProtection="1">
      <alignment horizontal="center" vertical="top" wrapText="1"/>
      <protection locked="0"/>
    </xf>
    <xf numFmtId="10" fontId="26" fillId="0" borderId="3" xfId="0" applyNumberFormat="1" applyFont="1" applyFill="1" applyBorder="1" applyAlignment="1" applyProtection="1">
      <alignment horizontal="center" vertical="top" wrapText="1"/>
      <protection locked="0"/>
    </xf>
    <xf numFmtId="0" fontId="22" fillId="0" borderId="0" xfId="0" quotePrefix="1" applyFont="1" applyFill="1" applyBorder="1" applyAlignment="1" applyProtection="1">
      <alignment horizontal="center" vertical="top" wrapText="1"/>
      <protection locked="0"/>
    </xf>
    <xf numFmtId="165" fontId="28" fillId="0" borderId="1" xfId="0" applyNumberFormat="1" applyFont="1" applyFill="1" applyBorder="1" applyAlignment="1" applyProtection="1">
      <alignment horizontal="center" vertical="top" wrapText="1"/>
      <protection locked="0"/>
    </xf>
    <xf numFmtId="0" fontId="23" fillId="0" borderId="1" xfId="0" applyFont="1" applyFill="1" applyBorder="1" applyAlignment="1" applyProtection="1">
      <alignment horizontal="justify" vertical="top" wrapText="1"/>
      <protection locked="0"/>
    </xf>
    <xf numFmtId="0" fontId="23" fillId="0" borderId="1" xfId="0" applyFont="1" applyFill="1" applyBorder="1" applyAlignment="1" applyProtection="1">
      <alignment horizontal="center" vertical="top" wrapText="1"/>
      <protection locked="0"/>
    </xf>
    <xf numFmtId="4" fontId="28" fillId="0" borderId="1" xfId="0" applyNumberFormat="1" applyFont="1" applyFill="1" applyBorder="1" applyAlignment="1" applyProtection="1">
      <alignment horizontal="center" vertical="top" wrapText="1"/>
      <protection locked="0"/>
    </xf>
    <xf numFmtId="4" fontId="28" fillId="0" borderId="1" xfId="0" quotePrefix="1" applyNumberFormat="1" applyFont="1" applyFill="1" applyBorder="1" applyAlignment="1" applyProtection="1">
      <alignment horizontal="center" vertical="top" wrapText="1"/>
      <protection locked="0"/>
    </xf>
    <xf numFmtId="0" fontId="28" fillId="0" borderId="1" xfId="0" applyFont="1" applyFill="1" applyBorder="1" applyAlignment="1" applyProtection="1">
      <alignment horizontal="center" vertical="top" wrapText="1"/>
      <protection locked="0"/>
    </xf>
    <xf numFmtId="2" fontId="28" fillId="0" borderId="1" xfId="0" applyNumberFormat="1" applyFont="1" applyFill="1" applyBorder="1" applyAlignment="1" applyProtection="1">
      <alignment horizontal="center" vertical="top" wrapText="1"/>
      <protection locked="0"/>
    </xf>
    <xf numFmtId="165" fontId="28" fillId="0" borderId="1" xfId="0" quotePrefix="1" applyNumberFormat="1" applyFont="1" applyFill="1" applyBorder="1" applyAlignment="1" applyProtection="1">
      <alignment horizontal="center" vertical="top" wrapText="1"/>
      <protection locked="0"/>
    </xf>
    <xf numFmtId="4" fontId="39" fillId="0" borderId="1" xfId="0" applyNumberFormat="1" applyFont="1" applyFill="1" applyBorder="1" applyAlignment="1" applyProtection="1">
      <alignment horizontal="justify" vertical="top" wrapText="1"/>
      <protection locked="0"/>
    </xf>
    <xf numFmtId="0" fontId="39" fillId="0" borderId="1" xfId="0" applyFont="1" applyFill="1" applyBorder="1" applyAlignment="1" applyProtection="1">
      <alignment horizontal="justify" vertical="top" wrapText="1"/>
      <protection locked="0"/>
    </xf>
    <xf numFmtId="0" fontId="38" fillId="0" borderId="4" xfId="0" applyFont="1" applyFill="1" applyBorder="1" applyAlignment="1" applyProtection="1">
      <alignment horizontal="left" vertical="top" wrapText="1"/>
      <protection locked="0"/>
    </xf>
    <xf numFmtId="0" fontId="38" fillId="0" borderId="2" xfId="0" applyFont="1" applyFill="1" applyBorder="1" applyAlignment="1" applyProtection="1">
      <alignment horizontal="left" vertical="top" wrapText="1"/>
      <protection locked="0"/>
    </xf>
    <xf numFmtId="0" fontId="38" fillId="0" borderId="3" xfId="0" applyFont="1" applyFill="1" applyBorder="1" applyAlignment="1" applyProtection="1">
      <alignment horizontal="left" vertical="top" wrapText="1"/>
      <protection locked="0"/>
    </xf>
    <xf numFmtId="0" fontId="26" fillId="0" borderId="1" xfId="0" applyFont="1" applyFill="1" applyBorder="1" applyAlignment="1" applyProtection="1">
      <alignment horizontal="justify" vertical="top" wrapText="1"/>
      <protection locked="0"/>
    </xf>
    <xf numFmtId="0" fontId="39" fillId="0" borderId="4" xfId="0" applyFont="1" applyFill="1" applyBorder="1" applyAlignment="1" applyProtection="1">
      <alignment horizontal="justify" vertical="top" wrapText="1"/>
      <protection locked="0"/>
    </xf>
    <xf numFmtId="0" fontId="39" fillId="0" borderId="3" xfId="0" applyFont="1" applyFill="1" applyBorder="1" applyAlignment="1" applyProtection="1">
      <alignment horizontal="justify" vertical="top" wrapText="1"/>
      <protection locked="0"/>
    </xf>
    <xf numFmtId="0" fontId="26" fillId="0" borderId="4" xfId="0" applyFont="1" applyFill="1" applyBorder="1" applyAlignment="1" applyProtection="1">
      <alignment horizontal="left" vertical="top" wrapText="1"/>
      <protection locked="0"/>
    </xf>
    <xf numFmtId="0" fontId="26" fillId="0" borderId="3" xfId="0" applyFont="1" applyFill="1" applyBorder="1" applyAlignment="1" applyProtection="1">
      <alignment horizontal="left" vertical="top" wrapText="1"/>
      <protection locked="0"/>
    </xf>
    <xf numFmtId="9" fontId="36" fillId="0" borderId="2" xfId="0" applyNumberFormat="1" applyFont="1" applyFill="1" applyBorder="1" applyAlignment="1" applyProtection="1">
      <alignment horizontal="left" vertical="top" wrapText="1"/>
      <protection locked="0"/>
    </xf>
    <xf numFmtId="9" fontId="36" fillId="0" borderId="3" xfId="0" applyNumberFormat="1" applyFont="1" applyFill="1" applyBorder="1" applyAlignment="1" applyProtection="1">
      <alignment horizontal="left" vertical="top" wrapText="1"/>
      <protection locked="0"/>
    </xf>
    <xf numFmtId="9" fontId="36" fillId="0" borderId="4" xfId="0" applyNumberFormat="1" applyFont="1" applyFill="1" applyBorder="1" applyAlignment="1" applyProtection="1">
      <alignment horizontal="left" vertical="top" wrapText="1"/>
      <protection locked="0"/>
    </xf>
    <xf numFmtId="0" fontId="36" fillId="0" borderId="4" xfId="0" applyFont="1" applyFill="1" applyBorder="1" applyAlignment="1" applyProtection="1">
      <alignment horizontal="left" vertical="top" wrapText="1"/>
      <protection locked="0"/>
    </xf>
    <xf numFmtId="0" fontId="36" fillId="0" borderId="2" xfId="0" applyFont="1" applyFill="1" applyBorder="1" applyAlignment="1" applyProtection="1">
      <alignment horizontal="left" vertical="top" wrapText="1"/>
      <protection locked="0"/>
    </xf>
    <xf numFmtId="0" fontId="36" fillId="0" borderId="3" xfId="0" applyFont="1" applyFill="1" applyBorder="1" applyAlignment="1" applyProtection="1">
      <alignment horizontal="left" vertical="top" wrapText="1"/>
      <protection locked="0"/>
    </xf>
    <xf numFmtId="9" fontId="32" fillId="0" borderId="4" xfId="0" applyNumberFormat="1" applyFont="1" applyFill="1" applyBorder="1" applyAlignment="1" applyProtection="1">
      <alignment horizontal="justify" vertical="top" wrapText="1"/>
      <protection locked="0"/>
    </xf>
    <xf numFmtId="9" fontId="32" fillId="0" borderId="2" xfId="0" applyNumberFormat="1" applyFont="1" applyFill="1" applyBorder="1" applyAlignment="1" applyProtection="1">
      <alignment horizontal="justify" vertical="top" wrapText="1"/>
      <protection locked="0"/>
    </xf>
    <xf numFmtId="0" fontId="48" fillId="0" borderId="4" xfId="0" applyFont="1" applyFill="1" applyBorder="1" applyAlignment="1" applyProtection="1">
      <alignment horizontal="justify" vertical="top" wrapText="1"/>
      <protection locked="0"/>
    </xf>
    <xf numFmtId="0" fontId="31" fillId="0" borderId="2" xfId="0" applyFont="1" applyFill="1" applyBorder="1" applyAlignment="1" applyProtection="1">
      <alignment horizontal="justify" vertical="top" wrapText="1"/>
      <protection locked="0"/>
    </xf>
    <xf numFmtId="0" fontId="31" fillId="0" borderId="3" xfId="0" applyFont="1" applyFill="1" applyBorder="1" applyAlignment="1" applyProtection="1">
      <alignment horizontal="justify" vertical="top" wrapText="1"/>
      <protection locked="0"/>
    </xf>
    <xf numFmtId="0" fontId="38" fillId="0" borderId="1" xfId="0" applyFont="1" applyFill="1" applyBorder="1" applyAlignment="1" applyProtection="1">
      <alignment horizontal="justify" vertical="top" wrapText="1"/>
      <protection locked="0"/>
    </xf>
    <xf numFmtId="0" fontId="44" fillId="0" borderId="4" xfId="0" applyFont="1" applyFill="1" applyBorder="1" applyAlignment="1" applyProtection="1">
      <alignment horizontal="justify" vertical="top" wrapText="1"/>
      <protection locked="0"/>
    </xf>
    <xf numFmtId="0" fontId="44" fillId="0" borderId="2" xfId="0" applyFont="1" applyFill="1" applyBorder="1" applyAlignment="1" applyProtection="1">
      <alignment horizontal="justify" vertical="top" wrapText="1"/>
      <protection locked="0"/>
    </xf>
    <xf numFmtId="0" fontId="44" fillId="0" borderId="3" xfId="0" applyFont="1" applyFill="1" applyBorder="1" applyAlignment="1" applyProtection="1">
      <alignment horizontal="justify" vertical="top" wrapText="1"/>
      <protection locked="0"/>
    </xf>
    <xf numFmtId="0" fontId="21" fillId="0" borderId="1" xfId="0" applyFont="1" applyFill="1" applyBorder="1" applyAlignment="1" applyProtection="1">
      <alignment horizontal="left" vertical="top" wrapText="1"/>
      <protection locked="0"/>
    </xf>
    <xf numFmtId="0" fontId="32" fillId="0" borderId="1" xfId="0" applyFont="1" applyFill="1" applyBorder="1" applyAlignment="1" applyProtection="1">
      <alignment horizontal="left" vertical="top" wrapText="1"/>
      <protection locked="0"/>
    </xf>
    <xf numFmtId="0" fontId="42" fillId="0" borderId="1" xfId="0" applyFont="1" applyFill="1" applyBorder="1" applyAlignment="1" applyProtection="1">
      <alignment horizontal="justify" vertical="top" wrapText="1"/>
      <protection locked="0"/>
    </xf>
  </cellXfs>
  <cellStyles count="51">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17 2 2" xfId="47"/>
    <cellStyle name="Обычный 17 3" xfId="43"/>
    <cellStyle name="Обычный 2" xfId="9"/>
    <cellStyle name="Обычный 2 2" xfId="10"/>
    <cellStyle name="Обычный 2 2 2" xfId="11"/>
    <cellStyle name="Обычный 2 2 2 2" xfId="40"/>
    <cellStyle name="Обычный 2 2 2 2 2" xfId="48"/>
    <cellStyle name="Обычный 2 2 2 3" xfId="44"/>
    <cellStyle name="Обычный 2 2 3" xfId="12"/>
    <cellStyle name="Обычный 2 3" xfId="13"/>
    <cellStyle name="Обычный 2 3 2" xfId="41"/>
    <cellStyle name="Обычный 2 3 2 2" xfId="49"/>
    <cellStyle name="Обычный 2 3 3" xfId="45"/>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8 2 2" xfId="50"/>
    <cellStyle name="Обычный 8 3" xfId="46"/>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colors>
    <mruColors>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671" Type="http://schemas.openxmlformats.org/officeDocument/2006/relationships/revisionLog" Target="revisionLog456.xml"/><Relationship Id="rId769" Type="http://schemas.openxmlformats.org/officeDocument/2006/relationships/revisionLog" Target="revisionLog554.xml"/><Relationship Id="rId299" Type="http://schemas.openxmlformats.org/officeDocument/2006/relationships/revisionLog" Target="revisionLog299.xml"/><Relationship Id="rId727" Type="http://schemas.openxmlformats.org/officeDocument/2006/relationships/revisionLog" Target="revisionLog512.xml"/><Relationship Id="rId324" Type="http://schemas.openxmlformats.org/officeDocument/2006/relationships/revisionLog" Target="revisionLog324.xml"/><Relationship Id="rId531" Type="http://schemas.openxmlformats.org/officeDocument/2006/relationships/revisionLog" Target="revisionLog184.xml"/><Relationship Id="rId629" Type="http://schemas.openxmlformats.org/officeDocument/2006/relationships/revisionLog" Target="revisionLog414.xml"/><Relationship Id="rId366" Type="http://schemas.openxmlformats.org/officeDocument/2006/relationships/revisionLog" Target="revisionLog19.xml"/><Relationship Id="rId573" Type="http://schemas.openxmlformats.org/officeDocument/2006/relationships/revisionLog" Target="revisionLog358.xml"/><Relationship Id="rId780" Type="http://schemas.openxmlformats.org/officeDocument/2006/relationships/revisionLog" Target="revisionLog565.xml"/><Relationship Id="rId226" Type="http://schemas.openxmlformats.org/officeDocument/2006/relationships/revisionLog" Target="revisionLog226.xml"/><Relationship Id="rId433" Type="http://schemas.openxmlformats.org/officeDocument/2006/relationships/revisionLog" Target="revisionLog86.xml"/><Relationship Id="rId268" Type="http://schemas.openxmlformats.org/officeDocument/2006/relationships/revisionLog" Target="revisionLog268.xml"/><Relationship Id="rId475" Type="http://schemas.openxmlformats.org/officeDocument/2006/relationships/revisionLog" Target="revisionLog128.xml"/><Relationship Id="rId682" Type="http://schemas.openxmlformats.org/officeDocument/2006/relationships/revisionLog" Target="revisionLog467.xml"/><Relationship Id="rId640" Type="http://schemas.openxmlformats.org/officeDocument/2006/relationships/revisionLog" Target="revisionLog425.xml"/><Relationship Id="rId738" Type="http://schemas.openxmlformats.org/officeDocument/2006/relationships/revisionLog" Target="revisionLog523.xml"/><Relationship Id="rId335" Type="http://schemas.openxmlformats.org/officeDocument/2006/relationships/revisionLog" Target="revisionLog335.xml"/><Relationship Id="rId542" Type="http://schemas.openxmlformats.org/officeDocument/2006/relationships/revisionLog" Target="revisionLog195.xml"/><Relationship Id="rId377" Type="http://schemas.openxmlformats.org/officeDocument/2006/relationships/revisionLog" Target="revisionLog30.xml"/><Relationship Id="rId500" Type="http://schemas.openxmlformats.org/officeDocument/2006/relationships/revisionLog" Target="revisionLog153.xml"/><Relationship Id="rId584" Type="http://schemas.openxmlformats.org/officeDocument/2006/relationships/revisionLog" Target="revisionLog369.xml"/><Relationship Id="rId805" Type="http://schemas.openxmlformats.org/officeDocument/2006/relationships/revisionLog" Target="revisionLog590.xml"/><Relationship Id="rId402" Type="http://schemas.openxmlformats.org/officeDocument/2006/relationships/revisionLog" Target="revisionLog55.xml"/><Relationship Id="rId237" Type="http://schemas.openxmlformats.org/officeDocument/2006/relationships/revisionLog" Target="revisionLog237.xml"/><Relationship Id="rId791" Type="http://schemas.openxmlformats.org/officeDocument/2006/relationships/revisionLog" Target="revisionLog576.xml"/><Relationship Id="rId279" Type="http://schemas.openxmlformats.org/officeDocument/2006/relationships/revisionLog" Target="revisionLog279.xml"/><Relationship Id="rId486" Type="http://schemas.openxmlformats.org/officeDocument/2006/relationships/revisionLog" Target="revisionLog139.xml"/><Relationship Id="rId693" Type="http://schemas.openxmlformats.org/officeDocument/2006/relationships/revisionLog" Target="revisionLog478.xml"/><Relationship Id="rId707" Type="http://schemas.openxmlformats.org/officeDocument/2006/relationships/revisionLog" Target="revisionLog492.xml"/><Relationship Id="rId444" Type="http://schemas.openxmlformats.org/officeDocument/2006/relationships/revisionLog" Target="revisionLog97.xml"/><Relationship Id="rId651" Type="http://schemas.openxmlformats.org/officeDocument/2006/relationships/revisionLog" Target="revisionLog436.xml"/><Relationship Id="rId749" Type="http://schemas.openxmlformats.org/officeDocument/2006/relationships/revisionLog" Target="revisionLog534.xml"/><Relationship Id="rId346" Type="http://schemas.openxmlformats.org/officeDocument/2006/relationships/revisionLog" Target="revisionLog346.xml"/><Relationship Id="rId553" Type="http://schemas.openxmlformats.org/officeDocument/2006/relationships/revisionLog" Target="revisionLog206.xml"/><Relationship Id="rId760" Type="http://schemas.openxmlformats.org/officeDocument/2006/relationships/revisionLog" Target="revisionLog545.xml"/><Relationship Id="rId290" Type="http://schemas.openxmlformats.org/officeDocument/2006/relationships/revisionLog" Target="revisionLog290.xml"/><Relationship Id="rId304" Type="http://schemas.openxmlformats.org/officeDocument/2006/relationships/revisionLog" Target="revisionLog304.xml"/><Relationship Id="rId388" Type="http://schemas.openxmlformats.org/officeDocument/2006/relationships/revisionLog" Target="revisionLog41.xml"/><Relationship Id="rId511" Type="http://schemas.openxmlformats.org/officeDocument/2006/relationships/revisionLog" Target="revisionLog164.xml"/><Relationship Id="rId609" Type="http://schemas.openxmlformats.org/officeDocument/2006/relationships/revisionLog" Target="revisionLog394.xml"/><Relationship Id="rId413" Type="http://schemas.openxmlformats.org/officeDocument/2006/relationships/revisionLog" Target="revisionLog66.xml"/><Relationship Id="rId595" Type="http://schemas.openxmlformats.org/officeDocument/2006/relationships/revisionLog" Target="revisionLog380.xml"/><Relationship Id="rId816" Type="http://schemas.openxmlformats.org/officeDocument/2006/relationships/revisionLog" Target="revisionLog601.xml"/><Relationship Id="rId497" Type="http://schemas.openxmlformats.org/officeDocument/2006/relationships/revisionLog" Target="revisionLog150.xml"/><Relationship Id="rId620" Type="http://schemas.openxmlformats.org/officeDocument/2006/relationships/revisionLog" Target="revisionLog405.xml"/><Relationship Id="rId718" Type="http://schemas.openxmlformats.org/officeDocument/2006/relationships/revisionLog" Target="revisionLog503.xml"/><Relationship Id="rId248" Type="http://schemas.openxmlformats.org/officeDocument/2006/relationships/revisionLog" Target="revisionLog248.xml"/><Relationship Id="rId455" Type="http://schemas.openxmlformats.org/officeDocument/2006/relationships/revisionLog" Target="revisionLog108.xml"/><Relationship Id="rId662" Type="http://schemas.openxmlformats.org/officeDocument/2006/relationships/revisionLog" Target="revisionLog447.xml"/><Relationship Id="rId357" Type="http://schemas.openxmlformats.org/officeDocument/2006/relationships/revisionLog" Target="revisionLog10.xml"/><Relationship Id="rId315" Type="http://schemas.openxmlformats.org/officeDocument/2006/relationships/revisionLog" Target="revisionLog315.xml"/><Relationship Id="rId522" Type="http://schemas.openxmlformats.org/officeDocument/2006/relationships/revisionLog" Target="revisionLog175.xml"/><Relationship Id="rId217" Type="http://schemas.openxmlformats.org/officeDocument/2006/relationships/revisionLog" Target="revisionLog217.xml"/><Relationship Id="rId564" Type="http://schemas.openxmlformats.org/officeDocument/2006/relationships/revisionLog" Target="revisionLog349.xml"/><Relationship Id="rId771" Type="http://schemas.openxmlformats.org/officeDocument/2006/relationships/revisionLog" Target="revisionLog556.xml"/><Relationship Id="rId399" Type="http://schemas.openxmlformats.org/officeDocument/2006/relationships/revisionLog" Target="revisionLog52.xml"/><Relationship Id="rId827" Type="http://schemas.openxmlformats.org/officeDocument/2006/relationships/revisionLog" Target="revisionLog612.xml"/><Relationship Id="rId424" Type="http://schemas.openxmlformats.org/officeDocument/2006/relationships/revisionLog" Target="revisionLog77.xml"/><Relationship Id="rId631" Type="http://schemas.openxmlformats.org/officeDocument/2006/relationships/revisionLog" Target="revisionLog416.xml"/><Relationship Id="rId729" Type="http://schemas.openxmlformats.org/officeDocument/2006/relationships/revisionLog" Target="revisionLog514.xml"/><Relationship Id="rId259" Type="http://schemas.openxmlformats.org/officeDocument/2006/relationships/revisionLog" Target="revisionLog259.xml"/><Relationship Id="rId466" Type="http://schemas.openxmlformats.org/officeDocument/2006/relationships/revisionLog" Target="revisionLog119.xml"/><Relationship Id="rId673" Type="http://schemas.openxmlformats.org/officeDocument/2006/relationships/revisionLog" Target="revisionLog458.xml"/><Relationship Id="rId270" Type="http://schemas.openxmlformats.org/officeDocument/2006/relationships/revisionLog" Target="revisionLog270.xml"/><Relationship Id="rId326" Type="http://schemas.openxmlformats.org/officeDocument/2006/relationships/revisionLog" Target="revisionLog326.xml"/><Relationship Id="rId533" Type="http://schemas.openxmlformats.org/officeDocument/2006/relationships/revisionLog" Target="revisionLog186.xml"/><Relationship Id="rId368" Type="http://schemas.openxmlformats.org/officeDocument/2006/relationships/revisionLog" Target="revisionLog21.xml"/><Relationship Id="rId575" Type="http://schemas.openxmlformats.org/officeDocument/2006/relationships/revisionLog" Target="revisionLog360.xml"/><Relationship Id="rId782" Type="http://schemas.openxmlformats.org/officeDocument/2006/relationships/revisionLog" Target="revisionLog567.xml"/><Relationship Id="rId740" Type="http://schemas.openxmlformats.org/officeDocument/2006/relationships/revisionLog" Target="revisionLog525.xml"/><Relationship Id="rId228" Type="http://schemas.openxmlformats.org/officeDocument/2006/relationships/revisionLog" Target="revisionLog228.xml"/><Relationship Id="rId435" Type="http://schemas.openxmlformats.org/officeDocument/2006/relationships/revisionLog" Target="revisionLog88.xml"/><Relationship Id="rId642" Type="http://schemas.openxmlformats.org/officeDocument/2006/relationships/revisionLog" Target="revisionLog427.xml"/><Relationship Id="rId477" Type="http://schemas.openxmlformats.org/officeDocument/2006/relationships/revisionLog" Target="revisionLog130.xml"/><Relationship Id="rId600" Type="http://schemas.openxmlformats.org/officeDocument/2006/relationships/revisionLog" Target="revisionLog385.xml"/><Relationship Id="rId684" Type="http://schemas.openxmlformats.org/officeDocument/2006/relationships/revisionLog" Target="revisionLog469.xml"/><Relationship Id="rId281" Type="http://schemas.openxmlformats.org/officeDocument/2006/relationships/revisionLog" Target="revisionLog281.xml"/><Relationship Id="rId502" Type="http://schemas.openxmlformats.org/officeDocument/2006/relationships/revisionLog" Target="revisionLog155.xml"/><Relationship Id="rId337" Type="http://schemas.openxmlformats.org/officeDocument/2006/relationships/revisionLog" Target="revisionLog337.xml"/><Relationship Id="rId379" Type="http://schemas.openxmlformats.org/officeDocument/2006/relationships/revisionLog" Target="revisionLog32.xml"/><Relationship Id="rId586" Type="http://schemas.openxmlformats.org/officeDocument/2006/relationships/revisionLog" Target="revisionLog371.xml"/><Relationship Id="rId793" Type="http://schemas.openxmlformats.org/officeDocument/2006/relationships/revisionLog" Target="revisionLog578.xml"/><Relationship Id="rId807" Type="http://schemas.openxmlformats.org/officeDocument/2006/relationships/revisionLog" Target="revisionLog592.xml"/><Relationship Id="rId544" Type="http://schemas.openxmlformats.org/officeDocument/2006/relationships/revisionLog" Target="revisionLog197.xml"/><Relationship Id="rId751" Type="http://schemas.openxmlformats.org/officeDocument/2006/relationships/revisionLog" Target="revisionLog536.xml"/><Relationship Id="rId239" Type="http://schemas.openxmlformats.org/officeDocument/2006/relationships/revisionLog" Target="revisionLog239.xml"/><Relationship Id="rId446" Type="http://schemas.openxmlformats.org/officeDocument/2006/relationships/revisionLog" Target="revisionLog99.xml"/><Relationship Id="rId653" Type="http://schemas.openxmlformats.org/officeDocument/2006/relationships/revisionLog" Target="revisionLog438.xml"/><Relationship Id="rId390" Type="http://schemas.openxmlformats.org/officeDocument/2006/relationships/revisionLog" Target="revisionLog43.xml"/><Relationship Id="rId404" Type="http://schemas.openxmlformats.org/officeDocument/2006/relationships/revisionLog" Target="revisionLog57.xml"/><Relationship Id="rId611" Type="http://schemas.openxmlformats.org/officeDocument/2006/relationships/revisionLog" Target="revisionLog396.xml"/><Relationship Id="rId292" Type="http://schemas.openxmlformats.org/officeDocument/2006/relationships/revisionLog" Target="revisionLog292.xml"/><Relationship Id="rId306" Type="http://schemas.openxmlformats.org/officeDocument/2006/relationships/revisionLog" Target="revisionLog306.xml"/><Relationship Id="rId250" Type="http://schemas.openxmlformats.org/officeDocument/2006/relationships/revisionLog" Target="revisionLog250.xml"/><Relationship Id="rId488" Type="http://schemas.openxmlformats.org/officeDocument/2006/relationships/revisionLog" Target="revisionLog141.xml"/><Relationship Id="rId695" Type="http://schemas.openxmlformats.org/officeDocument/2006/relationships/revisionLog" Target="revisionLog480.xml"/><Relationship Id="rId709" Type="http://schemas.openxmlformats.org/officeDocument/2006/relationships/revisionLog" Target="revisionLog494.xml"/><Relationship Id="rId513" Type="http://schemas.openxmlformats.org/officeDocument/2006/relationships/revisionLog" Target="revisionLog166.xml"/><Relationship Id="rId597" Type="http://schemas.openxmlformats.org/officeDocument/2006/relationships/revisionLog" Target="revisionLog382.xml"/><Relationship Id="rId720" Type="http://schemas.openxmlformats.org/officeDocument/2006/relationships/revisionLog" Target="revisionLog505.xml"/><Relationship Id="rId818" Type="http://schemas.openxmlformats.org/officeDocument/2006/relationships/revisionLog" Target="revisionLog603.xml"/><Relationship Id="rId348" Type="http://schemas.openxmlformats.org/officeDocument/2006/relationships/revisionLog" Target="revisionLog1.xml"/><Relationship Id="rId555" Type="http://schemas.openxmlformats.org/officeDocument/2006/relationships/revisionLog" Target="revisionLog208.xml"/><Relationship Id="rId762" Type="http://schemas.openxmlformats.org/officeDocument/2006/relationships/revisionLog" Target="revisionLog547.xml"/><Relationship Id="rId457" Type="http://schemas.openxmlformats.org/officeDocument/2006/relationships/revisionLog" Target="revisionLog110.xml"/><Relationship Id="rId415" Type="http://schemas.openxmlformats.org/officeDocument/2006/relationships/revisionLog" Target="revisionLog68.xml"/><Relationship Id="rId622" Type="http://schemas.openxmlformats.org/officeDocument/2006/relationships/revisionLog" Target="revisionLog407.xml"/><Relationship Id="rId664" Type="http://schemas.openxmlformats.org/officeDocument/2006/relationships/revisionLog" Target="revisionLog449.xml"/><Relationship Id="rId261" Type="http://schemas.openxmlformats.org/officeDocument/2006/relationships/revisionLog" Target="revisionLog261.xml"/><Relationship Id="rId499" Type="http://schemas.openxmlformats.org/officeDocument/2006/relationships/revisionLog" Target="revisionLog152.xml"/><Relationship Id="rId317" Type="http://schemas.openxmlformats.org/officeDocument/2006/relationships/revisionLog" Target="revisionLog317.xml"/><Relationship Id="rId524" Type="http://schemas.openxmlformats.org/officeDocument/2006/relationships/revisionLog" Target="revisionLog177.xml"/><Relationship Id="rId731" Type="http://schemas.openxmlformats.org/officeDocument/2006/relationships/revisionLog" Target="revisionLog516.xml"/><Relationship Id="rId359" Type="http://schemas.openxmlformats.org/officeDocument/2006/relationships/revisionLog" Target="revisionLog12.xml"/><Relationship Id="rId566" Type="http://schemas.openxmlformats.org/officeDocument/2006/relationships/revisionLog" Target="revisionLog351.xml"/><Relationship Id="rId773" Type="http://schemas.openxmlformats.org/officeDocument/2006/relationships/revisionLog" Target="revisionLog558.xml"/><Relationship Id="rId370" Type="http://schemas.openxmlformats.org/officeDocument/2006/relationships/revisionLog" Target="revisionLog23.xml"/><Relationship Id="rId829" Type="http://schemas.openxmlformats.org/officeDocument/2006/relationships/revisionLog" Target="revisionLog614.xml"/><Relationship Id="rId219" Type="http://schemas.openxmlformats.org/officeDocument/2006/relationships/revisionLog" Target="revisionLog219.xml"/><Relationship Id="rId426" Type="http://schemas.openxmlformats.org/officeDocument/2006/relationships/revisionLog" Target="revisionLog79.xml"/><Relationship Id="rId633" Type="http://schemas.openxmlformats.org/officeDocument/2006/relationships/revisionLog" Target="revisionLog418.xml"/><Relationship Id="rId230" Type="http://schemas.openxmlformats.org/officeDocument/2006/relationships/revisionLog" Target="revisionLog230.xml"/><Relationship Id="rId468" Type="http://schemas.openxmlformats.org/officeDocument/2006/relationships/revisionLog" Target="revisionLog121.xml"/><Relationship Id="rId675" Type="http://schemas.openxmlformats.org/officeDocument/2006/relationships/revisionLog" Target="revisionLog460.xml"/><Relationship Id="rId328" Type="http://schemas.openxmlformats.org/officeDocument/2006/relationships/revisionLog" Target="revisionLog328.xml"/><Relationship Id="rId272" Type="http://schemas.openxmlformats.org/officeDocument/2006/relationships/revisionLog" Target="revisionLog272.xml"/><Relationship Id="rId535" Type="http://schemas.openxmlformats.org/officeDocument/2006/relationships/revisionLog" Target="revisionLog188.xml"/><Relationship Id="rId577" Type="http://schemas.openxmlformats.org/officeDocument/2006/relationships/revisionLog" Target="revisionLog362.xml"/><Relationship Id="rId700" Type="http://schemas.openxmlformats.org/officeDocument/2006/relationships/revisionLog" Target="revisionLog485.xml"/><Relationship Id="rId742" Type="http://schemas.openxmlformats.org/officeDocument/2006/relationships/revisionLog" Target="revisionLog527.xml"/><Relationship Id="rId381" Type="http://schemas.openxmlformats.org/officeDocument/2006/relationships/revisionLog" Target="revisionLog34.xml"/><Relationship Id="rId602" Type="http://schemas.openxmlformats.org/officeDocument/2006/relationships/revisionLog" Target="revisionLog387.xml"/><Relationship Id="rId784" Type="http://schemas.openxmlformats.org/officeDocument/2006/relationships/revisionLog" Target="revisionLog569.xml"/><Relationship Id="rId241" Type="http://schemas.openxmlformats.org/officeDocument/2006/relationships/revisionLog" Target="revisionLog241.xml"/><Relationship Id="rId437" Type="http://schemas.openxmlformats.org/officeDocument/2006/relationships/revisionLog" Target="revisionLog90.xml"/><Relationship Id="rId479" Type="http://schemas.openxmlformats.org/officeDocument/2006/relationships/revisionLog" Target="revisionLog132.xml"/><Relationship Id="rId644" Type="http://schemas.openxmlformats.org/officeDocument/2006/relationships/revisionLog" Target="revisionLog429.xml"/><Relationship Id="rId686" Type="http://schemas.openxmlformats.org/officeDocument/2006/relationships/revisionLog" Target="revisionLog471.xml"/><Relationship Id="rId339" Type="http://schemas.openxmlformats.org/officeDocument/2006/relationships/revisionLog" Target="revisionLog339.xml"/><Relationship Id="rId283" Type="http://schemas.openxmlformats.org/officeDocument/2006/relationships/revisionLog" Target="revisionLog283.xml"/><Relationship Id="rId490" Type="http://schemas.openxmlformats.org/officeDocument/2006/relationships/revisionLog" Target="revisionLog143.xml"/><Relationship Id="rId504" Type="http://schemas.openxmlformats.org/officeDocument/2006/relationships/revisionLog" Target="revisionLog157.xml"/><Relationship Id="rId546" Type="http://schemas.openxmlformats.org/officeDocument/2006/relationships/revisionLog" Target="revisionLog199.xml"/><Relationship Id="rId711" Type="http://schemas.openxmlformats.org/officeDocument/2006/relationships/revisionLog" Target="revisionLog496.xml"/><Relationship Id="rId753" Type="http://schemas.openxmlformats.org/officeDocument/2006/relationships/revisionLog" Target="revisionLog538.xml"/><Relationship Id="rId350" Type="http://schemas.openxmlformats.org/officeDocument/2006/relationships/revisionLog" Target="revisionLog3.xml"/><Relationship Id="rId406" Type="http://schemas.openxmlformats.org/officeDocument/2006/relationships/revisionLog" Target="revisionLog59.xml"/><Relationship Id="rId588" Type="http://schemas.openxmlformats.org/officeDocument/2006/relationships/revisionLog" Target="revisionLog373.xml"/><Relationship Id="rId795" Type="http://schemas.openxmlformats.org/officeDocument/2006/relationships/revisionLog" Target="revisionLog580.xml"/><Relationship Id="rId809" Type="http://schemas.openxmlformats.org/officeDocument/2006/relationships/revisionLog" Target="revisionLog594.xml"/><Relationship Id="rId392" Type="http://schemas.openxmlformats.org/officeDocument/2006/relationships/revisionLog" Target="revisionLog45.xml"/><Relationship Id="rId448" Type="http://schemas.openxmlformats.org/officeDocument/2006/relationships/revisionLog" Target="revisionLog101.xml"/><Relationship Id="rId613" Type="http://schemas.openxmlformats.org/officeDocument/2006/relationships/revisionLog" Target="revisionLog398.xml"/><Relationship Id="rId655" Type="http://schemas.openxmlformats.org/officeDocument/2006/relationships/revisionLog" Target="revisionLog440.xml"/><Relationship Id="rId697" Type="http://schemas.openxmlformats.org/officeDocument/2006/relationships/revisionLog" Target="revisionLog482.xml"/><Relationship Id="rId820" Type="http://schemas.openxmlformats.org/officeDocument/2006/relationships/revisionLog" Target="revisionLog605.xml"/><Relationship Id="rId252" Type="http://schemas.openxmlformats.org/officeDocument/2006/relationships/revisionLog" Target="revisionLog252.xml"/><Relationship Id="rId294" Type="http://schemas.openxmlformats.org/officeDocument/2006/relationships/revisionLog" Target="revisionLog294.xml"/><Relationship Id="rId308" Type="http://schemas.openxmlformats.org/officeDocument/2006/relationships/revisionLog" Target="revisionLog308.xml"/><Relationship Id="rId515" Type="http://schemas.openxmlformats.org/officeDocument/2006/relationships/revisionLog" Target="revisionLog168.xml"/><Relationship Id="rId722" Type="http://schemas.openxmlformats.org/officeDocument/2006/relationships/revisionLog" Target="revisionLog507.xml"/><Relationship Id="rId361" Type="http://schemas.openxmlformats.org/officeDocument/2006/relationships/revisionLog" Target="revisionLog14.xml"/><Relationship Id="rId557" Type="http://schemas.openxmlformats.org/officeDocument/2006/relationships/revisionLog" Target="revisionLog210.xml"/><Relationship Id="rId599" Type="http://schemas.openxmlformats.org/officeDocument/2006/relationships/revisionLog" Target="revisionLog384.xml"/><Relationship Id="rId764" Type="http://schemas.openxmlformats.org/officeDocument/2006/relationships/revisionLog" Target="revisionLog549.xml"/><Relationship Id="rId417" Type="http://schemas.openxmlformats.org/officeDocument/2006/relationships/revisionLog" Target="revisionLog70.xml"/><Relationship Id="rId459" Type="http://schemas.openxmlformats.org/officeDocument/2006/relationships/revisionLog" Target="revisionLog112.xml"/><Relationship Id="rId624" Type="http://schemas.openxmlformats.org/officeDocument/2006/relationships/revisionLog" Target="revisionLog409.xml"/><Relationship Id="rId666" Type="http://schemas.openxmlformats.org/officeDocument/2006/relationships/revisionLog" Target="revisionLog451.xml"/><Relationship Id="rId319" Type="http://schemas.openxmlformats.org/officeDocument/2006/relationships/revisionLog" Target="revisionLog319.xml"/><Relationship Id="rId221" Type="http://schemas.openxmlformats.org/officeDocument/2006/relationships/revisionLog" Target="revisionLog221.xml"/><Relationship Id="rId263" Type="http://schemas.openxmlformats.org/officeDocument/2006/relationships/revisionLog" Target="revisionLog263.xml"/><Relationship Id="rId470" Type="http://schemas.openxmlformats.org/officeDocument/2006/relationships/revisionLog" Target="revisionLog123.xml"/><Relationship Id="rId526" Type="http://schemas.openxmlformats.org/officeDocument/2006/relationships/revisionLog" Target="revisionLog179.xml"/><Relationship Id="rId330" Type="http://schemas.openxmlformats.org/officeDocument/2006/relationships/revisionLog" Target="revisionLog330.xml"/><Relationship Id="rId568" Type="http://schemas.openxmlformats.org/officeDocument/2006/relationships/revisionLog" Target="revisionLog353.xml"/><Relationship Id="rId733" Type="http://schemas.openxmlformats.org/officeDocument/2006/relationships/revisionLog" Target="revisionLog518.xml"/><Relationship Id="rId775" Type="http://schemas.openxmlformats.org/officeDocument/2006/relationships/revisionLog" Target="revisionLog560.xml"/><Relationship Id="rId372" Type="http://schemas.openxmlformats.org/officeDocument/2006/relationships/revisionLog" Target="revisionLog25.xml"/><Relationship Id="rId428" Type="http://schemas.openxmlformats.org/officeDocument/2006/relationships/revisionLog" Target="revisionLog81.xml"/><Relationship Id="rId635" Type="http://schemas.openxmlformats.org/officeDocument/2006/relationships/revisionLog" Target="revisionLog420.xml"/><Relationship Id="rId677" Type="http://schemas.openxmlformats.org/officeDocument/2006/relationships/revisionLog" Target="revisionLog462.xml"/><Relationship Id="rId800" Type="http://schemas.openxmlformats.org/officeDocument/2006/relationships/revisionLog" Target="revisionLog585.xml"/><Relationship Id="rId232" Type="http://schemas.openxmlformats.org/officeDocument/2006/relationships/revisionLog" Target="revisionLog232.xml"/><Relationship Id="rId274" Type="http://schemas.openxmlformats.org/officeDocument/2006/relationships/revisionLog" Target="revisionLog274.xml"/><Relationship Id="rId481" Type="http://schemas.openxmlformats.org/officeDocument/2006/relationships/revisionLog" Target="revisionLog134.xml"/><Relationship Id="rId702" Type="http://schemas.openxmlformats.org/officeDocument/2006/relationships/revisionLog" Target="revisionLog487.xml"/><Relationship Id="rId537" Type="http://schemas.openxmlformats.org/officeDocument/2006/relationships/revisionLog" Target="revisionLog190.xml"/><Relationship Id="rId579" Type="http://schemas.openxmlformats.org/officeDocument/2006/relationships/revisionLog" Target="revisionLog364.xml"/><Relationship Id="rId744" Type="http://schemas.openxmlformats.org/officeDocument/2006/relationships/revisionLog" Target="revisionLog529.xml"/><Relationship Id="rId786" Type="http://schemas.openxmlformats.org/officeDocument/2006/relationships/revisionLog" Target="revisionLog571.xml"/><Relationship Id="rId320" Type="http://schemas.openxmlformats.org/officeDocument/2006/relationships/revisionLog" Target="revisionLog320.xml"/><Relationship Id="rId558" Type="http://schemas.openxmlformats.org/officeDocument/2006/relationships/revisionLog" Target="revisionLog211.xml"/><Relationship Id="rId723" Type="http://schemas.openxmlformats.org/officeDocument/2006/relationships/revisionLog" Target="revisionLog508.xml"/><Relationship Id="rId765" Type="http://schemas.openxmlformats.org/officeDocument/2006/relationships/revisionLog" Target="revisionLog550.xml"/><Relationship Id="rId341" Type="http://schemas.openxmlformats.org/officeDocument/2006/relationships/revisionLog" Target="revisionLog341.xml"/><Relationship Id="rId383" Type="http://schemas.openxmlformats.org/officeDocument/2006/relationships/revisionLog" Target="revisionLog36.xml"/><Relationship Id="rId439" Type="http://schemas.openxmlformats.org/officeDocument/2006/relationships/revisionLog" Target="revisionLog92.xml"/><Relationship Id="rId590" Type="http://schemas.openxmlformats.org/officeDocument/2006/relationships/revisionLog" Target="revisionLog375.xml"/><Relationship Id="rId604" Type="http://schemas.openxmlformats.org/officeDocument/2006/relationships/revisionLog" Target="revisionLog389.xml"/><Relationship Id="rId646" Type="http://schemas.openxmlformats.org/officeDocument/2006/relationships/revisionLog" Target="revisionLog431.xml"/><Relationship Id="rId811" Type="http://schemas.openxmlformats.org/officeDocument/2006/relationships/revisionLog" Target="revisionLog596.xml"/><Relationship Id="rId362" Type="http://schemas.openxmlformats.org/officeDocument/2006/relationships/revisionLog" Target="revisionLog15.xml"/><Relationship Id="rId418" Type="http://schemas.openxmlformats.org/officeDocument/2006/relationships/revisionLog" Target="revisionLog71.xml"/><Relationship Id="rId625" Type="http://schemas.openxmlformats.org/officeDocument/2006/relationships/revisionLog" Target="revisionLog410.xml"/><Relationship Id="rId285" Type="http://schemas.openxmlformats.org/officeDocument/2006/relationships/revisionLog" Target="revisionLog285.xml"/><Relationship Id="rId243" Type="http://schemas.openxmlformats.org/officeDocument/2006/relationships/revisionLog" Target="revisionLog243.xml"/><Relationship Id="rId450" Type="http://schemas.openxmlformats.org/officeDocument/2006/relationships/revisionLog" Target="revisionLog103.xml"/><Relationship Id="rId506" Type="http://schemas.openxmlformats.org/officeDocument/2006/relationships/revisionLog" Target="revisionLog159.xml"/><Relationship Id="rId688" Type="http://schemas.openxmlformats.org/officeDocument/2006/relationships/revisionLog" Target="revisionLog473.xml"/><Relationship Id="rId222" Type="http://schemas.openxmlformats.org/officeDocument/2006/relationships/revisionLog" Target="revisionLog222.xml"/><Relationship Id="rId264" Type="http://schemas.openxmlformats.org/officeDocument/2006/relationships/revisionLog" Target="revisionLog264.xml"/><Relationship Id="rId471" Type="http://schemas.openxmlformats.org/officeDocument/2006/relationships/revisionLog" Target="revisionLog124.xml"/><Relationship Id="rId667" Type="http://schemas.openxmlformats.org/officeDocument/2006/relationships/revisionLog" Target="revisionLog452.xml"/><Relationship Id="rId310" Type="http://schemas.openxmlformats.org/officeDocument/2006/relationships/revisionLog" Target="revisionLog310.xml"/><Relationship Id="rId492" Type="http://schemas.openxmlformats.org/officeDocument/2006/relationships/revisionLog" Target="revisionLog145.xml"/><Relationship Id="rId548" Type="http://schemas.openxmlformats.org/officeDocument/2006/relationships/revisionLog" Target="revisionLog201.xml"/><Relationship Id="rId713" Type="http://schemas.openxmlformats.org/officeDocument/2006/relationships/revisionLog" Target="revisionLog498.xml"/><Relationship Id="rId755" Type="http://schemas.openxmlformats.org/officeDocument/2006/relationships/revisionLog" Target="revisionLog540.xml"/><Relationship Id="rId797" Type="http://schemas.openxmlformats.org/officeDocument/2006/relationships/revisionLog" Target="revisionLog582.xml"/><Relationship Id="rId527" Type="http://schemas.openxmlformats.org/officeDocument/2006/relationships/revisionLog" Target="revisionLog180.xml"/><Relationship Id="rId569" Type="http://schemas.openxmlformats.org/officeDocument/2006/relationships/revisionLog" Target="revisionLog354.xml"/><Relationship Id="rId734" Type="http://schemas.openxmlformats.org/officeDocument/2006/relationships/revisionLog" Target="revisionLog519.xml"/><Relationship Id="rId776" Type="http://schemas.openxmlformats.org/officeDocument/2006/relationships/revisionLog" Target="revisionLog561.xml"/><Relationship Id="rId352" Type="http://schemas.openxmlformats.org/officeDocument/2006/relationships/revisionLog" Target="revisionLog5.xml"/><Relationship Id="rId394" Type="http://schemas.openxmlformats.org/officeDocument/2006/relationships/revisionLog" Target="revisionLog47.xml"/><Relationship Id="rId408" Type="http://schemas.openxmlformats.org/officeDocument/2006/relationships/revisionLog" Target="revisionLog61.xml"/><Relationship Id="rId615" Type="http://schemas.openxmlformats.org/officeDocument/2006/relationships/revisionLog" Target="revisionLog400.xml"/><Relationship Id="rId822" Type="http://schemas.openxmlformats.org/officeDocument/2006/relationships/revisionLog" Target="revisionLog607.xml"/><Relationship Id="rId331" Type="http://schemas.openxmlformats.org/officeDocument/2006/relationships/revisionLog" Target="revisionLog331.xml"/><Relationship Id="rId373" Type="http://schemas.openxmlformats.org/officeDocument/2006/relationships/revisionLog" Target="revisionLog26.xml"/><Relationship Id="rId429" Type="http://schemas.openxmlformats.org/officeDocument/2006/relationships/revisionLog" Target="revisionLog82.xml"/><Relationship Id="rId580" Type="http://schemas.openxmlformats.org/officeDocument/2006/relationships/revisionLog" Target="revisionLog365.xml"/><Relationship Id="rId636" Type="http://schemas.openxmlformats.org/officeDocument/2006/relationships/revisionLog" Target="revisionLog421.xml"/><Relationship Id="rId801" Type="http://schemas.openxmlformats.org/officeDocument/2006/relationships/revisionLog" Target="revisionLog586.xml"/><Relationship Id="rId254" Type="http://schemas.openxmlformats.org/officeDocument/2006/relationships/revisionLog" Target="revisionLog254.xml"/><Relationship Id="rId657" Type="http://schemas.openxmlformats.org/officeDocument/2006/relationships/revisionLog" Target="revisionLog442.xml"/><Relationship Id="rId699" Type="http://schemas.openxmlformats.org/officeDocument/2006/relationships/revisionLog" Target="revisionLog484.xml"/><Relationship Id="rId233" Type="http://schemas.openxmlformats.org/officeDocument/2006/relationships/revisionLog" Target="revisionLog233.xml"/><Relationship Id="rId440" Type="http://schemas.openxmlformats.org/officeDocument/2006/relationships/revisionLog" Target="revisionLog93.xml"/><Relationship Id="rId678" Type="http://schemas.openxmlformats.org/officeDocument/2006/relationships/revisionLog" Target="revisionLog463.xml"/><Relationship Id="rId296" Type="http://schemas.openxmlformats.org/officeDocument/2006/relationships/revisionLog" Target="revisionLog296.xml"/><Relationship Id="rId461" Type="http://schemas.openxmlformats.org/officeDocument/2006/relationships/revisionLog" Target="revisionLog114.xml"/><Relationship Id="rId517" Type="http://schemas.openxmlformats.org/officeDocument/2006/relationships/revisionLog" Target="revisionLog170.xml"/><Relationship Id="rId559" Type="http://schemas.openxmlformats.org/officeDocument/2006/relationships/revisionLog" Target="revisionLog212.xml"/><Relationship Id="rId724" Type="http://schemas.openxmlformats.org/officeDocument/2006/relationships/revisionLog" Target="revisionLog509.xml"/><Relationship Id="rId766" Type="http://schemas.openxmlformats.org/officeDocument/2006/relationships/revisionLog" Target="revisionLog551.xml"/><Relationship Id="rId300" Type="http://schemas.openxmlformats.org/officeDocument/2006/relationships/revisionLog" Target="revisionLog300.xml"/><Relationship Id="rId275" Type="http://schemas.openxmlformats.org/officeDocument/2006/relationships/revisionLog" Target="revisionLog275.xml"/><Relationship Id="rId482" Type="http://schemas.openxmlformats.org/officeDocument/2006/relationships/revisionLog" Target="revisionLog135.xml"/><Relationship Id="rId538" Type="http://schemas.openxmlformats.org/officeDocument/2006/relationships/revisionLog" Target="revisionLog191.xml"/><Relationship Id="rId703" Type="http://schemas.openxmlformats.org/officeDocument/2006/relationships/revisionLog" Target="revisionLog488.xml"/><Relationship Id="rId745" Type="http://schemas.openxmlformats.org/officeDocument/2006/relationships/revisionLog" Target="revisionLog530.xml"/><Relationship Id="rId321" Type="http://schemas.openxmlformats.org/officeDocument/2006/relationships/revisionLog" Target="revisionLog321.xml"/><Relationship Id="rId363" Type="http://schemas.openxmlformats.org/officeDocument/2006/relationships/revisionLog" Target="revisionLog16.xml"/><Relationship Id="rId419" Type="http://schemas.openxmlformats.org/officeDocument/2006/relationships/revisionLog" Target="revisionLog72.xml"/><Relationship Id="rId570" Type="http://schemas.openxmlformats.org/officeDocument/2006/relationships/revisionLog" Target="revisionLog355.xml"/><Relationship Id="rId626" Type="http://schemas.openxmlformats.org/officeDocument/2006/relationships/revisionLog" Target="revisionLog411.xml"/><Relationship Id="rId342" Type="http://schemas.openxmlformats.org/officeDocument/2006/relationships/revisionLog" Target="revisionLog342.xml"/><Relationship Id="rId384" Type="http://schemas.openxmlformats.org/officeDocument/2006/relationships/revisionLog" Target="revisionLog37.xml"/><Relationship Id="rId591" Type="http://schemas.openxmlformats.org/officeDocument/2006/relationships/revisionLog" Target="revisionLog376.xml"/><Relationship Id="rId605" Type="http://schemas.openxmlformats.org/officeDocument/2006/relationships/revisionLog" Target="revisionLog390.xml"/><Relationship Id="rId787" Type="http://schemas.openxmlformats.org/officeDocument/2006/relationships/revisionLog" Target="revisionLog572.xml"/><Relationship Id="rId812" Type="http://schemas.openxmlformats.org/officeDocument/2006/relationships/revisionLog" Target="revisionLog597.xml"/><Relationship Id="rId223" Type="http://schemas.openxmlformats.org/officeDocument/2006/relationships/revisionLog" Target="revisionLog223.xml"/><Relationship Id="rId430" Type="http://schemas.openxmlformats.org/officeDocument/2006/relationships/revisionLog" Target="revisionLog83.xml"/><Relationship Id="rId668" Type="http://schemas.openxmlformats.org/officeDocument/2006/relationships/revisionLog" Target="revisionLog453.xml"/><Relationship Id="rId244" Type="http://schemas.openxmlformats.org/officeDocument/2006/relationships/revisionLog" Target="revisionLog244.xml"/><Relationship Id="rId647" Type="http://schemas.openxmlformats.org/officeDocument/2006/relationships/revisionLog" Target="revisionLog432.xml"/><Relationship Id="rId689" Type="http://schemas.openxmlformats.org/officeDocument/2006/relationships/revisionLog" Target="revisionLog474.xml"/><Relationship Id="rId265" Type="http://schemas.openxmlformats.org/officeDocument/2006/relationships/revisionLog" Target="revisionLog265.xml"/><Relationship Id="rId472" Type="http://schemas.openxmlformats.org/officeDocument/2006/relationships/revisionLog" Target="revisionLog125.xml"/><Relationship Id="rId528" Type="http://schemas.openxmlformats.org/officeDocument/2006/relationships/revisionLog" Target="revisionLog181.xml"/><Relationship Id="rId735" Type="http://schemas.openxmlformats.org/officeDocument/2006/relationships/revisionLog" Target="revisionLog520.xml"/><Relationship Id="rId286" Type="http://schemas.openxmlformats.org/officeDocument/2006/relationships/revisionLog" Target="revisionLog286.xml"/><Relationship Id="rId451" Type="http://schemas.openxmlformats.org/officeDocument/2006/relationships/revisionLog" Target="revisionLog104.xml"/><Relationship Id="rId493" Type="http://schemas.openxmlformats.org/officeDocument/2006/relationships/revisionLog" Target="revisionLog146.xml"/><Relationship Id="rId507" Type="http://schemas.openxmlformats.org/officeDocument/2006/relationships/revisionLog" Target="revisionLog160.xml"/><Relationship Id="rId549" Type="http://schemas.openxmlformats.org/officeDocument/2006/relationships/revisionLog" Target="revisionLog202.xml"/><Relationship Id="rId714" Type="http://schemas.openxmlformats.org/officeDocument/2006/relationships/revisionLog" Target="revisionLog499.xml"/><Relationship Id="rId756" Type="http://schemas.openxmlformats.org/officeDocument/2006/relationships/revisionLog" Target="revisionLog541.xml"/><Relationship Id="rId332" Type="http://schemas.openxmlformats.org/officeDocument/2006/relationships/revisionLog" Target="revisionLog332.xml"/><Relationship Id="rId374" Type="http://schemas.openxmlformats.org/officeDocument/2006/relationships/revisionLog" Target="revisionLog27.xml"/><Relationship Id="rId581" Type="http://schemas.openxmlformats.org/officeDocument/2006/relationships/revisionLog" Target="revisionLog366.xml"/><Relationship Id="rId777" Type="http://schemas.openxmlformats.org/officeDocument/2006/relationships/revisionLog" Target="revisionLog562.xml"/><Relationship Id="rId311" Type="http://schemas.openxmlformats.org/officeDocument/2006/relationships/revisionLog" Target="revisionLog311.xml"/><Relationship Id="rId353" Type="http://schemas.openxmlformats.org/officeDocument/2006/relationships/revisionLog" Target="revisionLog6.xml"/><Relationship Id="rId395" Type="http://schemas.openxmlformats.org/officeDocument/2006/relationships/revisionLog" Target="revisionLog48.xml"/><Relationship Id="rId409" Type="http://schemas.openxmlformats.org/officeDocument/2006/relationships/revisionLog" Target="revisionLog62.xml"/><Relationship Id="rId560" Type="http://schemas.openxmlformats.org/officeDocument/2006/relationships/revisionLog" Target="revisionLog213.xml"/><Relationship Id="rId798" Type="http://schemas.openxmlformats.org/officeDocument/2006/relationships/revisionLog" Target="revisionLog583.xml"/><Relationship Id="rId234" Type="http://schemas.openxmlformats.org/officeDocument/2006/relationships/revisionLog" Target="revisionLog234.xml"/><Relationship Id="rId637" Type="http://schemas.openxmlformats.org/officeDocument/2006/relationships/revisionLog" Target="revisionLog422.xml"/><Relationship Id="rId679" Type="http://schemas.openxmlformats.org/officeDocument/2006/relationships/revisionLog" Target="revisionLog464.xml"/><Relationship Id="rId802" Type="http://schemas.openxmlformats.org/officeDocument/2006/relationships/revisionLog" Target="revisionLog587.xml"/><Relationship Id="rId420" Type="http://schemas.openxmlformats.org/officeDocument/2006/relationships/revisionLog" Target="revisionLog73.xml"/><Relationship Id="rId616" Type="http://schemas.openxmlformats.org/officeDocument/2006/relationships/revisionLog" Target="revisionLog401.xml"/><Relationship Id="rId658" Type="http://schemas.openxmlformats.org/officeDocument/2006/relationships/revisionLog" Target="revisionLog443.xml"/><Relationship Id="rId823" Type="http://schemas.openxmlformats.org/officeDocument/2006/relationships/revisionLog" Target="revisionLog608.xml"/><Relationship Id="rId276" Type="http://schemas.openxmlformats.org/officeDocument/2006/relationships/revisionLog" Target="revisionLog276.xml"/><Relationship Id="rId441" Type="http://schemas.openxmlformats.org/officeDocument/2006/relationships/revisionLog" Target="revisionLog94.xml"/><Relationship Id="rId483" Type="http://schemas.openxmlformats.org/officeDocument/2006/relationships/revisionLog" Target="revisionLog136.xml"/><Relationship Id="rId539" Type="http://schemas.openxmlformats.org/officeDocument/2006/relationships/revisionLog" Target="revisionLog192.xml"/><Relationship Id="rId690" Type="http://schemas.openxmlformats.org/officeDocument/2006/relationships/revisionLog" Target="revisionLog475.xml"/><Relationship Id="rId704" Type="http://schemas.openxmlformats.org/officeDocument/2006/relationships/revisionLog" Target="revisionLog489.xml"/><Relationship Id="rId746" Type="http://schemas.openxmlformats.org/officeDocument/2006/relationships/revisionLog" Target="revisionLog531.xml"/><Relationship Id="rId297" Type="http://schemas.openxmlformats.org/officeDocument/2006/relationships/revisionLog" Target="revisionLog297.xml"/><Relationship Id="rId255" Type="http://schemas.openxmlformats.org/officeDocument/2006/relationships/revisionLog" Target="revisionLog255.xml"/><Relationship Id="rId462" Type="http://schemas.openxmlformats.org/officeDocument/2006/relationships/revisionLog" Target="revisionLog115.xml"/><Relationship Id="rId518" Type="http://schemas.openxmlformats.org/officeDocument/2006/relationships/revisionLog" Target="revisionLog171.xml"/><Relationship Id="rId725" Type="http://schemas.openxmlformats.org/officeDocument/2006/relationships/revisionLog" Target="revisionLog510.xml"/><Relationship Id="rId343" Type="http://schemas.openxmlformats.org/officeDocument/2006/relationships/revisionLog" Target="revisionLog343.xml"/><Relationship Id="rId301" Type="http://schemas.openxmlformats.org/officeDocument/2006/relationships/revisionLog" Target="revisionLog301.xml"/><Relationship Id="rId550" Type="http://schemas.openxmlformats.org/officeDocument/2006/relationships/revisionLog" Target="revisionLog203.xml"/><Relationship Id="rId788" Type="http://schemas.openxmlformats.org/officeDocument/2006/relationships/revisionLog" Target="revisionLog573.xml"/><Relationship Id="rId322" Type="http://schemas.openxmlformats.org/officeDocument/2006/relationships/revisionLog" Target="revisionLog322.xml"/><Relationship Id="rId364" Type="http://schemas.openxmlformats.org/officeDocument/2006/relationships/revisionLog" Target="revisionLog17.xml"/><Relationship Id="rId767" Type="http://schemas.openxmlformats.org/officeDocument/2006/relationships/revisionLog" Target="revisionLog552.xml"/><Relationship Id="rId385" Type="http://schemas.openxmlformats.org/officeDocument/2006/relationships/revisionLog" Target="revisionLog38.xml"/><Relationship Id="rId592" Type="http://schemas.openxmlformats.org/officeDocument/2006/relationships/revisionLog" Target="revisionLog377.xml"/><Relationship Id="rId606" Type="http://schemas.openxmlformats.org/officeDocument/2006/relationships/revisionLog" Target="revisionLog391.xml"/><Relationship Id="rId648" Type="http://schemas.openxmlformats.org/officeDocument/2006/relationships/revisionLog" Target="revisionLog433.xml"/><Relationship Id="rId813" Type="http://schemas.openxmlformats.org/officeDocument/2006/relationships/revisionLog" Target="revisionLog598.xml"/><Relationship Id="rId571" Type="http://schemas.openxmlformats.org/officeDocument/2006/relationships/revisionLog" Target="revisionLog356.xml"/><Relationship Id="rId627" Type="http://schemas.openxmlformats.org/officeDocument/2006/relationships/revisionLog" Target="revisionLog412.xml"/><Relationship Id="rId669" Type="http://schemas.openxmlformats.org/officeDocument/2006/relationships/revisionLog" Target="revisionLog454.xml"/><Relationship Id="rId287" Type="http://schemas.openxmlformats.org/officeDocument/2006/relationships/revisionLog" Target="revisionLog287.xml"/><Relationship Id="rId245" Type="http://schemas.openxmlformats.org/officeDocument/2006/relationships/revisionLog" Target="revisionLog245.xml"/><Relationship Id="rId410" Type="http://schemas.openxmlformats.org/officeDocument/2006/relationships/revisionLog" Target="revisionLog63.xml"/><Relationship Id="rId452" Type="http://schemas.openxmlformats.org/officeDocument/2006/relationships/revisionLog" Target="revisionLog105.xml"/><Relationship Id="rId494" Type="http://schemas.openxmlformats.org/officeDocument/2006/relationships/revisionLog" Target="revisionLog147.xml"/><Relationship Id="rId508" Type="http://schemas.openxmlformats.org/officeDocument/2006/relationships/revisionLog" Target="revisionLog161.xml"/><Relationship Id="rId715" Type="http://schemas.openxmlformats.org/officeDocument/2006/relationships/revisionLog" Target="revisionLog500.xml"/><Relationship Id="rId224" Type="http://schemas.openxmlformats.org/officeDocument/2006/relationships/revisionLog" Target="revisionLog224.xml"/><Relationship Id="rId266" Type="http://schemas.openxmlformats.org/officeDocument/2006/relationships/revisionLog" Target="revisionLog266.xml"/><Relationship Id="rId431" Type="http://schemas.openxmlformats.org/officeDocument/2006/relationships/revisionLog" Target="revisionLog84.xml"/><Relationship Id="rId473" Type="http://schemas.openxmlformats.org/officeDocument/2006/relationships/revisionLog" Target="revisionLog126.xml"/><Relationship Id="rId529" Type="http://schemas.openxmlformats.org/officeDocument/2006/relationships/revisionLog" Target="revisionLog182.xml"/><Relationship Id="rId680" Type="http://schemas.openxmlformats.org/officeDocument/2006/relationships/revisionLog" Target="revisionLog465.xml"/><Relationship Id="rId736" Type="http://schemas.openxmlformats.org/officeDocument/2006/relationships/revisionLog" Target="revisionLog521.xml"/><Relationship Id="rId312" Type="http://schemas.openxmlformats.org/officeDocument/2006/relationships/revisionLog" Target="revisionLog312.xml"/><Relationship Id="rId354" Type="http://schemas.openxmlformats.org/officeDocument/2006/relationships/revisionLog" Target="revisionLog7.xml"/><Relationship Id="rId757" Type="http://schemas.openxmlformats.org/officeDocument/2006/relationships/revisionLog" Target="revisionLog542.xml"/><Relationship Id="rId799" Type="http://schemas.openxmlformats.org/officeDocument/2006/relationships/revisionLog" Target="revisionLog584.xml"/><Relationship Id="rId333" Type="http://schemas.openxmlformats.org/officeDocument/2006/relationships/revisionLog" Target="revisionLog333.xml"/><Relationship Id="rId540" Type="http://schemas.openxmlformats.org/officeDocument/2006/relationships/revisionLog" Target="revisionLog193.xml"/><Relationship Id="rId778" Type="http://schemas.openxmlformats.org/officeDocument/2006/relationships/revisionLog" Target="revisionLog563.xml"/><Relationship Id="rId396" Type="http://schemas.openxmlformats.org/officeDocument/2006/relationships/revisionLog" Target="revisionLog49.xml"/><Relationship Id="rId561" Type="http://schemas.openxmlformats.org/officeDocument/2006/relationships/revisionLog" Target="revisionLog214.xml"/><Relationship Id="rId617" Type="http://schemas.openxmlformats.org/officeDocument/2006/relationships/revisionLog" Target="revisionLog402.xml"/><Relationship Id="rId659" Type="http://schemas.openxmlformats.org/officeDocument/2006/relationships/revisionLog" Target="revisionLog444.xml"/><Relationship Id="rId824" Type="http://schemas.openxmlformats.org/officeDocument/2006/relationships/revisionLog" Target="revisionLog609.xml"/><Relationship Id="rId375" Type="http://schemas.openxmlformats.org/officeDocument/2006/relationships/revisionLog" Target="revisionLog28.xml"/><Relationship Id="rId582" Type="http://schemas.openxmlformats.org/officeDocument/2006/relationships/revisionLog" Target="revisionLog367.xml"/><Relationship Id="rId638" Type="http://schemas.openxmlformats.org/officeDocument/2006/relationships/revisionLog" Target="revisionLog423.xml"/><Relationship Id="rId803" Type="http://schemas.openxmlformats.org/officeDocument/2006/relationships/revisionLog" Target="revisionLog588.xml"/><Relationship Id="rId298" Type="http://schemas.openxmlformats.org/officeDocument/2006/relationships/revisionLog" Target="revisionLog298.xml"/><Relationship Id="rId256" Type="http://schemas.openxmlformats.org/officeDocument/2006/relationships/revisionLog" Target="revisionLog256.xml"/><Relationship Id="rId421" Type="http://schemas.openxmlformats.org/officeDocument/2006/relationships/revisionLog" Target="revisionLog74.xml"/><Relationship Id="rId463" Type="http://schemas.openxmlformats.org/officeDocument/2006/relationships/revisionLog" Target="revisionLog116.xml"/><Relationship Id="rId519" Type="http://schemas.openxmlformats.org/officeDocument/2006/relationships/revisionLog" Target="revisionLog172.xml"/><Relationship Id="rId670" Type="http://schemas.openxmlformats.org/officeDocument/2006/relationships/revisionLog" Target="revisionLog455.xml"/><Relationship Id="rId277" Type="http://schemas.openxmlformats.org/officeDocument/2006/relationships/revisionLog" Target="revisionLog277.xml"/><Relationship Id="rId235" Type="http://schemas.openxmlformats.org/officeDocument/2006/relationships/revisionLog" Target="revisionLog235.xml"/><Relationship Id="rId400" Type="http://schemas.openxmlformats.org/officeDocument/2006/relationships/revisionLog" Target="revisionLog53.xml"/><Relationship Id="rId442" Type="http://schemas.openxmlformats.org/officeDocument/2006/relationships/revisionLog" Target="revisionLog95.xml"/><Relationship Id="rId484" Type="http://schemas.openxmlformats.org/officeDocument/2006/relationships/revisionLog" Target="revisionLog137.xml"/><Relationship Id="rId705" Type="http://schemas.openxmlformats.org/officeDocument/2006/relationships/revisionLog" Target="revisionLog490.xml"/><Relationship Id="rId323" Type="http://schemas.openxmlformats.org/officeDocument/2006/relationships/revisionLog" Target="revisionLog323.xml"/><Relationship Id="rId530" Type="http://schemas.openxmlformats.org/officeDocument/2006/relationships/revisionLog" Target="revisionLog183.xml"/><Relationship Id="rId726" Type="http://schemas.openxmlformats.org/officeDocument/2006/relationships/revisionLog" Target="revisionLog511.xml"/><Relationship Id="rId768" Type="http://schemas.openxmlformats.org/officeDocument/2006/relationships/revisionLog" Target="revisionLog553.xml"/><Relationship Id="rId344" Type="http://schemas.openxmlformats.org/officeDocument/2006/relationships/revisionLog" Target="revisionLog344.xml"/><Relationship Id="rId302" Type="http://schemas.openxmlformats.org/officeDocument/2006/relationships/revisionLog" Target="revisionLog302.xml"/><Relationship Id="rId691" Type="http://schemas.openxmlformats.org/officeDocument/2006/relationships/revisionLog" Target="revisionLog476.xml"/><Relationship Id="rId747" Type="http://schemas.openxmlformats.org/officeDocument/2006/relationships/revisionLog" Target="revisionLog532.xml"/><Relationship Id="rId789" Type="http://schemas.openxmlformats.org/officeDocument/2006/relationships/revisionLog" Target="revisionLog574.xml"/><Relationship Id="rId365" Type="http://schemas.openxmlformats.org/officeDocument/2006/relationships/revisionLog" Target="revisionLog18.xml"/><Relationship Id="rId572" Type="http://schemas.openxmlformats.org/officeDocument/2006/relationships/revisionLog" Target="revisionLog357.xml"/><Relationship Id="rId628" Type="http://schemas.openxmlformats.org/officeDocument/2006/relationships/revisionLog" Target="revisionLog413.xml"/><Relationship Id="rId386" Type="http://schemas.openxmlformats.org/officeDocument/2006/relationships/revisionLog" Target="revisionLog39.xml"/><Relationship Id="rId551" Type="http://schemas.openxmlformats.org/officeDocument/2006/relationships/revisionLog" Target="revisionLog204.xml"/><Relationship Id="rId593" Type="http://schemas.openxmlformats.org/officeDocument/2006/relationships/revisionLog" Target="revisionLog378.xml"/><Relationship Id="rId607" Type="http://schemas.openxmlformats.org/officeDocument/2006/relationships/revisionLog" Target="revisionLog392.xml"/><Relationship Id="rId649" Type="http://schemas.openxmlformats.org/officeDocument/2006/relationships/revisionLog" Target="revisionLog434.xml"/><Relationship Id="rId814" Type="http://schemas.openxmlformats.org/officeDocument/2006/relationships/revisionLog" Target="revisionLog599.xml"/><Relationship Id="rId267" Type="http://schemas.openxmlformats.org/officeDocument/2006/relationships/revisionLog" Target="revisionLog267.xml"/><Relationship Id="rId225" Type="http://schemas.openxmlformats.org/officeDocument/2006/relationships/revisionLog" Target="revisionLog225.xml"/><Relationship Id="rId432" Type="http://schemas.openxmlformats.org/officeDocument/2006/relationships/revisionLog" Target="revisionLog85.xml"/><Relationship Id="rId474" Type="http://schemas.openxmlformats.org/officeDocument/2006/relationships/revisionLog" Target="revisionLog127.xml"/><Relationship Id="rId288" Type="http://schemas.openxmlformats.org/officeDocument/2006/relationships/revisionLog" Target="revisionLog288.xml"/><Relationship Id="rId246" Type="http://schemas.openxmlformats.org/officeDocument/2006/relationships/revisionLog" Target="revisionLog246.xml"/><Relationship Id="rId411" Type="http://schemas.openxmlformats.org/officeDocument/2006/relationships/revisionLog" Target="revisionLog64.xml"/><Relationship Id="rId453" Type="http://schemas.openxmlformats.org/officeDocument/2006/relationships/revisionLog" Target="revisionLog106.xml"/><Relationship Id="rId509" Type="http://schemas.openxmlformats.org/officeDocument/2006/relationships/revisionLog" Target="revisionLog162.xml"/><Relationship Id="rId660" Type="http://schemas.openxmlformats.org/officeDocument/2006/relationships/revisionLog" Target="revisionLog445.xml"/><Relationship Id="rId681" Type="http://schemas.openxmlformats.org/officeDocument/2006/relationships/revisionLog" Target="revisionLog466.xml"/><Relationship Id="rId737" Type="http://schemas.openxmlformats.org/officeDocument/2006/relationships/revisionLog" Target="revisionLog522.xml"/><Relationship Id="rId779" Type="http://schemas.openxmlformats.org/officeDocument/2006/relationships/revisionLog" Target="revisionLog564.xml"/><Relationship Id="rId313" Type="http://schemas.openxmlformats.org/officeDocument/2006/relationships/revisionLog" Target="revisionLog313.xml"/><Relationship Id="rId495" Type="http://schemas.openxmlformats.org/officeDocument/2006/relationships/revisionLog" Target="revisionLog148.xml"/><Relationship Id="rId716" Type="http://schemas.openxmlformats.org/officeDocument/2006/relationships/revisionLog" Target="revisionLog501.xml"/><Relationship Id="rId758" Type="http://schemas.openxmlformats.org/officeDocument/2006/relationships/revisionLog" Target="revisionLog543.xml"/><Relationship Id="rId334" Type="http://schemas.openxmlformats.org/officeDocument/2006/relationships/revisionLog" Target="revisionLog334.xml"/><Relationship Id="rId376" Type="http://schemas.openxmlformats.org/officeDocument/2006/relationships/revisionLog" Target="revisionLog29.xml"/><Relationship Id="rId541" Type="http://schemas.openxmlformats.org/officeDocument/2006/relationships/revisionLog" Target="revisionLog194.xml"/><Relationship Id="rId583" Type="http://schemas.openxmlformats.org/officeDocument/2006/relationships/revisionLog" Target="revisionLog368.xml"/><Relationship Id="rId639" Type="http://schemas.openxmlformats.org/officeDocument/2006/relationships/revisionLog" Target="revisionLog424.xml"/><Relationship Id="rId790" Type="http://schemas.openxmlformats.org/officeDocument/2006/relationships/revisionLog" Target="revisionLog575.xml"/><Relationship Id="rId804" Type="http://schemas.openxmlformats.org/officeDocument/2006/relationships/revisionLog" Target="revisionLog589.xml"/><Relationship Id="rId355" Type="http://schemas.openxmlformats.org/officeDocument/2006/relationships/revisionLog" Target="revisionLog8.xml"/><Relationship Id="rId397" Type="http://schemas.openxmlformats.org/officeDocument/2006/relationships/revisionLog" Target="revisionLog50.xml"/><Relationship Id="rId520" Type="http://schemas.openxmlformats.org/officeDocument/2006/relationships/revisionLog" Target="revisionLog173.xml"/><Relationship Id="rId562" Type="http://schemas.openxmlformats.org/officeDocument/2006/relationships/revisionLog" Target="revisionLog215.xml"/><Relationship Id="rId618" Type="http://schemas.openxmlformats.org/officeDocument/2006/relationships/revisionLog" Target="revisionLog403.xml"/><Relationship Id="rId825" Type="http://schemas.openxmlformats.org/officeDocument/2006/relationships/revisionLog" Target="revisionLog610.xml"/><Relationship Id="rId236" Type="http://schemas.openxmlformats.org/officeDocument/2006/relationships/revisionLog" Target="revisionLog236.xml"/><Relationship Id="rId278" Type="http://schemas.openxmlformats.org/officeDocument/2006/relationships/revisionLog" Target="revisionLog278.xml"/><Relationship Id="rId401" Type="http://schemas.openxmlformats.org/officeDocument/2006/relationships/revisionLog" Target="revisionLog54.xml"/><Relationship Id="rId443" Type="http://schemas.openxmlformats.org/officeDocument/2006/relationships/revisionLog" Target="revisionLog96.xml"/><Relationship Id="rId650" Type="http://schemas.openxmlformats.org/officeDocument/2006/relationships/revisionLog" Target="revisionLog435.xml"/><Relationship Id="rId257" Type="http://schemas.openxmlformats.org/officeDocument/2006/relationships/revisionLog" Target="revisionLog257.xml"/><Relationship Id="rId422" Type="http://schemas.openxmlformats.org/officeDocument/2006/relationships/revisionLog" Target="revisionLog75.xml"/><Relationship Id="rId464" Type="http://schemas.openxmlformats.org/officeDocument/2006/relationships/revisionLog" Target="revisionLog117.xml"/><Relationship Id="rId303" Type="http://schemas.openxmlformats.org/officeDocument/2006/relationships/revisionLog" Target="revisionLog303.xml"/><Relationship Id="rId485" Type="http://schemas.openxmlformats.org/officeDocument/2006/relationships/revisionLog" Target="revisionLog138.xml"/><Relationship Id="rId692" Type="http://schemas.openxmlformats.org/officeDocument/2006/relationships/revisionLog" Target="revisionLog477.xml"/><Relationship Id="rId706" Type="http://schemas.openxmlformats.org/officeDocument/2006/relationships/revisionLog" Target="revisionLog491.xml"/><Relationship Id="rId748" Type="http://schemas.openxmlformats.org/officeDocument/2006/relationships/revisionLog" Target="revisionLog533.xml"/><Relationship Id="rId345" Type="http://schemas.openxmlformats.org/officeDocument/2006/relationships/revisionLog" Target="revisionLog345.xml"/><Relationship Id="rId387" Type="http://schemas.openxmlformats.org/officeDocument/2006/relationships/revisionLog" Target="revisionLog40.xml"/><Relationship Id="rId510" Type="http://schemas.openxmlformats.org/officeDocument/2006/relationships/revisionLog" Target="revisionLog163.xml"/><Relationship Id="rId552" Type="http://schemas.openxmlformats.org/officeDocument/2006/relationships/revisionLog" Target="revisionLog205.xml"/><Relationship Id="rId594" Type="http://schemas.openxmlformats.org/officeDocument/2006/relationships/revisionLog" Target="revisionLog379.xml"/><Relationship Id="rId608" Type="http://schemas.openxmlformats.org/officeDocument/2006/relationships/revisionLog" Target="revisionLog393.xml"/><Relationship Id="rId815" Type="http://schemas.openxmlformats.org/officeDocument/2006/relationships/revisionLog" Target="revisionLog600.xml"/><Relationship Id="rId247" Type="http://schemas.openxmlformats.org/officeDocument/2006/relationships/revisionLog" Target="revisionLog247.xml"/><Relationship Id="rId412" Type="http://schemas.openxmlformats.org/officeDocument/2006/relationships/revisionLog" Target="revisionLog65.xml"/><Relationship Id="rId289" Type="http://schemas.openxmlformats.org/officeDocument/2006/relationships/revisionLog" Target="revisionLog289.xml"/><Relationship Id="rId454" Type="http://schemas.openxmlformats.org/officeDocument/2006/relationships/revisionLog" Target="revisionLog107.xml"/><Relationship Id="rId496" Type="http://schemas.openxmlformats.org/officeDocument/2006/relationships/revisionLog" Target="revisionLog149.xml"/><Relationship Id="rId661" Type="http://schemas.openxmlformats.org/officeDocument/2006/relationships/revisionLog" Target="revisionLog446.xml"/><Relationship Id="rId717" Type="http://schemas.openxmlformats.org/officeDocument/2006/relationships/revisionLog" Target="revisionLog502.xml"/><Relationship Id="rId759" Type="http://schemas.openxmlformats.org/officeDocument/2006/relationships/revisionLog" Target="revisionLog544.xml"/><Relationship Id="rId314" Type="http://schemas.openxmlformats.org/officeDocument/2006/relationships/revisionLog" Target="revisionLog314.xml"/><Relationship Id="rId356" Type="http://schemas.openxmlformats.org/officeDocument/2006/relationships/revisionLog" Target="revisionLog9.xml"/><Relationship Id="rId398" Type="http://schemas.openxmlformats.org/officeDocument/2006/relationships/revisionLog" Target="revisionLog51.xml"/><Relationship Id="rId521" Type="http://schemas.openxmlformats.org/officeDocument/2006/relationships/revisionLog" Target="revisionLog174.xml"/><Relationship Id="rId563" Type="http://schemas.openxmlformats.org/officeDocument/2006/relationships/revisionLog" Target="revisionLog348.xml"/><Relationship Id="rId619" Type="http://schemas.openxmlformats.org/officeDocument/2006/relationships/revisionLog" Target="revisionLog404.xml"/><Relationship Id="rId770" Type="http://schemas.openxmlformats.org/officeDocument/2006/relationships/revisionLog" Target="revisionLog555.xml"/><Relationship Id="rId216" Type="http://schemas.openxmlformats.org/officeDocument/2006/relationships/revisionLog" Target="revisionLog216.xml"/><Relationship Id="rId423" Type="http://schemas.openxmlformats.org/officeDocument/2006/relationships/revisionLog" Target="revisionLog76.xml"/><Relationship Id="rId826" Type="http://schemas.openxmlformats.org/officeDocument/2006/relationships/revisionLog" Target="revisionLog611.xml"/><Relationship Id="rId258" Type="http://schemas.openxmlformats.org/officeDocument/2006/relationships/revisionLog" Target="revisionLog258.xml"/><Relationship Id="rId465" Type="http://schemas.openxmlformats.org/officeDocument/2006/relationships/revisionLog" Target="revisionLog118.xml"/><Relationship Id="rId630" Type="http://schemas.openxmlformats.org/officeDocument/2006/relationships/revisionLog" Target="revisionLog415.xml"/><Relationship Id="rId672" Type="http://schemas.openxmlformats.org/officeDocument/2006/relationships/revisionLog" Target="revisionLog457.xml"/><Relationship Id="rId728" Type="http://schemas.openxmlformats.org/officeDocument/2006/relationships/revisionLog" Target="revisionLog513.xml"/><Relationship Id="rId325" Type="http://schemas.openxmlformats.org/officeDocument/2006/relationships/revisionLog" Target="revisionLog325.xml"/><Relationship Id="rId367" Type="http://schemas.openxmlformats.org/officeDocument/2006/relationships/revisionLog" Target="revisionLog20.xml"/><Relationship Id="rId532" Type="http://schemas.openxmlformats.org/officeDocument/2006/relationships/revisionLog" Target="revisionLog185.xml"/><Relationship Id="rId574" Type="http://schemas.openxmlformats.org/officeDocument/2006/relationships/revisionLog" Target="revisionLog359.xml"/><Relationship Id="rId227" Type="http://schemas.openxmlformats.org/officeDocument/2006/relationships/revisionLog" Target="revisionLog227.xml"/><Relationship Id="rId781" Type="http://schemas.openxmlformats.org/officeDocument/2006/relationships/revisionLog" Target="revisionLog566.xml"/><Relationship Id="rId269" Type="http://schemas.openxmlformats.org/officeDocument/2006/relationships/revisionLog" Target="revisionLog269.xml"/><Relationship Id="rId434" Type="http://schemas.openxmlformats.org/officeDocument/2006/relationships/revisionLog" Target="revisionLog87.xml"/><Relationship Id="rId476" Type="http://schemas.openxmlformats.org/officeDocument/2006/relationships/revisionLog" Target="revisionLog129.xml"/><Relationship Id="rId641" Type="http://schemas.openxmlformats.org/officeDocument/2006/relationships/revisionLog" Target="revisionLog426.xml"/><Relationship Id="rId683" Type="http://schemas.openxmlformats.org/officeDocument/2006/relationships/revisionLog" Target="revisionLog468.xml"/><Relationship Id="rId739" Type="http://schemas.openxmlformats.org/officeDocument/2006/relationships/revisionLog" Target="revisionLog524.xml"/><Relationship Id="rId280" Type="http://schemas.openxmlformats.org/officeDocument/2006/relationships/revisionLog" Target="revisionLog280.xml"/><Relationship Id="rId336" Type="http://schemas.openxmlformats.org/officeDocument/2006/relationships/revisionLog" Target="revisionLog336.xml"/><Relationship Id="rId501" Type="http://schemas.openxmlformats.org/officeDocument/2006/relationships/revisionLog" Target="revisionLog154.xml"/><Relationship Id="rId543" Type="http://schemas.openxmlformats.org/officeDocument/2006/relationships/revisionLog" Target="revisionLog196.xml"/><Relationship Id="rId378" Type="http://schemas.openxmlformats.org/officeDocument/2006/relationships/revisionLog" Target="revisionLog31.xml"/><Relationship Id="rId403" Type="http://schemas.openxmlformats.org/officeDocument/2006/relationships/revisionLog" Target="revisionLog56.xml"/><Relationship Id="rId585" Type="http://schemas.openxmlformats.org/officeDocument/2006/relationships/revisionLog" Target="revisionLog370.xml"/><Relationship Id="rId750" Type="http://schemas.openxmlformats.org/officeDocument/2006/relationships/revisionLog" Target="revisionLog535.xml"/><Relationship Id="rId792" Type="http://schemas.openxmlformats.org/officeDocument/2006/relationships/revisionLog" Target="revisionLog577.xml"/><Relationship Id="rId806" Type="http://schemas.openxmlformats.org/officeDocument/2006/relationships/revisionLog" Target="revisionLog591.xml"/><Relationship Id="rId238" Type="http://schemas.openxmlformats.org/officeDocument/2006/relationships/revisionLog" Target="revisionLog238.xml"/><Relationship Id="rId445" Type="http://schemas.openxmlformats.org/officeDocument/2006/relationships/revisionLog" Target="revisionLog98.xml"/><Relationship Id="rId487" Type="http://schemas.openxmlformats.org/officeDocument/2006/relationships/revisionLog" Target="revisionLog140.xml"/><Relationship Id="rId610" Type="http://schemas.openxmlformats.org/officeDocument/2006/relationships/revisionLog" Target="revisionLog395.xml"/><Relationship Id="rId652" Type="http://schemas.openxmlformats.org/officeDocument/2006/relationships/revisionLog" Target="revisionLog437.xml"/><Relationship Id="rId694" Type="http://schemas.openxmlformats.org/officeDocument/2006/relationships/revisionLog" Target="revisionLog479.xml"/><Relationship Id="rId708" Type="http://schemas.openxmlformats.org/officeDocument/2006/relationships/revisionLog" Target="revisionLog493.xml"/><Relationship Id="rId347" Type="http://schemas.openxmlformats.org/officeDocument/2006/relationships/revisionLog" Target="revisionLog347.xml"/><Relationship Id="rId291" Type="http://schemas.openxmlformats.org/officeDocument/2006/relationships/revisionLog" Target="revisionLog291.xml"/><Relationship Id="rId305" Type="http://schemas.openxmlformats.org/officeDocument/2006/relationships/revisionLog" Target="revisionLog305.xml"/><Relationship Id="rId512" Type="http://schemas.openxmlformats.org/officeDocument/2006/relationships/revisionLog" Target="revisionLog165.xml"/><Relationship Id="rId389" Type="http://schemas.openxmlformats.org/officeDocument/2006/relationships/revisionLog" Target="revisionLog42.xml"/><Relationship Id="rId554" Type="http://schemas.openxmlformats.org/officeDocument/2006/relationships/revisionLog" Target="revisionLog207.xml"/><Relationship Id="rId596" Type="http://schemas.openxmlformats.org/officeDocument/2006/relationships/revisionLog" Target="revisionLog381.xml"/><Relationship Id="rId761" Type="http://schemas.openxmlformats.org/officeDocument/2006/relationships/revisionLog" Target="revisionLog546.xml"/><Relationship Id="rId817" Type="http://schemas.openxmlformats.org/officeDocument/2006/relationships/revisionLog" Target="revisionLog602.xml"/><Relationship Id="rId249" Type="http://schemas.openxmlformats.org/officeDocument/2006/relationships/revisionLog" Target="revisionLog249.xml"/><Relationship Id="rId414" Type="http://schemas.openxmlformats.org/officeDocument/2006/relationships/revisionLog" Target="revisionLog67.xml"/><Relationship Id="rId456" Type="http://schemas.openxmlformats.org/officeDocument/2006/relationships/revisionLog" Target="revisionLog109.xml"/><Relationship Id="rId498" Type="http://schemas.openxmlformats.org/officeDocument/2006/relationships/revisionLog" Target="revisionLog151.xml"/><Relationship Id="rId621" Type="http://schemas.openxmlformats.org/officeDocument/2006/relationships/revisionLog" Target="revisionLog406.xml"/><Relationship Id="rId663" Type="http://schemas.openxmlformats.org/officeDocument/2006/relationships/revisionLog" Target="revisionLog448.xml"/><Relationship Id="rId316" Type="http://schemas.openxmlformats.org/officeDocument/2006/relationships/revisionLog" Target="revisionLog316.xml"/><Relationship Id="rId260" Type="http://schemas.openxmlformats.org/officeDocument/2006/relationships/revisionLog" Target="revisionLog260.xml"/><Relationship Id="rId523" Type="http://schemas.openxmlformats.org/officeDocument/2006/relationships/revisionLog" Target="revisionLog176.xml"/><Relationship Id="rId719" Type="http://schemas.openxmlformats.org/officeDocument/2006/relationships/revisionLog" Target="revisionLog504.xml"/><Relationship Id="rId358" Type="http://schemas.openxmlformats.org/officeDocument/2006/relationships/revisionLog" Target="revisionLog11.xml"/><Relationship Id="rId565" Type="http://schemas.openxmlformats.org/officeDocument/2006/relationships/revisionLog" Target="revisionLog350.xml"/><Relationship Id="rId730" Type="http://schemas.openxmlformats.org/officeDocument/2006/relationships/revisionLog" Target="revisionLog515.xml"/><Relationship Id="rId772" Type="http://schemas.openxmlformats.org/officeDocument/2006/relationships/revisionLog" Target="revisionLog557.xml"/><Relationship Id="rId828" Type="http://schemas.openxmlformats.org/officeDocument/2006/relationships/revisionLog" Target="revisionLog613.xml"/><Relationship Id="rId218" Type="http://schemas.openxmlformats.org/officeDocument/2006/relationships/revisionLog" Target="revisionLog218.xml"/><Relationship Id="rId425" Type="http://schemas.openxmlformats.org/officeDocument/2006/relationships/revisionLog" Target="revisionLog78.xml"/><Relationship Id="rId467" Type="http://schemas.openxmlformats.org/officeDocument/2006/relationships/revisionLog" Target="revisionLog120.xml"/><Relationship Id="rId632" Type="http://schemas.openxmlformats.org/officeDocument/2006/relationships/revisionLog" Target="revisionLog417.xml"/><Relationship Id="rId271" Type="http://schemas.openxmlformats.org/officeDocument/2006/relationships/revisionLog" Target="revisionLog271.xml"/><Relationship Id="rId674" Type="http://schemas.openxmlformats.org/officeDocument/2006/relationships/revisionLog" Target="revisionLog459.xml"/><Relationship Id="rId327" Type="http://schemas.openxmlformats.org/officeDocument/2006/relationships/revisionLog" Target="revisionLog327.xml"/><Relationship Id="rId369" Type="http://schemas.openxmlformats.org/officeDocument/2006/relationships/revisionLog" Target="revisionLog22.xml"/><Relationship Id="rId534" Type="http://schemas.openxmlformats.org/officeDocument/2006/relationships/revisionLog" Target="revisionLog187.xml"/><Relationship Id="rId576" Type="http://schemas.openxmlformats.org/officeDocument/2006/relationships/revisionLog" Target="revisionLog361.xml"/><Relationship Id="rId741" Type="http://schemas.openxmlformats.org/officeDocument/2006/relationships/revisionLog" Target="revisionLog526.xml"/><Relationship Id="rId783" Type="http://schemas.openxmlformats.org/officeDocument/2006/relationships/revisionLog" Target="revisionLog568.xml"/><Relationship Id="rId229" Type="http://schemas.openxmlformats.org/officeDocument/2006/relationships/revisionLog" Target="revisionLog229.xml"/><Relationship Id="rId380" Type="http://schemas.openxmlformats.org/officeDocument/2006/relationships/revisionLog" Target="revisionLog33.xml"/><Relationship Id="rId436" Type="http://schemas.openxmlformats.org/officeDocument/2006/relationships/revisionLog" Target="revisionLog89.xml"/><Relationship Id="rId601" Type="http://schemas.openxmlformats.org/officeDocument/2006/relationships/revisionLog" Target="revisionLog386.xml"/><Relationship Id="rId643" Type="http://schemas.openxmlformats.org/officeDocument/2006/relationships/revisionLog" Target="revisionLog428.xml"/><Relationship Id="rId240" Type="http://schemas.openxmlformats.org/officeDocument/2006/relationships/revisionLog" Target="revisionLog240.xml"/><Relationship Id="rId478" Type="http://schemas.openxmlformats.org/officeDocument/2006/relationships/revisionLog" Target="revisionLog131.xml"/><Relationship Id="rId685" Type="http://schemas.openxmlformats.org/officeDocument/2006/relationships/revisionLog" Target="revisionLog470.xml"/><Relationship Id="rId338" Type="http://schemas.openxmlformats.org/officeDocument/2006/relationships/revisionLog" Target="revisionLog338.xml"/><Relationship Id="rId282" Type="http://schemas.openxmlformats.org/officeDocument/2006/relationships/revisionLog" Target="revisionLog282.xml"/><Relationship Id="rId503" Type="http://schemas.openxmlformats.org/officeDocument/2006/relationships/revisionLog" Target="revisionLog156.xml"/><Relationship Id="rId545" Type="http://schemas.openxmlformats.org/officeDocument/2006/relationships/revisionLog" Target="revisionLog198.xml"/><Relationship Id="rId587" Type="http://schemas.openxmlformats.org/officeDocument/2006/relationships/revisionLog" Target="revisionLog372.xml"/><Relationship Id="rId710" Type="http://schemas.openxmlformats.org/officeDocument/2006/relationships/revisionLog" Target="revisionLog495.xml"/><Relationship Id="rId752" Type="http://schemas.openxmlformats.org/officeDocument/2006/relationships/revisionLog" Target="revisionLog537.xml"/><Relationship Id="rId808" Type="http://schemas.openxmlformats.org/officeDocument/2006/relationships/revisionLog" Target="revisionLog593.xml"/><Relationship Id="rId391" Type="http://schemas.openxmlformats.org/officeDocument/2006/relationships/revisionLog" Target="revisionLog44.xml"/><Relationship Id="rId405" Type="http://schemas.openxmlformats.org/officeDocument/2006/relationships/revisionLog" Target="revisionLog58.xml"/><Relationship Id="rId447" Type="http://schemas.openxmlformats.org/officeDocument/2006/relationships/revisionLog" Target="revisionLog100.xml"/><Relationship Id="rId612" Type="http://schemas.openxmlformats.org/officeDocument/2006/relationships/revisionLog" Target="revisionLog397.xml"/><Relationship Id="rId794" Type="http://schemas.openxmlformats.org/officeDocument/2006/relationships/revisionLog" Target="revisionLog579.xml"/><Relationship Id="rId251" Type="http://schemas.openxmlformats.org/officeDocument/2006/relationships/revisionLog" Target="revisionLog251.xml"/><Relationship Id="rId489" Type="http://schemas.openxmlformats.org/officeDocument/2006/relationships/revisionLog" Target="revisionLog142.xml"/><Relationship Id="rId654" Type="http://schemas.openxmlformats.org/officeDocument/2006/relationships/revisionLog" Target="revisionLog439.xml"/><Relationship Id="rId696" Type="http://schemas.openxmlformats.org/officeDocument/2006/relationships/revisionLog" Target="revisionLog481.xml"/><Relationship Id="rId307" Type="http://schemas.openxmlformats.org/officeDocument/2006/relationships/revisionLog" Target="revisionLog307.xml"/><Relationship Id="rId293" Type="http://schemas.openxmlformats.org/officeDocument/2006/relationships/revisionLog" Target="revisionLog293.xml"/><Relationship Id="rId349" Type="http://schemas.openxmlformats.org/officeDocument/2006/relationships/revisionLog" Target="revisionLog2.xml"/><Relationship Id="rId514" Type="http://schemas.openxmlformats.org/officeDocument/2006/relationships/revisionLog" Target="revisionLog167.xml"/><Relationship Id="rId556" Type="http://schemas.openxmlformats.org/officeDocument/2006/relationships/revisionLog" Target="revisionLog209.xml"/><Relationship Id="rId721" Type="http://schemas.openxmlformats.org/officeDocument/2006/relationships/revisionLog" Target="revisionLog506.xml"/><Relationship Id="rId763" Type="http://schemas.openxmlformats.org/officeDocument/2006/relationships/revisionLog" Target="revisionLog548.xml"/><Relationship Id="rId360" Type="http://schemas.openxmlformats.org/officeDocument/2006/relationships/revisionLog" Target="revisionLog13.xml"/><Relationship Id="rId416" Type="http://schemas.openxmlformats.org/officeDocument/2006/relationships/revisionLog" Target="revisionLog69.xml"/><Relationship Id="rId598" Type="http://schemas.openxmlformats.org/officeDocument/2006/relationships/revisionLog" Target="revisionLog383.xml"/><Relationship Id="rId819" Type="http://schemas.openxmlformats.org/officeDocument/2006/relationships/revisionLog" Target="revisionLog604.xml"/><Relationship Id="rId220" Type="http://schemas.openxmlformats.org/officeDocument/2006/relationships/revisionLog" Target="revisionLog220.xml"/><Relationship Id="rId458" Type="http://schemas.openxmlformats.org/officeDocument/2006/relationships/revisionLog" Target="revisionLog111.xml"/><Relationship Id="rId623" Type="http://schemas.openxmlformats.org/officeDocument/2006/relationships/revisionLog" Target="revisionLog408.xml"/><Relationship Id="rId665" Type="http://schemas.openxmlformats.org/officeDocument/2006/relationships/revisionLog" Target="revisionLog450.xml"/><Relationship Id="rId830" Type="http://schemas.openxmlformats.org/officeDocument/2006/relationships/revisionLog" Target="revisionLog615.xml"/><Relationship Id="rId318" Type="http://schemas.openxmlformats.org/officeDocument/2006/relationships/revisionLog" Target="revisionLog318.xml"/><Relationship Id="rId262" Type="http://schemas.openxmlformats.org/officeDocument/2006/relationships/revisionLog" Target="revisionLog262.xml"/><Relationship Id="rId525" Type="http://schemas.openxmlformats.org/officeDocument/2006/relationships/revisionLog" Target="revisionLog178.xml"/><Relationship Id="rId567" Type="http://schemas.openxmlformats.org/officeDocument/2006/relationships/revisionLog" Target="revisionLog352.xml"/><Relationship Id="rId732" Type="http://schemas.openxmlformats.org/officeDocument/2006/relationships/revisionLog" Target="revisionLog517.xml"/><Relationship Id="rId371" Type="http://schemas.openxmlformats.org/officeDocument/2006/relationships/revisionLog" Target="revisionLog24.xml"/><Relationship Id="rId774" Type="http://schemas.openxmlformats.org/officeDocument/2006/relationships/revisionLog" Target="revisionLog559.xml"/><Relationship Id="rId427" Type="http://schemas.openxmlformats.org/officeDocument/2006/relationships/revisionLog" Target="revisionLog80.xml"/><Relationship Id="rId469" Type="http://schemas.openxmlformats.org/officeDocument/2006/relationships/revisionLog" Target="revisionLog122.xml"/><Relationship Id="rId634" Type="http://schemas.openxmlformats.org/officeDocument/2006/relationships/revisionLog" Target="revisionLog419.xml"/><Relationship Id="rId676" Type="http://schemas.openxmlformats.org/officeDocument/2006/relationships/revisionLog" Target="revisionLog461.xml"/><Relationship Id="rId329" Type="http://schemas.openxmlformats.org/officeDocument/2006/relationships/revisionLog" Target="revisionLog329.xml"/><Relationship Id="rId231" Type="http://schemas.openxmlformats.org/officeDocument/2006/relationships/revisionLog" Target="revisionLog231.xml"/><Relationship Id="rId273" Type="http://schemas.openxmlformats.org/officeDocument/2006/relationships/revisionLog" Target="revisionLog273.xml"/><Relationship Id="rId480" Type="http://schemas.openxmlformats.org/officeDocument/2006/relationships/revisionLog" Target="revisionLog133.xml"/><Relationship Id="rId536" Type="http://schemas.openxmlformats.org/officeDocument/2006/relationships/revisionLog" Target="revisionLog189.xml"/><Relationship Id="rId701" Type="http://schemas.openxmlformats.org/officeDocument/2006/relationships/revisionLog" Target="revisionLog486.xml"/><Relationship Id="rId340" Type="http://schemas.openxmlformats.org/officeDocument/2006/relationships/revisionLog" Target="revisionLog340.xml"/><Relationship Id="rId578" Type="http://schemas.openxmlformats.org/officeDocument/2006/relationships/revisionLog" Target="revisionLog363.xml"/><Relationship Id="rId743" Type="http://schemas.openxmlformats.org/officeDocument/2006/relationships/revisionLog" Target="revisionLog528.xml"/><Relationship Id="rId785" Type="http://schemas.openxmlformats.org/officeDocument/2006/relationships/revisionLog" Target="revisionLog570.xml"/><Relationship Id="rId382" Type="http://schemas.openxmlformats.org/officeDocument/2006/relationships/revisionLog" Target="revisionLog35.xml"/><Relationship Id="rId438" Type="http://schemas.openxmlformats.org/officeDocument/2006/relationships/revisionLog" Target="revisionLog91.xml"/><Relationship Id="rId603" Type="http://schemas.openxmlformats.org/officeDocument/2006/relationships/revisionLog" Target="revisionLog388.xml"/><Relationship Id="rId645" Type="http://schemas.openxmlformats.org/officeDocument/2006/relationships/revisionLog" Target="revisionLog430.xml"/><Relationship Id="rId687" Type="http://schemas.openxmlformats.org/officeDocument/2006/relationships/revisionLog" Target="revisionLog472.xml"/><Relationship Id="rId810" Type="http://schemas.openxmlformats.org/officeDocument/2006/relationships/revisionLog" Target="revisionLog595.xml"/><Relationship Id="rId242" Type="http://schemas.openxmlformats.org/officeDocument/2006/relationships/revisionLog" Target="revisionLog242.xml"/><Relationship Id="rId284" Type="http://schemas.openxmlformats.org/officeDocument/2006/relationships/revisionLog" Target="revisionLog284.xml"/><Relationship Id="rId491" Type="http://schemas.openxmlformats.org/officeDocument/2006/relationships/revisionLog" Target="revisionLog144.xml"/><Relationship Id="rId505" Type="http://schemas.openxmlformats.org/officeDocument/2006/relationships/revisionLog" Target="revisionLog158.xml"/><Relationship Id="rId712" Type="http://schemas.openxmlformats.org/officeDocument/2006/relationships/revisionLog" Target="revisionLog497.xml"/><Relationship Id="rId547" Type="http://schemas.openxmlformats.org/officeDocument/2006/relationships/revisionLog" Target="revisionLog200.xml"/><Relationship Id="rId589" Type="http://schemas.openxmlformats.org/officeDocument/2006/relationships/revisionLog" Target="revisionLog374.xml"/><Relationship Id="rId754" Type="http://schemas.openxmlformats.org/officeDocument/2006/relationships/revisionLog" Target="revisionLog539.xml"/><Relationship Id="rId796" Type="http://schemas.openxmlformats.org/officeDocument/2006/relationships/revisionLog" Target="revisionLog581.xml"/><Relationship Id="rId351" Type="http://schemas.openxmlformats.org/officeDocument/2006/relationships/revisionLog" Target="revisionLog4.xml"/><Relationship Id="rId393" Type="http://schemas.openxmlformats.org/officeDocument/2006/relationships/revisionLog" Target="revisionLog46.xml"/><Relationship Id="rId407" Type="http://schemas.openxmlformats.org/officeDocument/2006/relationships/revisionLog" Target="revisionLog60.xml"/><Relationship Id="rId449" Type="http://schemas.openxmlformats.org/officeDocument/2006/relationships/revisionLog" Target="revisionLog102.xml"/><Relationship Id="rId614" Type="http://schemas.openxmlformats.org/officeDocument/2006/relationships/revisionLog" Target="revisionLog399.xml"/><Relationship Id="rId656" Type="http://schemas.openxmlformats.org/officeDocument/2006/relationships/revisionLog" Target="revisionLog441.xml"/><Relationship Id="rId821" Type="http://schemas.openxmlformats.org/officeDocument/2006/relationships/revisionLog" Target="revisionLog606.xml"/><Relationship Id="rId309" Type="http://schemas.openxmlformats.org/officeDocument/2006/relationships/revisionLog" Target="revisionLog309.xml"/><Relationship Id="rId253" Type="http://schemas.openxmlformats.org/officeDocument/2006/relationships/revisionLog" Target="revisionLog253.xml"/><Relationship Id="rId295" Type="http://schemas.openxmlformats.org/officeDocument/2006/relationships/revisionLog" Target="revisionLog295.xml"/><Relationship Id="rId460" Type="http://schemas.openxmlformats.org/officeDocument/2006/relationships/revisionLog" Target="revisionLog113.xml"/><Relationship Id="rId516" Type="http://schemas.openxmlformats.org/officeDocument/2006/relationships/revisionLog" Target="revisionLog169.xml"/><Relationship Id="rId698" Type="http://schemas.openxmlformats.org/officeDocument/2006/relationships/revisionLog" Target="revisionLog48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579EBA2-28C7-43AA-8A79-E1823436A78D}" diskRevisions="1" revisionId="2127" version="830">
  <header guid="{51DF9B8E-6310-4455-990D-68A65575A8B8}" dateTime="2020-06-03T10:32:15" maxSheetId="3" userName="Залецкая Ольга Генадьевна" r:id="rId216">
    <sheetIdMap count="2">
      <sheetId val="1"/>
      <sheetId val="2"/>
    </sheetIdMap>
  </header>
  <header guid="{9374D91B-B541-43D6-A095-2EAF52D337FF}" dateTime="2020-06-03T10:35:11" maxSheetId="3" userName="Перевощикова Анна Васильевна" r:id="rId217" minRId="503" maxRId="510">
    <sheetIdMap count="2">
      <sheetId val="1"/>
      <sheetId val="2"/>
    </sheetIdMap>
  </header>
  <header guid="{B4FFDFF7-C906-49EC-BCEE-1DF4F6C0085E}" dateTime="2020-06-03T10:45:02" maxSheetId="3" userName="Перевощикова Анна Васильевна" r:id="rId218" minRId="514">
    <sheetIdMap count="2">
      <sheetId val="1"/>
      <sheetId val="2"/>
    </sheetIdMap>
  </header>
  <header guid="{77BC7373-9F8A-4195-9245-951A41832E42}" dateTime="2020-06-03T10:46:06" maxSheetId="3" userName="Перевощикова Анна Васильевна" r:id="rId219" minRId="515">
    <sheetIdMap count="2">
      <sheetId val="1"/>
      <sheetId val="2"/>
    </sheetIdMap>
  </header>
  <header guid="{832B3954-71EA-46D9-91AF-6DA7C245F38C}" dateTime="2020-06-03T10:46:11" maxSheetId="3" userName="Маганёва Екатерина Николаевна" r:id="rId220" minRId="516" maxRId="521">
    <sheetIdMap count="2">
      <sheetId val="1"/>
      <sheetId val="2"/>
    </sheetIdMap>
  </header>
  <header guid="{EC15BB97-979E-487B-9276-308175E5BCB3}" dateTime="2020-06-03T10:48:27" maxSheetId="3" userName="Маганёва Екатерина Николаевна" r:id="rId221">
    <sheetIdMap count="2">
      <sheetId val="1"/>
      <sheetId val="2"/>
    </sheetIdMap>
  </header>
  <header guid="{50746257-BDCC-4C87-AC60-DD7F39143FCE}" dateTime="2020-06-03T10:48:39" maxSheetId="3" userName="Перевощикова Анна Васильевна" r:id="rId222" minRId="522">
    <sheetIdMap count="2">
      <sheetId val="1"/>
      <sheetId val="2"/>
    </sheetIdMap>
  </header>
  <header guid="{8EE3AC2A-A359-46D5-A645-B20B199D8963}" dateTime="2020-06-03T10:49:07" maxSheetId="3" userName="Маганёва Екатерина Николаевна" r:id="rId223">
    <sheetIdMap count="2">
      <sheetId val="1"/>
      <sheetId val="2"/>
    </sheetIdMap>
  </header>
  <header guid="{12C45B9F-2407-43EE-A9B3-487B321124C5}" dateTime="2020-06-03T11:09:48" maxSheetId="3" userName="Перевощикова Анна Васильевна" r:id="rId224" minRId="523">
    <sheetIdMap count="2">
      <sheetId val="1"/>
      <sheetId val="2"/>
    </sheetIdMap>
  </header>
  <header guid="{179FA2BB-42CF-4B62-82EE-BE5E27AA536F}" dateTime="2020-06-03T11:12:03" maxSheetId="3" userName="Перевощикова Анна Васильевна" r:id="rId225" minRId="527">
    <sheetIdMap count="2">
      <sheetId val="1"/>
      <sheetId val="2"/>
    </sheetIdMap>
  </header>
  <header guid="{1F909C2B-E41D-44F9-9447-28447F9069FE}" dateTime="2020-06-03T11:14:04" maxSheetId="3" userName="Залецкая Ольга Генадьевна" r:id="rId226" minRId="528" maxRId="530">
    <sheetIdMap count="2">
      <sheetId val="1"/>
      <sheetId val="2"/>
    </sheetIdMap>
  </header>
  <header guid="{2B246B5E-8A8A-4C17-9DFD-C7208295A52E}" dateTime="2020-06-03T11:16:39" maxSheetId="3" userName="Перевощикова Анна Васильевна" r:id="rId227" minRId="534">
    <sheetIdMap count="2">
      <sheetId val="1"/>
      <sheetId val="2"/>
    </sheetIdMap>
  </header>
  <header guid="{CC9B1E74-587F-4A82-9539-E70B3D3E890A}" dateTime="2020-06-03T11:18:13" maxSheetId="3" userName="Маганёва Екатерина Николаевна" r:id="rId228" minRId="535" maxRId="537">
    <sheetIdMap count="2">
      <sheetId val="1"/>
      <sheetId val="2"/>
    </sheetIdMap>
  </header>
  <header guid="{B31B35DE-3792-4268-B9B6-A89BF2851B2B}" dateTime="2020-06-03T11:19:04" maxSheetId="3" userName="Маганёва Екатерина Николаевна" r:id="rId229">
    <sheetIdMap count="2">
      <sheetId val="1"/>
      <sheetId val="2"/>
    </sheetIdMap>
  </header>
  <header guid="{FA03E96B-4C32-420C-A4FA-F59679E39478}" dateTime="2020-06-03T11:21:41" maxSheetId="3" userName="Залецкая Ольга Генадьевна" r:id="rId230">
    <sheetIdMap count="2">
      <sheetId val="1"/>
      <sheetId val="2"/>
    </sheetIdMap>
  </header>
  <header guid="{2CA2E4A0-AD81-4D8B-9836-7F0935180210}" dateTime="2020-06-03T11:23:47" maxSheetId="3" userName="Перевощикова Анна Васильевна" r:id="rId231" minRId="541">
    <sheetIdMap count="2">
      <sheetId val="1"/>
      <sheetId val="2"/>
    </sheetIdMap>
  </header>
  <header guid="{E7932265-2364-4197-9796-29F0DD0E1973}" dateTime="2020-06-03T11:24:59" maxSheetId="3" userName="Залецкая Ольга Генадьевна" r:id="rId232" minRId="545" maxRId="548">
    <sheetIdMap count="2">
      <sheetId val="1"/>
      <sheetId val="2"/>
    </sheetIdMap>
  </header>
  <header guid="{0704C984-2AAA-4706-8337-BCCC4D0D1DAA}" dateTime="2020-06-03T11:30:36" maxSheetId="3" userName="Залецкая Ольга Генадьевна" r:id="rId233" minRId="549" maxRId="556">
    <sheetIdMap count="2">
      <sheetId val="1"/>
      <sheetId val="2"/>
    </sheetIdMap>
  </header>
  <header guid="{9442FDEB-2749-4395-A212-7D9B4E56F156}" dateTime="2020-06-03T11:45:55" maxSheetId="3" userName="Маганёва Екатерина Николаевна" r:id="rId234" minRId="557" maxRId="562">
    <sheetIdMap count="2">
      <sheetId val="1"/>
      <sheetId val="2"/>
    </sheetIdMap>
  </header>
  <header guid="{2C0001D8-CF0A-423F-900E-E36CC1746947}" dateTime="2020-06-03T11:59:43" maxSheetId="3" userName="Маганёва Екатерина Николаевна" r:id="rId235" minRId="566">
    <sheetIdMap count="2">
      <sheetId val="1"/>
      <sheetId val="2"/>
    </sheetIdMap>
  </header>
  <header guid="{037005DE-8EC3-4F74-B296-EAEA8312176B}" dateTime="2020-06-03T12:01:24" maxSheetId="3" userName="Маганёва Екатерина Николаевна" r:id="rId236" minRId="567">
    <sheetIdMap count="2">
      <sheetId val="1"/>
      <sheetId val="2"/>
    </sheetIdMap>
  </header>
  <header guid="{0007E2A3-C5D6-4B7F-BFDE-3733EFFE7CFD}" dateTime="2020-06-03T12:01:55" maxSheetId="3" userName="Маганёва Екатерина Николаевна" r:id="rId237" minRId="568">
    <sheetIdMap count="2">
      <sheetId val="1"/>
      <sheetId val="2"/>
    </sheetIdMap>
  </header>
  <header guid="{A39BA682-3DE8-434E-A30C-4DC67F6D2027}" dateTime="2020-06-03T12:59:59" maxSheetId="3" userName="Маганёва Екатерина Николаевна" r:id="rId238">
    <sheetIdMap count="2">
      <sheetId val="1"/>
      <sheetId val="2"/>
    </sheetIdMap>
  </header>
  <header guid="{38BA0386-6D33-4B78-B9C1-9137CED63E74}" dateTime="2020-06-03T13:09:50" maxSheetId="3" userName="Маганёва Екатерина Николаевна" r:id="rId239">
    <sheetIdMap count="2">
      <sheetId val="1"/>
      <sheetId val="2"/>
    </sheetIdMap>
  </header>
  <header guid="{7E6812CF-46C7-4E35-B4C1-527AE636FB17}" dateTime="2020-06-03T13:10:29" maxSheetId="3" userName="Маганёва Екатерина Николаевна" r:id="rId240">
    <sheetIdMap count="2">
      <sheetId val="1"/>
      <sheetId val="2"/>
    </sheetIdMap>
  </header>
  <header guid="{F239D7F6-246A-48B1-93A8-FF67F98618B2}" dateTime="2020-06-03T13:13:13" maxSheetId="3" userName="Маганёва Екатерина Николаевна" r:id="rId241" minRId="569" maxRId="571">
    <sheetIdMap count="2">
      <sheetId val="1"/>
      <sheetId val="2"/>
    </sheetIdMap>
  </header>
  <header guid="{23B7322E-EAC9-4D0C-A65C-4A9390934324}" dateTime="2020-06-03T13:16:22" maxSheetId="3" userName="Астахова Анна Владимировна" r:id="rId242">
    <sheetIdMap count="2">
      <sheetId val="1"/>
      <sheetId val="2"/>
    </sheetIdMap>
  </header>
  <header guid="{DA33DBD4-51A3-423B-8521-893081E3D7C4}" dateTime="2020-06-03T13:17:05" maxSheetId="3" userName="Астахова Анна Владимировна" r:id="rId243">
    <sheetIdMap count="2">
      <sheetId val="1"/>
      <sheetId val="2"/>
    </sheetIdMap>
  </header>
  <header guid="{7A0EBEF6-7A73-4F32-9F18-7A23FA023B03}" dateTime="2020-06-03T13:18:13" maxSheetId="3" userName="Астахова Анна Владимировна" r:id="rId244">
    <sheetIdMap count="2">
      <sheetId val="1"/>
      <sheetId val="2"/>
    </sheetIdMap>
  </header>
  <header guid="{AE0A7EE7-51AA-4AB2-9D7D-93C7EE4F65FC}" dateTime="2020-06-03T13:18:23" maxSheetId="3" userName="Астахова Анна Владимировна" r:id="rId245">
    <sheetIdMap count="2">
      <sheetId val="1"/>
      <sheetId val="2"/>
    </sheetIdMap>
  </header>
  <header guid="{D678D295-E033-4140-8FA4-1148F5856DBD}" dateTime="2020-06-03T13:19:20" maxSheetId="3" userName="Астахова Анна Владимировна" r:id="rId246">
    <sheetIdMap count="2">
      <sheetId val="1"/>
      <sheetId val="2"/>
    </sheetIdMap>
  </header>
  <header guid="{270AA444-B6D7-4162-A6E4-9128851CE6B4}" dateTime="2020-06-03T13:20:03" maxSheetId="3" userName="Астахова Анна Владимировна" r:id="rId247">
    <sheetIdMap count="2">
      <sheetId val="1"/>
      <sheetId val="2"/>
    </sheetIdMap>
  </header>
  <header guid="{79B9B79B-48D2-4782-8857-61505052188E}" dateTime="2020-06-03T13:20:51" maxSheetId="3" userName="Астахова Анна Владимировна" r:id="rId248">
    <sheetIdMap count="2">
      <sheetId val="1"/>
      <sheetId val="2"/>
    </sheetIdMap>
  </header>
  <header guid="{7E133E03-384D-4F51-AEA9-505A169BCC8B}" dateTime="2020-06-03T13:21:41" maxSheetId="3" userName="Астахова Анна Владимировна" r:id="rId249" minRId="575">
    <sheetIdMap count="2">
      <sheetId val="1"/>
      <sheetId val="2"/>
    </sheetIdMap>
  </header>
  <header guid="{F88BFDEB-E547-4490-9B9D-91318395D113}" dateTime="2020-06-03T13:22:31" maxSheetId="3" userName="Астахова Анна Владимировна" r:id="rId250" minRId="576">
    <sheetIdMap count="2">
      <sheetId val="1"/>
      <sheetId val="2"/>
    </sheetIdMap>
  </header>
  <header guid="{98584311-FEB2-4751-9220-043CF4200306}" dateTime="2020-06-03T13:24:19" maxSheetId="3" userName="Маганёва Екатерина Николаевна" r:id="rId251">
    <sheetIdMap count="2">
      <sheetId val="1"/>
      <sheetId val="2"/>
    </sheetIdMap>
  </header>
  <header guid="{4D703685-EC09-429B-8802-1F742BD180AF}" dateTime="2020-06-03T13:29:26" maxSheetId="3" userName="Астахова Анна Владимировна" r:id="rId252" minRId="577">
    <sheetIdMap count="2">
      <sheetId val="1"/>
      <sheetId val="2"/>
    </sheetIdMap>
  </header>
  <header guid="{C808F190-44C1-4B6F-AF89-DD6397F4794C}" dateTime="2020-06-03T13:30:12" maxSheetId="3" userName="Астахова Анна Владимировна" r:id="rId253" minRId="578">
    <sheetIdMap count="2">
      <sheetId val="1"/>
      <sheetId val="2"/>
    </sheetIdMap>
  </header>
  <header guid="{A1CAE80B-E0FE-4A04-BC05-9C28D8C692AE}" dateTime="2020-06-03T13:31:27" maxSheetId="3" userName="Астахова Анна Владимировна" r:id="rId254">
    <sheetIdMap count="2">
      <sheetId val="1"/>
      <sheetId val="2"/>
    </sheetIdMap>
  </header>
  <header guid="{8D3D7A6E-52B3-4198-89F8-84254782811C}" dateTime="2020-06-03T13:32:39" maxSheetId="3" userName="Астахова Анна Владимировна" r:id="rId255">
    <sheetIdMap count="2">
      <sheetId val="1"/>
      <sheetId val="2"/>
    </sheetIdMap>
  </header>
  <header guid="{375B18E0-6AE9-4F35-B475-1C6AB2FF4C7E}" dateTime="2020-06-03T13:35:30" maxSheetId="3" userName="Астахова Анна Владимировна" r:id="rId256" minRId="579">
    <sheetIdMap count="2">
      <sheetId val="1"/>
      <sheetId val="2"/>
    </sheetIdMap>
  </header>
  <header guid="{33241C9A-DBC3-428A-A991-0BB70B03F0B6}" dateTime="2020-06-03T13:37:08" maxSheetId="3" userName="Астахова Анна Владимировна" r:id="rId257" minRId="583">
    <sheetIdMap count="2">
      <sheetId val="1"/>
      <sheetId val="2"/>
    </sheetIdMap>
  </header>
  <header guid="{79E1D52E-9E68-4971-B6A0-A524BACDAA73}" dateTime="2020-06-03T14:00:50" maxSheetId="3" userName="Залецкая Ольга Генадьевна" r:id="rId258" minRId="584" maxRId="585">
    <sheetIdMap count="2">
      <sheetId val="1"/>
      <sheetId val="2"/>
    </sheetIdMap>
  </header>
  <header guid="{5E9D18AE-F376-4026-9622-2BB5180E7D24}" dateTime="2020-06-03T14:14:21" maxSheetId="3" userName="Залецкая Ольга Генадьевна" r:id="rId259">
    <sheetIdMap count="2">
      <sheetId val="1"/>
      <sheetId val="2"/>
    </sheetIdMap>
  </header>
  <header guid="{851E8577-336C-4361-A0C2-5B241720E1FA}" dateTime="2020-06-03T14:39:32" maxSheetId="3" userName="Астахова Анна Владимировна" r:id="rId260" minRId="592">
    <sheetIdMap count="2">
      <sheetId val="1"/>
      <sheetId val="2"/>
    </sheetIdMap>
  </header>
  <header guid="{83C43060-2AEA-4DD3-B0DB-40B04DF2F9D7}" dateTime="2020-06-03T14:39:37" maxSheetId="3" userName="Маганёва Екатерина Николаевна" r:id="rId261" minRId="593">
    <sheetIdMap count="2">
      <sheetId val="1"/>
      <sheetId val="2"/>
    </sheetIdMap>
  </header>
  <header guid="{38BA4973-5CCD-4262-8AA4-A2A8C003970A}" dateTime="2020-06-03T14:43:14" maxSheetId="3" userName="Астахова Анна Владимировна" r:id="rId262" minRId="597" maxRId="598">
    <sheetIdMap count="2">
      <sheetId val="1"/>
      <sheetId val="2"/>
    </sheetIdMap>
  </header>
  <header guid="{86A1C9F7-DBB5-4F51-B6B4-A3F39624167B}" dateTime="2020-06-03T14:43:36" maxSheetId="3" userName="Астахова Анна Владимировна" r:id="rId263" minRId="599" maxRId="600">
    <sheetIdMap count="2">
      <sheetId val="1"/>
      <sheetId val="2"/>
    </sheetIdMap>
  </header>
  <header guid="{7C439C56-B798-4265-98E4-09ECD0288ADF}" dateTime="2020-06-03T14:44:50" maxSheetId="3" userName="Астахова Анна Владимировна" r:id="rId264" minRId="601">
    <sheetIdMap count="2">
      <sheetId val="1"/>
      <sheetId val="2"/>
    </sheetIdMap>
  </header>
  <header guid="{1AD9229E-0EA8-465D-8BEB-AA7901F6E403}" dateTime="2020-06-03T14:45:56" maxSheetId="3" userName="Маганёва Екатерина Николаевна" r:id="rId265" minRId="602">
    <sheetIdMap count="2">
      <sheetId val="1"/>
      <sheetId val="2"/>
    </sheetIdMap>
  </header>
  <header guid="{35026E6B-9ADA-4B6C-A7F1-32927C4910C4}" dateTime="2020-06-03T14:53:07" maxSheetId="3" userName="Астахова Анна Владимировна" r:id="rId266">
    <sheetIdMap count="2">
      <sheetId val="1"/>
      <sheetId val="2"/>
    </sheetIdMap>
  </header>
  <header guid="{C681FFEF-5A37-4D44-BCC0-341C6A13AF87}" dateTime="2020-06-03T15:16:03" maxSheetId="3" userName="Залецкая Ольга Генадьевна" r:id="rId267" minRId="606">
    <sheetIdMap count="2">
      <sheetId val="1"/>
      <sheetId val="2"/>
    </sheetIdMap>
  </header>
  <header guid="{E122885D-537C-4148-A0E7-6B053B67A2B7}" dateTime="2020-06-03T15:19:33" maxSheetId="3" userName="Залецкая Ольга Генадьевна" r:id="rId268">
    <sheetIdMap count="2">
      <sheetId val="1"/>
      <sheetId val="2"/>
    </sheetIdMap>
  </header>
  <header guid="{F1D87489-19AF-44B3-8E70-2EEBB463653A}" dateTime="2020-06-03T15:20:33" maxSheetId="3" userName="Залецкая Ольга Генадьевна" r:id="rId269">
    <sheetIdMap count="2">
      <sheetId val="1"/>
      <sheetId val="2"/>
    </sheetIdMap>
  </header>
  <header guid="{385C0940-AC2F-4754-89C9-2165CFF2FBAF}" dateTime="2020-06-03T15:24:10" maxSheetId="3" userName="Залецкая Ольга Генадьевна" r:id="rId270">
    <sheetIdMap count="2">
      <sheetId val="1"/>
      <sheetId val="2"/>
    </sheetIdMap>
  </header>
  <header guid="{A8C30BF1-92DC-48FE-8256-410E016E3BEE}" dateTime="2020-06-03T15:39:44" maxSheetId="3" userName="Крыжановская Анна Александровна" r:id="rId271">
    <sheetIdMap count="2">
      <sheetId val="1"/>
      <sheetId val="2"/>
    </sheetIdMap>
  </header>
  <header guid="{C850E794-926B-41F4-AD56-865F4F146CA6}" dateTime="2020-06-03T15:41:26" maxSheetId="3" userName="Крыжановская Анна Александровна" r:id="rId272">
    <sheetIdMap count="2">
      <sheetId val="1"/>
      <sheetId val="2"/>
    </sheetIdMap>
  </header>
  <header guid="{96C85597-2E3D-40BE-90B2-D67B169C8994}" dateTime="2020-06-03T15:42:19" maxSheetId="3" userName="Крыжановская Анна Александровна" r:id="rId273">
    <sheetIdMap count="2">
      <sheetId val="1"/>
      <sheetId val="2"/>
    </sheetIdMap>
  </header>
  <header guid="{02A7CA6C-7273-46CC-AF0C-BA2E816C6AFB}" dateTime="2020-06-03T15:48:15" maxSheetId="3" userName="Крыжановская Анна Александровна" r:id="rId274">
    <sheetIdMap count="2">
      <sheetId val="1"/>
      <sheetId val="2"/>
    </sheetIdMap>
  </header>
  <header guid="{EBB53050-A722-49B1-8900-82E71350AC60}" dateTime="2020-06-03T15:50:00" maxSheetId="3" userName="Крыжановская Анна Александровна" r:id="rId275" minRId="614" maxRId="615">
    <sheetIdMap count="2">
      <sheetId val="1"/>
      <sheetId val="2"/>
    </sheetIdMap>
  </header>
  <header guid="{336E3494-D75B-4896-AED3-FD80B7BC1FC5}" dateTime="2020-06-03T15:50:15" maxSheetId="3" userName="Крыжановская Анна Александровна" r:id="rId276">
    <sheetIdMap count="2">
      <sheetId val="1"/>
      <sheetId val="2"/>
    </sheetIdMap>
  </header>
  <header guid="{48D64F5F-4637-4589-BA66-CB927FB9298A}" dateTime="2020-06-03T15:53:22" maxSheetId="3" userName="Крыжановская Анна Александровна" r:id="rId277" minRId="616" maxRId="618">
    <sheetIdMap count="2">
      <sheetId val="1"/>
      <sheetId val="2"/>
    </sheetIdMap>
  </header>
  <header guid="{73FD0291-E174-4502-A3F2-87F6564A9CD0}" dateTime="2020-06-03T15:54:12" maxSheetId="3" userName="Крыжановская Анна Александровна" r:id="rId278" minRId="619" maxRId="620">
    <sheetIdMap count="2">
      <sheetId val="1"/>
      <sheetId val="2"/>
    </sheetIdMap>
  </header>
  <header guid="{8686A488-F7BA-4438-A245-CCD7FDC4FBB6}" dateTime="2020-06-03T15:55:49" maxSheetId="3" userName="Крыжановская Анна Александровна" r:id="rId279">
    <sheetIdMap count="2">
      <sheetId val="1"/>
      <sheetId val="2"/>
    </sheetIdMap>
  </header>
  <header guid="{A43F37C8-A382-4A89-B80E-5F9BA24C4927}" dateTime="2020-06-03T15:55:56" maxSheetId="3" userName="Крыжановская Анна Александровна" r:id="rId280">
    <sheetIdMap count="2">
      <sheetId val="1"/>
      <sheetId val="2"/>
    </sheetIdMap>
  </header>
  <header guid="{B49BD768-75E8-4281-A9D1-3ED50F582B89}" dateTime="2020-06-03T16:02:28" maxSheetId="3" userName="Маганёва Екатерина Николаевна" r:id="rId281" minRId="621">
    <sheetIdMap count="2">
      <sheetId val="1"/>
      <sheetId val="2"/>
    </sheetIdMap>
  </header>
  <header guid="{CC260404-27CA-4431-ABA7-85B589EA2D27}" dateTime="2020-06-03T16:03:01" maxSheetId="3" userName="Маганёва Екатерина Николаевна" r:id="rId282">
    <sheetIdMap count="2">
      <sheetId val="1"/>
      <sheetId val="2"/>
    </sheetIdMap>
  </header>
  <header guid="{5730B514-BC55-4412-A0C1-F2105780BB1A}" dateTime="2020-06-03T16:03:22" maxSheetId="3" userName="Крыжановская Анна Александровна" r:id="rId283" minRId="622">
    <sheetIdMap count="2">
      <sheetId val="1"/>
      <sheetId val="2"/>
    </sheetIdMap>
  </header>
  <header guid="{31683A58-79CE-4945-B2E3-57EF7F81BBD7}" dateTime="2020-06-03T16:04:27" maxSheetId="3" userName="Крыжановская Анна Александровна" r:id="rId284" minRId="623">
    <sheetIdMap count="2">
      <sheetId val="1"/>
      <sheetId val="2"/>
    </sheetIdMap>
  </header>
  <header guid="{A94BFAC9-CC07-4217-9E28-A4E00ED75470}" dateTime="2020-06-03T16:04:54" maxSheetId="3" userName="Крыжановская Анна Александровна" r:id="rId285" minRId="624">
    <sheetIdMap count="2">
      <sheetId val="1"/>
      <sheetId val="2"/>
    </sheetIdMap>
  </header>
  <header guid="{3BC78117-2D29-44AC-AFFE-1FE2964031B2}" dateTime="2020-06-03T16:05:35" maxSheetId="3" userName="Крыжановская Анна Александровна" r:id="rId286" minRId="625">
    <sheetIdMap count="2">
      <sheetId val="1"/>
      <sheetId val="2"/>
    </sheetIdMap>
  </header>
  <header guid="{DB0C625E-ADF0-4360-933E-CAC7997B9A72}" dateTime="2020-06-03T16:08:31" maxSheetId="3" userName="Крыжановская Анна Александровна" r:id="rId287">
    <sheetIdMap count="2">
      <sheetId val="1"/>
      <sheetId val="2"/>
    </sheetIdMap>
  </header>
  <header guid="{A0546B2F-43C0-43A9-9093-D3C93A5DAEA1}" dateTime="2020-06-03T16:21:33" maxSheetId="3" userName="Крыжановская Анна Александровна" r:id="rId288" minRId="626">
    <sheetIdMap count="2">
      <sheetId val="1"/>
      <sheetId val="2"/>
    </sheetIdMap>
  </header>
  <header guid="{91E87774-A64F-499D-BA4D-2B26560F1B24}" dateTime="2020-06-03T16:22:03" maxSheetId="3" userName="Крыжановская Анна Александровна" r:id="rId289" minRId="627">
    <sheetIdMap count="2">
      <sheetId val="1"/>
      <sheetId val="2"/>
    </sheetIdMap>
  </header>
  <header guid="{6D9D848F-76DA-4A63-A541-AC23A37236D4}" dateTime="2020-06-03T16:22:35" maxSheetId="3" userName="Крыжановская Анна Александровна" r:id="rId290">
    <sheetIdMap count="2">
      <sheetId val="1"/>
      <sheetId val="2"/>
    </sheetIdMap>
  </header>
  <header guid="{FB54CD70-5659-4EEC-824C-FD9C9E3F9781}" dateTime="2020-06-03T16:23:50" maxSheetId="3" userName="Крыжановская Анна Александровна" r:id="rId291" minRId="628" maxRId="631">
    <sheetIdMap count="2">
      <sheetId val="1"/>
      <sheetId val="2"/>
    </sheetIdMap>
  </header>
  <header guid="{8872A350-F69E-42D6-91FC-5728134DAF33}" dateTime="2020-06-03T16:24:01" maxSheetId="3" userName="Крыжановская Анна Александровна" r:id="rId292">
    <sheetIdMap count="2">
      <sheetId val="1"/>
      <sheetId val="2"/>
    </sheetIdMap>
  </header>
  <header guid="{5B1FE28B-81BC-4F64-9B35-369326F28928}" dateTime="2020-06-03T16:25:16" maxSheetId="3" userName="Крыжановская Анна Александровна" r:id="rId293" minRId="632">
    <sheetIdMap count="2">
      <sheetId val="1"/>
      <sheetId val="2"/>
    </sheetIdMap>
  </header>
  <header guid="{4D518950-BF90-48D2-8E38-1156ED52E5E8}" dateTime="2020-06-03T16:27:34" maxSheetId="3" userName="Крыжановская Анна Александровна" r:id="rId294" minRId="633">
    <sheetIdMap count="2">
      <sheetId val="1"/>
      <sheetId val="2"/>
    </sheetIdMap>
  </header>
  <header guid="{42F2EFF6-23DA-4D42-A551-DCA0B9881814}" dateTime="2020-06-03T16:29:37" maxSheetId="3" userName="Крыжановская Анна Александровна" r:id="rId295">
    <sheetIdMap count="2">
      <sheetId val="1"/>
      <sheetId val="2"/>
    </sheetIdMap>
  </header>
  <header guid="{CFB05CA3-B2CD-461A-AC72-35898A47FC34}" dateTime="2020-06-03T16:30:15" maxSheetId="3" userName="Астахова Анна Владимировна" r:id="rId296" minRId="634">
    <sheetIdMap count="2">
      <sheetId val="1"/>
      <sheetId val="2"/>
    </sheetIdMap>
  </header>
  <header guid="{BDE4E365-608C-494F-AAB9-CDE6C54F3FFF}" dateTime="2020-06-03T16:32:09" maxSheetId="3" userName="Астахова Анна Владимировна" r:id="rId297" minRId="638">
    <sheetIdMap count="2">
      <sheetId val="1"/>
      <sheetId val="2"/>
    </sheetIdMap>
  </header>
  <header guid="{76A4B0D3-7B92-47EB-A01A-29A4D0A00EF7}" dateTime="2020-06-03T16:38:33" maxSheetId="3" userName="Астахова Анна Владимировна" r:id="rId298" minRId="642">
    <sheetIdMap count="2">
      <sheetId val="1"/>
      <sheetId val="2"/>
    </sheetIdMap>
  </header>
  <header guid="{1F518C93-7077-4841-9B16-BDDB36746CB3}" dateTime="2020-06-04T09:08:43" maxSheetId="3" userName="Крыжановская Анна Александровна" r:id="rId299" minRId="643" maxRId="644">
    <sheetIdMap count="2">
      <sheetId val="1"/>
      <sheetId val="2"/>
    </sheetIdMap>
  </header>
  <header guid="{D171F1D4-6268-4435-9224-FEDB0BC0FD35}" dateTime="2020-06-04T09:09:37" maxSheetId="3" userName="Крыжановская Анна Александровна" r:id="rId300">
    <sheetIdMap count="2">
      <sheetId val="1"/>
      <sheetId val="2"/>
    </sheetIdMap>
  </header>
  <header guid="{D749F0AA-62A3-47AB-8EC6-7A0F475A6C51}" dateTime="2020-06-04T09:22:37" maxSheetId="3" userName="Астахова Анна Владимировна" r:id="rId301" minRId="647">
    <sheetIdMap count="2">
      <sheetId val="1"/>
      <sheetId val="2"/>
    </sheetIdMap>
  </header>
  <header guid="{692A7288-A176-4F2D-B0A5-2056E3D01A9F}" dateTime="2020-06-04T09:25:17" maxSheetId="3" userName="Астахова Анна Владимировна" r:id="rId302" minRId="651">
    <sheetIdMap count="2">
      <sheetId val="1"/>
      <sheetId val="2"/>
    </sheetIdMap>
  </header>
  <header guid="{AA96A536-C837-420A-9494-A22D2B88A258}" dateTime="2020-06-04T09:27:35" maxSheetId="3" userName="Астахова Анна Владимировна" r:id="rId303" minRId="652">
    <sheetIdMap count="2">
      <sheetId val="1"/>
      <sheetId val="2"/>
    </sheetIdMap>
  </header>
  <header guid="{281685D2-C28D-45A1-8787-6D26323DB335}" dateTime="2020-06-04T09:28:54" maxSheetId="3" userName="Маганёва Екатерина Николаевна" r:id="rId304" minRId="653">
    <sheetIdMap count="2">
      <sheetId val="1"/>
      <sheetId val="2"/>
    </sheetIdMap>
  </header>
  <header guid="{326887DC-4EB1-4635-B9AF-8CC54716A2FA}" dateTime="2020-06-04T09:30:28" maxSheetId="3" userName="Астахова Анна Владимировна" r:id="rId305">
    <sheetIdMap count="2">
      <sheetId val="1"/>
      <sheetId val="2"/>
    </sheetIdMap>
  </header>
  <header guid="{46B78891-5ABB-45CE-8B2C-2122C8F07C8B}" dateTime="2020-06-04T09:33:29" maxSheetId="3" userName="Астахова Анна Владимировна" r:id="rId306" minRId="657">
    <sheetIdMap count="2">
      <sheetId val="1"/>
      <sheetId val="2"/>
    </sheetIdMap>
  </header>
  <header guid="{F71895E8-985E-4F56-94FE-DB6712AA2C5F}" dateTime="2020-06-04T09:34:11" maxSheetId="3" userName="Астахова Анна Владимировна" r:id="rId307" minRId="658">
    <sheetIdMap count="2">
      <sheetId val="1"/>
      <sheetId val="2"/>
    </sheetIdMap>
  </header>
  <header guid="{02E948B3-2704-40F6-BF60-499759796AA2}" dateTime="2020-06-04T09:59:41" maxSheetId="3" userName="Залецкая Ольга Генадьевна" r:id="rId308">
    <sheetIdMap count="2">
      <sheetId val="1"/>
      <sheetId val="2"/>
    </sheetIdMap>
  </header>
  <header guid="{7E564C81-0658-4340-9EF2-81E6D2DDD05B}" dateTime="2020-06-04T10:28:50" maxSheetId="3" userName="Шулепова Ольга Анатольевна" r:id="rId309">
    <sheetIdMap count="2">
      <sheetId val="1"/>
      <sheetId val="2"/>
    </sheetIdMap>
  </header>
  <header guid="{06ABDAFC-1CF6-4C8C-A8A7-7AD00786E396}" dateTime="2020-06-04T10:29:38" maxSheetId="3" userName="Перевощикова Анна Васильевна" r:id="rId310" minRId="666">
    <sheetIdMap count="2">
      <sheetId val="1"/>
      <sheetId val="2"/>
    </sheetIdMap>
  </header>
  <header guid="{053D21F8-34A7-4192-80F8-C76649C59677}" dateTime="2020-06-04T10:53:44" maxSheetId="3" userName="Крыжановская Анна Александровна" r:id="rId311" minRId="667">
    <sheetIdMap count="2">
      <sheetId val="1"/>
      <sheetId val="2"/>
    </sheetIdMap>
  </header>
  <header guid="{55D54BDA-4C65-4C8A-BFB1-DF4DF9A94432}" dateTime="2020-06-04T10:55:09" maxSheetId="3" userName="Шулепова Ольга Анатольевна" r:id="rId312">
    <sheetIdMap count="2">
      <sheetId val="1"/>
      <sheetId val="2"/>
    </sheetIdMap>
  </header>
  <header guid="{E6449CC1-8B44-4DF4-AD2B-F51E6C63C521}" dateTime="2020-06-04T10:55:21" maxSheetId="3" userName="Астахова Анна Владимировна" r:id="rId313" minRId="672">
    <sheetIdMap count="2">
      <sheetId val="1"/>
      <sheetId val="2"/>
    </sheetIdMap>
  </header>
  <header guid="{DBAF94B2-BBF3-4416-9BFC-BC14A0AA94C8}" dateTime="2020-06-04T10:57:09" maxSheetId="3" userName="Крыжановская Анна Александровна" r:id="rId314" minRId="676">
    <sheetIdMap count="2">
      <sheetId val="1"/>
      <sheetId val="2"/>
    </sheetIdMap>
  </header>
  <header guid="{57A3155D-4D58-4F39-9676-D27F12C0E6F8}" dateTime="2020-06-04T10:58:24" maxSheetId="3" userName="Крыжановская Анна Александровна" r:id="rId315" minRId="677">
    <sheetIdMap count="2">
      <sheetId val="1"/>
      <sheetId val="2"/>
    </sheetIdMap>
  </header>
  <header guid="{DDE60CE3-FFDC-45D1-963E-C42351B75EF4}" dateTime="2020-06-04T11:01:01" maxSheetId="3" userName="Шулепова Ольга Анатольевна" r:id="rId316" minRId="678" maxRId="679">
    <sheetIdMap count="2">
      <sheetId val="1"/>
      <sheetId val="2"/>
    </sheetIdMap>
  </header>
  <header guid="{3C61020C-2482-4F96-B0F9-04AFBE5C71EA}" dateTime="2020-06-04T11:02:30" maxSheetId="3" userName="Маганёва Екатерина Николаевна" r:id="rId317" minRId="683">
    <sheetIdMap count="2">
      <sheetId val="1"/>
      <sheetId val="2"/>
    </sheetIdMap>
  </header>
  <header guid="{214CF13A-B439-4B46-9CE7-618937F61DAD}" dateTime="2020-06-04T11:03:19" maxSheetId="3" userName="Шулепова Ольга Анатольевна" r:id="rId318">
    <sheetIdMap count="2">
      <sheetId val="1"/>
      <sheetId val="2"/>
    </sheetIdMap>
  </header>
  <header guid="{9A25627C-3495-4CC4-B142-2BD34E46B440}" dateTime="2020-06-04T11:06:05" maxSheetId="3" userName="Маганёва Екатерина Николаевна" r:id="rId319">
    <sheetIdMap count="2">
      <sheetId val="1"/>
      <sheetId val="2"/>
    </sheetIdMap>
  </header>
  <header guid="{48F304BA-35E6-483F-A9C8-1AB8986DE918}" dateTime="2020-06-04T11:07:30" maxSheetId="3" userName="Шулепова Ольга Анатольевна" r:id="rId320">
    <sheetIdMap count="2">
      <sheetId val="1"/>
      <sheetId val="2"/>
    </sheetIdMap>
  </header>
  <header guid="{D2D1DE19-AC77-48D5-BEEA-DF151C607B6E}" dateTime="2020-06-04T11:07:48" maxSheetId="3" userName="Маганёва Екатерина Николаевна" r:id="rId321" minRId="693">
    <sheetIdMap count="2">
      <sheetId val="1"/>
      <sheetId val="2"/>
    </sheetIdMap>
  </header>
  <header guid="{81B5BE57-7C14-445C-9BBC-655BAC532C69}" dateTime="2020-06-04T11:09:57" maxSheetId="3" userName="Шулепова Ольга Анатольевна" r:id="rId322">
    <sheetIdMap count="2">
      <sheetId val="1"/>
      <sheetId val="2"/>
    </sheetIdMap>
  </header>
  <header guid="{C4CBCAC9-FC5B-4680-A803-3FC7D0A5CCD1}" dateTime="2020-06-04T11:10:05" maxSheetId="3" userName="Маганёва Екатерина Николаевна" r:id="rId323" minRId="697" maxRId="700">
    <sheetIdMap count="2">
      <sheetId val="1"/>
      <sheetId val="2"/>
    </sheetIdMap>
  </header>
  <header guid="{B536F816-A032-46C9-B8DE-04F7629801C4}" dateTime="2020-06-04T11:10:32" maxSheetId="3" userName="Крыжановская Анна Александровна" r:id="rId324" minRId="701">
    <sheetIdMap count="2">
      <sheetId val="1"/>
      <sheetId val="2"/>
    </sheetIdMap>
  </header>
  <header guid="{0CEC5554-1BAC-4A3C-A733-E98B9BABB702}" dateTime="2020-06-04T11:12:06" maxSheetId="3" userName="Маганёва Екатерина Николаевна" r:id="rId325" minRId="702">
    <sheetIdMap count="2">
      <sheetId val="1"/>
      <sheetId val="2"/>
    </sheetIdMap>
  </header>
  <header guid="{7B76E56D-C226-4018-B79F-56E8943A830E}" dateTime="2020-06-04T11:12:53" maxSheetId="3" userName="Маганёва Екатерина Николаевна" r:id="rId326">
    <sheetIdMap count="2">
      <sheetId val="1"/>
      <sheetId val="2"/>
    </sheetIdMap>
  </header>
  <header guid="{34C0E5D3-203A-4846-9506-5AB5693C2E6C}" dateTime="2020-06-04T11:12:59" maxSheetId="3" userName="Шулепова Ольга Анатольевна" r:id="rId327">
    <sheetIdMap count="2">
      <sheetId val="1"/>
      <sheetId val="2"/>
    </sheetIdMap>
  </header>
  <header guid="{79CC267F-2877-4160-B5AD-DDCEE82A147F}" dateTime="2020-06-04T11:13:49" maxSheetId="3" userName="Крыжановская Анна Александровна" r:id="rId328" minRId="706">
    <sheetIdMap count="2">
      <sheetId val="1"/>
      <sheetId val="2"/>
    </sheetIdMap>
  </header>
  <header guid="{36B86F4C-2E3E-4246-B052-8BB299F1036F}" dateTime="2020-06-04T11:14:47" maxSheetId="3" userName="Маганёва Екатерина Николаевна" r:id="rId329" minRId="707">
    <sheetIdMap count="2">
      <sheetId val="1"/>
      <sheetId val="2"/>
    </sheetIdMap>
  </header>
  <header guid="{85360523-DD03-481E-B2F9-0EB2A247E42F}" dateTime="2020-06-04T11:15:25" maxSheetId="3" userName="Астахова Анна Владимировна" r:id="rId330" minRId="708">
    <sheetIdMap count="2">
      <sheetId val="1"/>
      <sheetId val="2"/>
    </sheetIdMap>
  </header>
  <header guid="{F9F729BA-537B-4690-8D77-F340798114DD}" dateTime="2020-06-04T11:22:38" maxSheetId="3" userName="Крыжановская Анна Александровна" r:id="rId331" minRId="709">
    <sheetIdMap count="2">
      <sheetId val="1"/>
      <sheetId val="2"/>
    </sheetIdMap>
  </header>
  <header guid="{11050246-3BA6-4FC3-AEF5-1935629FCBA0}" dateTime="2020-06-04T11:23:20" maxSheetId="3" userName="Крыжановская Анна Александровна" r:id="rId332">
    <sheetIdMap count="2">
      <sheetId val="1"/>
      <sheetId val="2"/>
    </sheetIdMap>
  </header>
  <header guid="{706C2602-F8C6-46A5-9840-E034F96F73D2}" dateTime="2020-06-04T11:51:14" maxSheetId="3" userName="Маганёва Екатерина Николаевна" r:id="rId333" minRId="712">
    <sheetIdMap count="2">
      <sheetId val="1"/>
      <sheetId val="2"/>
    </sheetIdMap>
  </header>
  <header guid="{59A7F14C-0C3F-44CE-A770-93F059C74F38}" dateTime="2020-06-04T11:55:25" maxSheetId="3" userName="Маганёва Екатерина Николаевна" r:id="rId334" minRId="713">
    <sheetIdMap count="2">
      <sheetId val="1"/>
      <sheetId val="2"/>
    </sheetIdMap>
  </header>
  <header guid="{984B1FB8-4594-4D35-A27F-822D08C5EEB2}" dateTime="2020-06-04T13:11:16" maxSheetId="3" userName="Маганёва Екатерина Николаевна" r:id="rId335">
    <sheetIdMap count="2">
      <sheetId val="1"/>
      <sheetId val="2"/>
    </sheetIdMap>
  </header>
  <header guid="{92AC3538-11AA-4211-BF13-7D10CA761206}" dateTime="2020-06-04T14:17:06" maxSheetId="3" userName="Залецкая Ольга Генадьевна" r:id="rId336" minRId="714" maxRId="715">
    <sheetIdMap count="2">
      <sheetId val="1"/>
      <sheetId val="2"/>
    </sheetIdMap>
  </header>
  <header guid="{E5B4C832-BEDA-40DC-924B-500AA463D8AB}" dateTime="2020-06-04T14:18:05" maxSheetId="3" userName="Залецкая Ольга Генадьевна" r:id="rId337" minRId="716">
    <sheetIdMap count="2">
      <sheetId val="1"/>
      <sheetId val="2"/>
    </sheetIdMap>
  </header>
  <header guid="{60C06D47-7F7A-4A5A-B567-27EB147CCC64}" dateTime="2020-06-04T14:20:11" maxSheetId="3" userName="Залецкая Ольга Генадьевна" r:id="rId338" minRId="720">
    <sheetIdMap count="2">
      <sheetId val="1"/>
      <sheetId val="2"/>
    </sheetIdMap>
  </header>
  <header guid="{30D6309E-D366-4487-B5CA-CEB46DDCA11B}" dateTime="2020-06-04T14:21:56" maxSheetId="3" userName="Залецкая Ольга Генадьевна" r:id="rId339" minRId="721">
    <sheetIdMap count="2">
      <sheetId val="1"/>
      <sheetId val="2"/>
    </sheetIdMap>
  </header>
  <header guid="{862BBBA3-3803-43F6-BB20-DD7CBE0C592E}" dateTime="2020-06-04T14:32:05" maxSheetId="3" userName="Залецкая Ольга Генадьевна" r:id="rId340" minRId="722" maxRId="727">
    <sheetIdMap count="2">
      <sheetId val="1"/>
      <sheetId val="2"/>
    </sheetIdMap>
  </header>
  <header guid="{F1F757E6-7364-457F-B5B0-CBB3BBA5B541}" dateTime="2020-06-04T16:32:43" maxSheetId="3" userName="Залецкая Ольга Генадьевна" r:id="rId341" minRId="728">
    <sheetIdMap count="2">
      <sheetId val="1"/>
      <sheetId val="2"/>
    </sheetIdMap>
  </header>
  <header guid="{05B2EC97-359D-4CFD-A3D3-43E3FD49D7F2}" dateTime="2020-06-05T10:49:00" maxSheetId="3" userName="Вершинина Мария Игоревна" r:id="rId342" minRId="729">
    <sheetIdMap count="2">
      <sheetId val="1"/>
      <sheetId val="2"/>
    </sheetIdMap>
  </header>
  <header guid="{00D79488-E792-43F7-B223-BAF4CC7F2A08}" dateTime="2020-06-05T10:50:17" maxSheetId="3" userName="Вершинина Мария Игоревна" r:id="rId343" minRId="733">
    <sheetIdMap count="2">
      <sheetId val="1"/>
      <sheetId val="2"/>
    </sheetIdMap>
  </header>
  <header guid="{4373ADC5-F5C1-4C4A-B142-0B8F424D542D}" dateTime="2020-06-05T10:54:09" maxSheetId="3" userName="Вершинина Мария Игоревна" r:id="rId344" minRId="734">
    <sheetIdMap count="2">
      <sheetId val="1"/>
      <sheetId val="2"/>
    </sheetIdMap>
  </header>
  <header guid="{5513A7B9-11BA-4DC9-B09F-4D107DDF67B1}" dateTime="2020-06-05T11:33:09" maxSheetId="3" userName="Астахова Анна Владимировна" r:id="rId345" minRId="735">
    <sheetIdMap count="2">
      <sheetId val="1"/>
      <sheetId val="2"/>
    </sheetIdMap>
  </header>
  <header guid="{B99F48E4-427F-41C0-8692-E2C2263B04BE}" dateTime="2020-06-05T13:11:53" maxSheetId="3" userName="Залецкая Ольга Генадьевна" r:id="rId346" minRId="736">
    <sheetIdMap count="2">
      <sheetId val="1"/>
      <sheetId val="2"/>
    </sheetIdMap>
  </header>
  <header guid="{F849A5AF-904E-4937-A156-DA5C9D6B75F4}" dateTime="2020-06-19T13:14:10" maxSheetId="3" userName="Перевощикова Анна Васильевна" r:id="rId347">
    <sheetIdMap count="2">
      <sheetId val="1"/>
      <sheetId val="2"/>
    </sheetIdMap>
  </header>
  <header guid="{74E5AD6E-F869-4730-8FD5-AAAC468179F1}" dateTime="2020-07-02T11:09:51" maxSheetId="3" userName="Перевощикова Анна Васильевна" r:id="rId348" minRId="740">
    <sheetIdMap count="2">
      <sheetId val="1"/>
      <sheetId val="2"/>
    </sheetIdMap>
  </header>
  <header guid="{B9E2B5CB-83A7-4447-8AC9-8F8C2D896269}" dateTime="2020-07-02T11:12:05" maxSheetId="3" userName="Перевощикова Анна Васильевна" r:id="rId349" minRId="744">
    <sheetIdMap count="2">
      <sheetId val="1"/>
      <sheetId val="2"/>
    </sheetIdMap>
  </header>
  <header guid="{5628B6E4-CFAC-4B18-A526-C7507F0086FD}" dateTime="2020-07-02T11:14:54" maxSheetId="3" userName="Перевощикова Анна Васильевна" r:id="rId350" minRId="745">
    <sheetIdMap count="2">
      <sheetId val="1"/>
      <sheetId val="2"/>
    </sheetIdMap>
  </header>
  <header guid="{53CFD4F2-2863-4C1C-AB07-93428920C863}" dateTime="2020-07-02T11:17:38" maxSheetId="3" userName="Перевощикова Анна Васильевна" r:id="rId351" minRId="746">
    <sheetIdMap count="2">
      <sheetId val="1"/>
      <sheetId val="2"/>
    </sheetIdMap>
  </header>
  <header guid="{2E8903DF-5E98-4CFD-8648-B0D3E25CF5DE}" dateTime="2020-07-02T11:20:08" maxSheetId="3" userName="Перевощикова Анна Васильевна" r:id="rId352" minRId="747">
    <sheetIdMap count="2">
      <sheetId val="1"/>
      <sheetId val="2"/>
    </sheetIdMap>
  </header>
  <header guid="{BB151306-3FE5-4366-882E-BA0A48044911}" dateTime="2020-07-02T11:36:42" maxSheetId="3" userName="Перевощикова Анна Васильевна" r:id="rId353" minRId="748" maxRId="749">
    <sheetIdMap count="2">
      <sheetId val="1"/>
      <sheetId val="2"/>
    </sheetIdMap>
  </header>
  <header guid="{81B2DF88-95E7-45D5-90CC-1CC0E1A110B3}" dateTime="2020-07-02T13:05:45" maxSheetId="3" userName="Перевощикова Анна Васильевна" r:id="rId354" minRId="750">
    <sheetIdMap count="2">
      <sheetId val="1"/>
      <sheetId val="2"/>
    </sheetIdMap>
  </header>
  <header guid="{6E9A81D3-3FF4-43CB-A14A-8005F779DF7F}" dateTime="2020-07-02T13:33:29" maxSheetId="3" userName="Перевощикова Анна Васильевна" r:id="rId355" minRId="754" maxRId="758">
    <sheetIdMap count="2">
      <sheetId val="1"/>
      <sheetId val="2"/>
    </sheetIdMap>
  </header>
  <header guid="{62A5257C-F7B0-4E93-BCDF-857198EF7008}" dateTime="2020-07-02T14:09:38" maxSheetId="3" userName="Перевощикова Анна Васильевна" r:id="rId356" minRId="762" maxRId="768">
    <sheetIdMap count="2">
      <sheetId val="1"/>
      <sheetId val="2"/>
    </sheetIdMap>
  </header>
  <header guid="{44816131-5D3C-461E-A728-6AC9A12F4779}" dateTime="2020-07-02T14:14:32" maxSheetId="3" userName="Перевощикова Анна Васильевна" r:id="rId357" minRId="769" maxRId="773">
    <sheetIdMap count="2">
      <sheetId val="1"/>
      <sheetId val="2"/>
    </sheetIdMap>
  </header>
  <header guid="{28401D4C-D95F-40DB-8CEB-9870EEA872BE}" dateTime="2020-07-02T14:15:47" maxSheetId="3" userName="Перевощикова Анна Васильевна" r:id="rId358" minRId="774">
    <sheetIdMap count="2">
      <sheetId val="1"/>
      <sheetId val="2"/>
    </sheetIdMap>
  </header>
  <header guid="{6E21573D-98AD-471C-A7EE-FD8B6CC79049}" dateTime="2020-07-02T14:16:33" maxSheetId="3" userName="Перевощикова Анна Васильевна" r:id="rId359">
    <sheetIdMap count="2">
      <sheetId val="1"/>
      <sheetId val="2"/>
    </sheetIdMap>
  </header>
  <header guid="{ABFA4334-FAD5-43F9-B398-E4B243BD67F3}" dateTime="2020-07-02T14:59:36" maxSheetId="3" userName="Астахова Анна Владимировна" r:id="rId360" minRId="775">
    <sheetIdMap count="2">
      <sheetId val="1"/>
      <sheetId val="2"/>
    </sheetIdMap>
  </header>
  <header guid="{5D5E6D9C-9593-4CE1-B297-42B263C037AD}" dateTime="2020-07-02T15:00:23" maxSheetId="3" userName="Астахова Анна Владимировна" r:id="rId361" minRId="776">
    <sheetIdMap count="2">
      <sheetId val="1"/>
      <sheetId val="2"/>
    </sheetIdMap>
  </header>
  <header guid="{769E0CE5-B5BA-488B-B53F-BEDC0BE1C9AE}" dateTime="2020-07-02T15:01:08" maxSheetId="3" userName="Астахова Анна Владимировна" r:id="rId362" minRId="777">
    <sheetIdMap count="2">
      <sheetId val="1"/>
      <sheetId val="2"/>
    </sheetIdMap>
  </header>
  <header guid="{5BD81378-E2C5-4A64-934F-05B7C8EE65AD}" dateTime="2020-07-02T15:01:56" maxSheetId="3" userName="Астахова Анна Владимировна" r:id="rId363" minRId="778">
    <sheetIdMap count="2">
      <sheetId val="1"/>
      <sheetId val="2"/>
    </sheetIdMap>
  </header>
  <header guid="{C1CAE65F-6A87-499D-8507-CF9E6FDDC487}" dateTime="2020-07-02T15:04:00" maxSheetId="3" userName="Астахова Анна Владимировна" r:id="rId364" minRId="779">
    <sheetIdMap count="2">
      <sheetId val="1"/>
      <sheetId val="2"/>
    </sheetIdMap>
  </header>
  <header guid="{B4226739-87DE-4971-BAA7-B5430D4861B5}" dateTime="2020-07-02T15:05:00" maxSheetId="3" userName="Астахова Анна Владимировна" r:id="rId365" minRId="780">
    <sheetIdMap count="2">
      <sheetId val="1"/>
      <sheetId val="2"/>
    </sheetIdMap>
  </header>
  <header guid="{66FF9A8A-060E-4FC6-9841-97C51AF47406}" dateTime="2020-07-02T15:07:07" maxSheetId="3" userName="Астахова Анна Владимировна" r:id="rId366" minRId="781">
    <sheetIdMap count="2">
      <sheetId val="1"/>
      <sheetId val="2"/>
    </sheetIdMap>
  </header>
  <header guid="{EB97DABF-00B1-4788-9782-8DED75DADB10}" dateTime="2020-07-02T15:07:48" maxSheetId="3" userName="Астахова Анна Владимировна" r:id="rId367" minRId="782">
    <sheetIdMap count="2">
      <sheetId val="1"/>
      <sheetId val="2"/>
    </sheetIdMap>
  </header>
  <header guid="{6A0F0F51-7871-4355-A5FA-E7969AE036E0}" dateTime="2020-07-02T15:12:10" maxSheetId="3" userName="Астахова Анна Владимировна" r:id="rId368" minRId="783">
    <sheetIdMap count="2">
      <sheetId val="1"/>
      <sheetId val="2"/>
    </sheetIdMap>
  </header>
  <header guid="{AC28E941-76D3-48D3-9B7A-350F2D5A0D2B}" dateTime="2020-07-02T15:13:29" maxSheetId="3" userName="Астахова Анна Владимировна" r:id="rId369" minRId="784">
    <sheetIdMap count="2">
      <sheetId val="1"/>
      <sheetId val="2"/>
    </sheetIdMap>
  </header>
  <header guid="{2C7B2584-729E-45AB-8F7D-10CA42E5D279}" dateTime="2020-07-02T15:21:45" maxSheetId="3" userName="Астахова Анна Владимировна" r:id="rId370" minRId="785">
    <sheetIdMap count="2">
      <sheetId val="1"/>
      <sheetId val="2"/>
    </sheetIdMap>
  </header>
  <header guid="{426FBFC7-7046-4B6E-ABCC-5FDD439CE2F5}" dateTime="2020-07-02T15:25:08" maxSheetId="3" userName="Астахова Анна Владимировна" r:id="rId371" minRId="786">
    <sheetIdMap count="2">
      <sheetId val="1"/>
      <sheetId val="2"/>
    </sheetIdMap>
  </header>
  <header guid="{38B352EE-5CB4-4845-80C9-1EBFA938E7A2}" dateTime="2020-07-02T15:27:17" maxSheetId="3" userName="Астахова Анна Владимировна" r:id="rId372" minRId="787">
    <sheetIdMap count="2">
      <sheetId val="1"/>
      <sheetId val="2"/>
    </sheetIdMap>
  </header>
  <header guid="{6BCBE332-1C66-435F-8155-6BC9B26BB40A}" dateTime="2020-07-02T15:28:58" maxSheetId="3" userName="Астахова Анна Владимировна" r:id="rId373" minRId="791">
    <sheetIdMap count="2">
      <sheetId val="1"/>
      <sheetId val="2"/>
    </sheetIdMap>
  </header>
  <header guid="{29823B34-B83C-4239-A3CF-EDFBD9C0D9FB}" dateTime="2020-07-02T15:41:25" maxSheetId="3" userName="Астахова Анна Владимировна" r:id="rId374" minRId="792">
    <sheetIdMap count="2">
      <sheetId val="1"/>
      <sheetId val="2"/>
    </sheetIdMap>
  </header>
  <header guid="{089370DE-A572-4E9D-A3C5-3BAD67944075}" dateTime="2020-07-02T15:47:16" maxSheetId="3" userName="Астахова Анна Владимировна" r:id="rId375" minRId="796">
    <sheetIdMap count="2">
      <sheetId val="1"/>
      <sheetId val="2"/>
    </sheetIdMap>
  </header>
  <header guid="{7220EF58-680F-404D-AF54-BC922B514A42}" dateTime="2020-07-02T15:50:19" maxSheetId="3" userName="Астахова Анна Владимировна" r:id="rId376" minRId="797">
    <sheetIdMap count="2">
      <sheetId val="1"/>
      <sheetId val="2"/>
    </sheetIdMap>
  </header>
  <header guid="{EA9E7CA5-9DC3-4DBB-9C41-D8F90C3795EA}" dateTime="2020-07-02T15:51:54" maxSheetId="3" userName="Перевощикова Анна Васильевна" r:id="rId377" minRId="798">
    <sheetIdMap count="2">
      <sheetId val="1"/>
      <sheetId val="2"/>
    </sheetIdMap>
  </header>
  <header guid="{4024460C-48A4-406E-9657-3C1E85646655}" dateTime="2020-07-02T16:05:22" maxSheetId="3" userName="Перевощикова Анна Васильевна" r:id="rId378" minRId="799" maxRId="800">
    <sheetIdMap count="2">
      <sheetId val="1"/>
      <sheetId val="2"/>
    </sheetIdMap>
  </header>
  <header guid="{0EB5C995-71F9-40A9-A58A-024AE9E23433}" dateTime="2020-07-02T16:07:05" maxSheetId="3" userName="Перевощикова Анна Васильевна" r:id="rId379" minRId="801">
    <sheetIdMap count="2">
      <sheetId val="1"/>
      <sheetId val="2"/>
    </sheetIdMap>
  </header>
  <header guid="{4E9ABAAE-DE59-4D40-A07B-9A97893F5D74}" dateTime="2020-07-02T16:17:52" maxSheetId="3" userName="Перевощикова Анна Васильевна" r:id="rId380" minRId="802" maxRId="803">
    <sheetIdMap count="2">
      <sheetId val="1"/>
      <sheetId val="2"/>
    </sheetIdMap>
  </header>
  <header guid="{37884F62-5378-4994-851B-2A0D8079E7E7}" dateTime="2020-07-03T10:01:50" maxSheetId="3" userName="Перевощикова Анна Васильевна" r:id="rId381">
    <sheetIdMap count="2">
      <sheetId val="1"/>
      <sheetId val="2"/>
    </sheetIdMap>
  </header>
  <header guid="{1310F636-888E-4BA5-8B36-6BBEEC197306}" dateTime="2020-07-03T13:36:32" maxSheetId="3" userName="Перевощикова Анна Васильевна" r:id="rId382" minRId="804" maxRId="805">
    <sheetIdMap count="2">
      <sheetId val="1"/>
      <sheetId val="2"/>
    </sheetIdMap>
  </header>
  <header guid="{9199B947-FDA6-4139-8019-C16FF7EB4D6E}" dateTime="2020-07-03T14:40:40" maxSheetId="3" userName="Перевощикова Анна Васильевна" r:id="rId383">
    <sheetIdMap count="2">
      <sheetId val="1"/>
      <sheetId val="2"/>
    </sheetIdMap>
  </header>
  <header guid="{7788F428-4C90-485B-84E8-BDB0AEE4AB83}" dateTime="2020-07-03T16:07:43" maxSheetId="3" userName="Астахова Анна Владимировна" r:id="rId384" minRId="812">
    <sheetIdMap count="2">
      <sheetId val="1"/>
      <sheetId val="2"/>
    </sheetIdMap>
  </header>
  <header guid="{775502B4-2FD2-4257-BC4B-51861133A23C}" dateTime="2020-07-03T16:11:32" maxSheetId="3" userName="Астахова Анна Владимировна" r:id="rId385" minRId="813">
    <sheetIdMap count="2">
      <sheetId val="1"/>
      <sheetId val="2"/>
    </sheetIdMap>
  </header>
  <header guid="{A077510B-2B4E-4AE8-9335-B964730F0445}" dateTime="2020-07-03T16:14:51" maxSheetId="3" userName="Астахова Анна Владимировна" r:id="rId386" minRId="814">
    <sheetIdMap count="2">
      <sheetId val="1"/>
      <sheetId val="2"/>
    </sheetIdMap>
  </header>
  <header guid="{05F0F999-FD10-4148-9776-4BDB6166D7FC}" dateTime="2020-07-03T16:16:37" maxSheetId="3" userName="Астахова Анна Владимировна" r:id="rId387" minRId="815">
    <sheetIdMap count="2">
      <sheetId val="1"/>
      <sheetId val="2"/>
    </sheetIdMap>
  </header>
  <header guid="{22AF593F-197C-489F-9271-B7189F5C09BA}" dateTime="2020-07-03T16:17:11" maxSheetId="3" userName="Астахова Анна Владимировна" r:id="rId388" minRId="816">
    <sheetIdMap count="2">
      <sheetId val="1"/>
      <sheetId val="2"/>
    </sheetIdMap>
  </header>
  <header guid="{7ECC620A-5700-4D98-9254-20338F4C4025}" dateTime="2020-07-03T16:19:59" maxSheetId="3" userName="Астахова Анна Владимировна" r:id="rId389" minRId="817" maxRId="819">
    <sheetIdMap count="2">
      <sheetId val="1"/>
      <sheetId val="2"/>
    </sheetIdMap>
  </header>
  <header guid="{6D3500CC-F934-43DB-98F4-CB91DCC3850F}" dateTime="2020-07-03T16:20:49" maxSheetId="3" userName="Астахова Анна Владимировна" r:id="rId390">
    <sheetIdMap count="2">
      <sheetId val="1"/>
      <sheetId val="2"/>
    </sheetIdMap>
  </header>
  <header guid="{8CC61428-AC1D-4C9E-9CF9-A6D644B55DD9}" dateTime="2020-07-03T16:25:12" maxSheetId="3" userName="Астахова Анна Владимировна" r:id="rId391" minRId="820" maxRId="822">
    <sheetIdMap count="2">
      <sheetId val="1"/>
      <sheetId val="2"/>
    </sheetIdMap>
  </header>
  <header guid="{D09816DF-8B6B-457F-BC2F-71AE678BC568}" dateTime="2020-07-03T16:26:47" maxSheetId="3" userName="Астахова Анна Владимировна" r:id="rId392" minRId="823" maxRId="825">
    <sheetIdMap count="2">
      <sheetId val="1"/>
      <sheetId val="2"/>
    </sheetIdMap>
  </header>
  <header guid="{92557DD4-5BA2-4326-9E5E-BA385E298C40}" dateTime="2020-07-03T16:27:31" maxSheetId="3" userName="Астахова Анна Владимировна" r:id="rId393" minRId="826">
    <sheetIdMap count="2">
      <sheetId val="1"/>
      <sheetId val="2"/>
    </sheetIdMap>
  </header>
  <header guid="{C9AE3F81-FD07-4D34-AAA4-E583CF1D191C}" dateTime="2020-07-03T16:28:09" maxSheetId="3" userName="Астахова Анна Владимировна" r:id="rId394" minRId="827">
    <sheetIdMap count="2">
      <sheetId val="1"/>
      <sheetId val="2"/>
    </sheetIdMap>
  </header>
  <header guid="{62AFFD1F-ADE3-4DC7-805C-55B50B19B352}" dateTime="2020-07-03T16:28:29" maxSheetId="3" userName="Астахова Анна Владимировна" r:id="rId395" minRId="828">
    <sheetIdMap count="2">
      <sheetId val="1"/>
      <sheetId val="2"/>
    </sheetIdMap>
  </header>
  <header guid="{4DBE3329-5430-48C4-9B6A-CF4ADBDCD279}" dateTime="2020-07-03T16:28:56" maxSheetId="3" userName="Астахова Анна Владимировна" r:id="rId396">
    <sheetIdMap count="2">
      <sheetId val="1"/>
      <sheetId val="2"/>
    </sheetIdMap>
  </header>
  <header guid="{FDBAECAD-493D-4564-8A91-FDA13D0E90DF}" dateTime="2020-07-03T16:29:15" maxSheetId="3" userName="Астахова Анна Владимировна" r:id="rId397" minRId="829">
    <sheetIdMap count="2">
      <sheetId val="1"/>
      <sheetId val="2"/>
    </sheetIdMap>
  </header>
  <header guid="{4DC010E5-A246-40B3-9F19-C7EF20B725C2}" dateTime="2020-07-03T16:30:59" maxSheetId="3" userName="Астахова Анна Владимировна" r:id="rId398">
    <sheetIdMap count="2">
      <sheetId val="1"/>
      <sheetId val="2"/>
    </sheetIdMap>
  </header>
  <header guid="{C9E471C9-D97B-4901-9C61-106E83395467}" dateTime="2020-07-03T16:37:44" maxSheetId="3" userName="Астахова Анна Владимировна" r:id="rId399" minRId="830">
    <sheetIdMap count="2">
      <sheetId val="1"/>
      <sheetId val="2"/>
    </sheetIdMap>
  </header>
  <header guid="{EBB02D70-D7B7-417E-B224-7BA3E5FCF2CC}" dateTime="2020-07-03T16:38:02" maxSheetId="3" userName="Астахова Анна Владимировна" r:id="rId400" minRId="831">
    <sheetIdMap count="2">
      <sheetId val="1"/>
      <sheetId val="2"/>
    </sheetIdMap>
  </header>
  <header guid="{876690B8-AC35-4CBF-A8EB-E278EC50B683}" dateTime="2020-07-06T09:18:25" maxSheetId="3" userName="Астахова Анна Владимировна" r:id="rId401" minRId="832">
    <sheetIdMap count="2">
      <sheetId val="1"/>
      <sheetId val="2"/>
    </sheetIdMap>
  </header>
  <header guid="{71E4F1A4-B423-42AC-8842-6CD12006F07E}" dateTime="2020-07-06T09:19:00" maxSheetId="3" userName="Астахова Анна Владимировна" r:id="rId402">
    <sheetIdMap count="2">
      <sheetId val="1"/>
      <sheetId val="2"/>
    </sheetIdMap>
  </header>
  <header guid="{479BB028-B009-4633-85BD-79B2E33E9D44}" dateTime="2020-07-06T09:19:36" maxSheetId="3" userName="Астахова Анна Владимировна" r:id="rId403">
    <sheetIdMap count="2">
      <sheetId val="1"/>
      <sheetId val="2"/>
    </sheetIdMap>
  </header>
  <header guid="{23CDC04A-FE6E-4A75-AB8E-29CFAD93A6AA}" dateTime="2020-07-06T09:21:31" maxSheetId="3" userName="Астахова Анна Владимировна" r:id="rId404" minRId="833" maxRId="835">
    <sheetIdMap count="2">
      <sheetId val="1"/>
      <sheetId val="2"/>
    </sheetIdMap>
  </header>
  <header guid="{53DE1551-A9C3-4DE5-879C-A7E580DBA97A}" dateTime="2020-07-06T09:23:21" maxSheetId="3" userName="Астахова Анна Владимировна" r:id="rId405" minRId="836" maxRId="838">
    <sheetIdMap count="2">
      <sheetId val="1"/>
      <sheetId val="2"/>
    </sheetIdMap>
  </header>
  <header guid="{39A58A19-18CA-4AAB-B018-6D33D80C60C0}" dateTime="2020-07-06T09:23:33" maxSheetId="3" userName="Астахова Анна Владимировна" r:id="rId406">
    <sheetIdMap count="2">
      <sheetId val="1"/>
      <sheetId val="2"/>
    </sheetIdMap>
  </header>
  <header guid="{B5E1572E-5C2D-4F71-9187-FF6F51BCEEEB}" dateTime="2020-07-06T09:25:39" maxSheetId="3" userName="Астахова Анна Владимировна" r:id="rId407" minRId="839">
    <sheetIdMap count="2">
      <sheetId val="1"/>
      <sheetId val="2"/>
    </sheetIdMap>
  </header>
  <header guid="{24B08D92-A987-42AD-9FAE-4A986CAD362C}" dateTime="2020-07-06T09:26:40" maxSheetId="3" userName="Астахова Анна Владимировна" r:id="rId408" minRId="840" maxRId="841">
    <sheetIdMap count="2">
      <sheetId val="1"/>
      <sheetId val="2"/>
    </sheetIdMap>
  </header>
  <header guid="{201C3195-B5AA-4302-A0C3-0EA0444D9793}" dateTime="2020-07-06T09:27:53" maxSheetId="3" userName="Астахова Анна Владимировна" r:id="rId409">
    <sheetIdMap count="2">
      <sheetId val="1"/>
      <sheetId val="2"/>
    </sheetIdMap>
  </header>
  <header guid="{D227AB4A-7531-49A9-BC23-A5080036EFF2}" dateTime="2020-07-06T09:28:58" maxSheetId="3" userName="Астахова Анна Владимировна" r:id="rId410" minRId="842">
    <sheetIdMap count="2">
      <sheetId val="1"/>
      <sheetId val="2"/>
    </sheetIdMap>
  </header>
  <header guid="{FA3CB0A0-16F9-4DAF-AAFE-090412A15276}" dateTime="2020-07-06T09:31:15" maxSheetId="3" userName="Астахова Анна Владимировна" r:id="rId411" minRId="843" maxRId="844">
    <sheetIdMap count="2">
      <sheetId val="1"/>
      <sheetId val="2"/>
    </sheetIdMap>
  </header>
  <header guid="{DFBC0303-B57B-4F49-89B7-654EA8364CF7}" dateTime="2020-07-06T09:32:06" maxSheetId="3" userName="Астахова Анна Владимировна" r:id="rId412" minRId="845" maxRId="846">
    <sheetIdMap count="2">
      <sheetId val="1"/>
      <sheetId val="2"/>
    </sheetIdMap>
  </header>
  <header guid="{A1651D17-DFE5-4CDA-8167-56D66B28CF5D}" dateTime="2020-07-06T09:32:23" maxSheetId="3" userName="Астахова Анна Владимировна" r:id="rId413" minRId="847">
    <sheetIdMap count="2">
      <sheetId val="1"/>
      <sheetId val="2"/>
    </sheetIdMap>
  </header>
  <header guid="{0BABDF83-326A-41D0-B500-252625E78CCF}" dateTime="2020-07-06T09:35:45" maxSheetId="3" userName="Астахова Анна Владимировна" r:id="rId414">
    <sheetIdMap count="2">
      <sheetId val="1"/>
      <sheetId val="2"/>
    </sheetIdMap>
  </header>
  <header guid="{A7409C54-AE37-4CC1-99D0-E3637B3B9994}" dateTime="2020-07-06T09:36:59" maxSheetId="3" userName="Астахова Анна Владимировна" r:id="rId415">
    <sheetIdMap count="2">
      <sheetId val="1"/>
      <sheetId val="2"/>
    </sheetIdMap>
  </header>
  <header guid="{E7699EFE-3DDD-4B6F-A958-824816DE2208}" dateTime="2020-07-06T09:39:15" maxSheetId="3" userName="Астахова Анна Владимировна" r:id="rId416" minRId="848" maxRId="851">
    <sheetIdMap count="2">
      <sheetId val="1"/>
      <sheetId val="2"/>
    </sheetIdMap>
  </header>
  <header guid="{43EDA7DD-F272-4A3B-ABD2-B4599CA7D698}" dateTime="2020-07-06T09:40:28" maxSheetId="3" userName="Астахова Анна Владимировна" r:id="rId417" minRId="852" maxRId="853">
    <sheetIdMap count="2">
      <sheetId val="1"/>
      <sheetId val="2"/>
    </sheetIdMap>
  </header>
  <header guid="{2BF230DA-1299-4CAD-996D-D7EC13BD2997}" dateTime="2020-07-06T09:54:02" maxSheetId="3" userName="Шулепова Ольга Анатольевна" r:id="rId418" minRId="854">
    <sheetIdMap count="2">
      <sheetId val="1"/>
      <sheetId val="2"/>
    </sheetIdMap>
  </header>
  <header guid="{AB7C293D-A2CE-4190-935E-DE190E36B41B}" dateTime="2020-07-06T10:09:50" maxSheetId="3" userName="Астахова Анна Владимировна" r:id="rId419" minRId="858">
    <sheetIdMap count="2">
      <sheetId val="1"/>
      <sheetId val="2"/>
    </sheetIdMap>
  </header>
  <header guid="{A1185318-7F95-4AE2-A07B-90BC1EE83EA3}" dateTime="2020-07-06T13:30:16" maxSheetId="3" userName="Вершинина Мария Игоревна" r:id="rId420" minRId="859" maxRId="862">
    <sheetIdMap count="2">
      <sheetId val="1"/>
      <sheetId val="2"/>
    </sheetIdMap>
  </header>
  <header guid="{4CCA7219-B9F6-4C5F-B311-7F2356B28D5C}" dateTime="2020-07-06T13:31:58" maxSheetId="3" userName="Вершинина Мария Игоревна" r:id="rId421" minRId="863">
    <sheetIdMap count="2">
      <sheetId val="1"/>
      <sheetId val="2"/>
    </sheetIdMap>
  </header>
  <header guid="{53534D95-D264-4CA2-A3FD-5B34F1648DBC}" dateTime="2020-07-06T13:32:18" maxSheetId="3" userName="Вершинина Мария Игоревна" r:id="rId422">
    <sheetIdMap count="2">
      <sheetId val="1"/>
      <sheetId val="2"/>
    </sheetIdMap>
  </header>
  <header guid="{5F01DA5E-690B-4797-BDD1-7D51A56A9E01}" dateTime="2020-07-06T13:32:48" maxSheetId="3" userName="Вершинина Мария Игоревна" r:id="rId423" minRId="864">
    <sheetIdMap count="2">
      <sheetId val="1"/>
      <sheetId val="2"/>
    </sheetIdMap>
  </header>
  <header guid="{08C0236B-E861-4A60-89AB-EA48BCCF5014}" dateTime="2020-07-06T13:33:06" maxSheetId="3" userName="Вершинина Мария Игоревна" r:id="rId424">
    <sheetIdMap count="2">
      <sheetId val="1"/>
      <sheetId val="2"/>
    </sheetIdMap>
  </header>
  <header guid="{55A26747-0FDC-455A-B56A-CED55B36860B}" dateTime="2020-07-06T13:35:11" maxSheetId="3" userName="Вершинина Мария Игоревна" r:id="rId425" minRId="865">
    <sheetIdMap count="2">
      <sheetId val="1"/>
      <sheetId val="2"/>
    </sheetIdMap>
  </header>
  <header guid="{3DBA909C-C468-46A4-A00B-FD490D27A0D2}" dateTime="2020-07-06T13:37:06" maxSheetId="3" userName="Вершинина Мария Игоревна" r:id="rId426">
    <sheetIdMap count="2">
      <sheetId val="1"/>
      <sheetId val="2"/>
    </sheetIdMap>
  </header>
  <header guid="{26427CFA-064A-42B4-81C4-CC4CD4D68FB8}" dateTime="2020-07-06T13:37:47" maxSheetId="3" userName="Вершинина Мария Игоревна" r:id="rId427">
    <sheetIdMap count="2">
      <sheetId val="1"/>
      <sheetId val="2"/>
    </sheetIdMap>
  </header>
  <header guid="{17E0E064-754B-4E85-88C6-90D00A4C89CA}" dateTime="2020-07-06T14:34:50" maxSheetId="3" userName="Вершинина Мария Игоревна" r:id="rId428">
    <sheetIdMap count="2">
      <sheetId val="1"/>
      <sheetId val="2"/>
    </sheetIdMap>
  </header>
  <header guid="{9FE30838-2617-4B6D-A690-8E7DFE74DDD2}" dateTime="2020-07-06T14:35:05" maxSheetId="3" userName="Вершинина Мария Игоревна" r:id="rId429">
    <sheetIdMap count="2">
      <sheetId val="1"/>
      <sheetId val="2"/>
    </sheetIdMap>
  </header>
  <header guid="{CCDACE12-B791-49C5-9CEA-2C961E9897A1}" dateTime="2020-07-06T14:42:46" maxSheetId="3" userName="Вершинина Мария Игоревна" r:id="rId430" minRId="866" maxRId="867">
    <sheetIdMap count="2">
      <sheetId val="1"/>
      <sheetId val="2"/>
    </sheetIdMap>
  </header>
  <header guid="{58570B5F-70BC-4078-90BF-8A842D4A6F18}" dateTime="2020-07-06T14:45:05" maxSheetId="3" userName="Астахова Анна Владимировна" r:id="rId431" minRId="868">
    <sheetIdMap count="2">
      <sheetId val="1"/>
      <sheetId val="2"/>
    </sheetIdMap>
  </header>
  <header guid="{7EC18354-69BB-4727-8645-A8AE4B3C0ADB}" dateTime="2020-07-06T14:47:18" maxSheetId="3" userName="Вершинина Мария Игоревна" r:id="rId432" minRId="869" maxRId="876">
    <sheetIdMap count="2">
      <sheetId val="1"/>
      <sheetId val="2"/>
    </sheetIdMap>
  </header>
  <header guid="{F60DB9F0-D050-47AC-91C1-FB0751A0EFD0}" dateTime="2020-07-06T14:51:29" maxSheetId="3" userName="Астахова Анна Владимировна" r:id="rId433" minRId="877" maxRId="878">
    <sheetIdMap count="2">
      <sheetId val="1"/>
      <sheetId val="2"/>
    </sheetIdMap>
  </header>
  <header guid="{A3397AD3-6D51-4937-8220-9FFB4726ED54}" dateTime="2020-07-06T14:53:59" maxSheetId="3" userName="Маганёва Екатерина Николаевна" r:id="rId434">
    <sheetIdMap count="2">
      <sheetId val="1"/>
      <sheetId val="2"/>
    </sheetIdMap>
  </header>
  <header guid="{F8E253E8-DF08-40E6-BB65-227A03299F09}" dateTime="2020-07-06T15:01:30" maxSheetId="3" userName="Вершинина Мария Игоревна" r:id="rId435" minRId="882" maxRId="885">
    <sheetIdMap count="2">
      <sheetId val="1"/>
      <sheetId val="2"/>
    </sheetIdMap>
  </header>
  <header guid="{F6046DEC-0411-4E3B-84C7-CB579F5B5FFC}" dateTime="2020-07-06T15:01:49" maxSheetId="3" userName="Вершинина Мария Игоревна" r:id="rId436">
    <sheetIdMap count="2">
      <sheetId val="1"/>
      <sheetId val="2"/>
    </sheetIdMap>
  </header>
  <header guid="{A9602AC3-268D-4CF7-BC85-C41DFD010F12}" dateTime="2020-07-06T15:09:33" maxSheetId="3" userName="Вершинина Мария Игоревна" r:id="rId437" minRId="889" maxRId="891">
    <sheetIdMap count="2">
      <sheetId val="1"/>
      <sheetId val="2"/>
    </sheetIdMap>
  </header>
  <header guid="{1D877AFC-A4DA-4359-975C-FBDB578AD28B}" dateTime="2020-07-06T15:10:10" maxSheetId="3" userName="Астахова Анна Владимировна" r:id="rId438" minRId="892">
    <sheetIdMap count="2">
      <sheetId val="1"/>
      <sheetId val="2"/>
    </sheetIdMap>
  </header>
  <header guid="{3AF2FF9B-7C50-463A-9D4E-20B9441671EA}" dateTime="2020-07-06T15:11:10" maxSheetId="3" userName="Вершинина Мария Игоревна" r:id="rId439" minRId="896" maxRId="900">
    <sheetIdMap count="2">
      <sheetId val="1"/>
      <sheetId val="2"/>
    </sheetIdMap>
  </header>
  <header guid="{81C43134-8B9C-4413-BC99-9DFD86B150B4}" dateTime="2020-07-06T15:13:18" maxSheetId="3" userName="Астахова Анна Владимировна" r:id="rId440" minRId="901">
    <sheetIdMap count="2">
      <sheetId val="1"/>
      <sheetId val="2"/>
    </sheetIdMap>
  </header>
  <header guid="{90CB296E-CEF1-4A9F-8702-5A32466FFCD8}" dateTime="2020-07-06T15:14:13" maxSheetId="3" userName="Вершинина Мария Игоревна" r:id="rId441" minRId="902">
    <sheetIdMap count="2">
      <sheetId val="1"/>
      <sheetId val="2"/>
    </sheetIdMap>
  </header>
  <header guid="{E010AFB6-C802-4C55-858A-335E8F47859F}" dateTime="2020-07-06T15:14:32" maxSheetId="3" userName="Вершинина Мария Игоревна" r:id="rId442" minRId="903">
    <sheetIdMap count="2">
      <sheetId val="1"/>
      <sheetId val="2"/>
    </sheetIdMap>
  </header>
  <header guid="{EA95A0DA-AB16-4415-9042-7235713C15AA}" dateTime="2020-07-06T15:15:46" maxSheetId="3" userName="Вершинина Мария Игоревна" r:id="rId443" minRId="904" maxRId="908">
    <sheetIdMap count="2">
      <sheetId val="1"/>
      <sheetId val="2"/>
    </sheetIdMap>
  </header>
  <header guid="{947FDC11-DD4D-47B9-96BE-976013C22951}" dateTime="2020-07-06T15:15:57" maxSheetId="3" userName="Астахова Анна Владимировна" r:id="rId444" minRId="909">
    <sheetIdMap count="2">
      <sheetId val="1"/>
      <sheetId val="2"/>
    </sheetIdMap>
  </header>
  <header guid="{AAA3D785-049B-47EF-8750-0867A917DD91}" dateTime="2020-07-06T15:16:18" maxSheetId="3" userName="Вершинина Мария Игоревна" r:id="rId445" minRId="910">
    <sheetIdMap count="2">
      <sheetId val="1"/>
      <sheetId val="2"/>
    </sheetIdMap>
  </header>
  <header guid="{782E8947-22A0-44EF-B2E2-407408ED105F}" dateTime="2020-07-06T15:17:49" maxSheetId="3" userName="Вершинина Мария Игоревна" r:id="rId446" minRId="911" maxRId="914">
    <sheetIdMap count="2">
      <sheetId val="1"/>
      <sheetId val="2"/>
    </sheetIdMap>
  </header>
  <header guid="{D48BC709-1648-48D8-9B6F-D8F45D7EE922}" dateTime="2020-07-06T15:20:16" maxSheetId="3" userName="Вершинина Мария Игоревна" r:id="rId447" minRId="915">
    <sheetIdMap count="2">
      <sheetId val="1"/>
      <sheetId val="2"/>
    </sheetIdMap>
  </header>
  <header guid="{44BD1D28-C712-428D-AE2B-42669C23D559}" dateTime="2020-07-06T15:21:44" maxSheetId="3" userName="Вершинина Мария Игоревна" r:id="rId448">
    <sheetIdMap count="2">
      <sheetId val="1"/>
      <sheetId val="2"/>
    </sheetIdMap>
  </header>
  <header guid="{B9F8A5B5-0EF4-437E-A74C-793F3D02CF76}" dateTime="2020-07-06T15:56:39" maxSheetId="3" userName="Фесик Светлана Викторовна" r:id="rId449" minRId="916" maxRId="919">
    <sheetIdMap count="2">
      <sheetId val="1"/>
      <sheetId val="2"/>
    </sheetIdMap>
  </header>
  <header guid="{47F91FF5-59BE-4CE4-A54A-F2D3B9537D22}" dateTime="2020-07-06T15:57:56" maxSheetId="3" userName="Фесик Светлана Викторовна" r:id="rId450">
    <sheetIdMap count="2">
      <sheetId val="1"/>
      <sheetId val="2"/>
    </sheetIdMap>
  </header>
  <header guid="{6BFFE702-55C2-43AC-9DB8-2A16E58EB80E}" dateTime="2020-07-06T16:03:28" maxSheetId="3" userName="Фесик Светлана Викторовна" r:id="rId451" minRId="920" maxRId="924">
    <sheetIdMap count="2">
      <sheetId val="1"/>
      <sheetId val="2"/>
    </sheetIdMap>
  </header>
  <header guid="{0F4576A3-EC95-49DC-81EC-A2813B5ABC02}" dateTime="2020-07-06T16:09:31" maxSheetId="3" userName="Фесик Светлана Викторовна" r:id="rId452" minRId="925" maxRId="926">
    <sheetIdMap count="2">
      <sheetId val="1"/>
      <sheetId val="2"/>
    </sheetIdMap>
  </header>
  <header guid="{CAF4EA25-4847-4EA9-9425-0A99339B7F8A}" dateTime="2020-07-06T16:15:52" maxSheetId="3" userName="Фесик Светлана Викторовна" r:id="rId453" minRId="927" maxRId="931">
    <sheetIdMap count="2">
      <sheetId val="1"/>
      <sheetId val="2"/>
    </sheetIdMap>
  </header>
  <header guid="{2B3C0635-8F6E-4B76-B2D7-C43150195E07}" dateTime="2020-07-06T16:46:49" maxSheetId="3" userName="Фесик Светлана Викторовна" r:id="rId454" minRId="932" maxRId="950">
    <sheetIdMap count="2">
      <sheetId val="1"/>
      <sheetId val="2"/>
    </sheetIdMap>
  </header>
  <header guid="{1818D07C-B6EB-4A91-B2D7-F6F468FD8B6D}" dateTime="2020-07-06T17:06:12" maxSheetId="3" userName="Фесик Светлана Викторовна" r:id="rId455" minRId="954">
    <sheetIdMap count="2">
      <sheetId val="1"/>
      <sheetId val="2"/>
    </sheetIdMap>
  </header>
  <header guid="{62F393DA-46FC-4242-91A9-1301A76330A7}" dateTime="2020-07-06T17:08:43" maxSheetId="3" userName="Фесик Светлана Викторовна" r:id="rId456" minRId="955" maxRId="956">
    <sheetIdMap count="2">
      <sheetId val="1"/>
      <sheetId val="2"/>
    </sheetIdMap>
  </header>
  <header guid="{F31C549A-9001-4AC5-858B-6E14164C31F6}" dateTime="2020-07-06T17:18:09" maxSheetId="3" userName="Фесик Светлана Викторовна" r:id="rId457" minRId="957">
    <sheetIdMap count="2">
      <sheetId val="1"/>
      <sheetId val="2"/>
    </sheetIdMap>
  </header>
  <header guid="{C5498263-ACF9-4473-9A67-8F8336C62D14}" dateTime="2020-07-06T17:19:02" maxSheetId="3" userName="Фесик Светлана Викторовна" r:id="rId458">
    <sheetIdMap count="2">
      <sheetId val="1"/>
      <sheetId val="2"/>
    </sheetIdMap>
  </header>
  <header guid="{B882329E-E341-4321-816B-12D60A37A463}" dateTime="2020-07-06T17:21:55" maxSheetId="3" userName="Фесик Светлана Викторовна" r:id="rId459" minRId="958">
    <sheetIdMap count="2">
      <sheetId val="1"/>
      <sheetId val="2"/>
    </sheetIdMap>
  </header>
  <header guid="{EE89927C-6F05-48AA-B793-755D78B01E74}" dateTime="2020-07-06T17:31:57" maxSheetId="3" userName="Фесик Светлана Викторовна" r:id="rId460" minRId="959" maxRId="960">
    <sheetIdMap count="2">
      <sheetId val="1"/>
      <sheetId val="2"/>
    </sheetIdMap>
  </header>
  <header guid="{792BE45C-843D-4F14-A71C-E641773EF6E3}" dateTime="2020-07-06T17:43:11" maxSheetId="3" userName="Фесик Светлана Викторовна" r:id="rId461" minRId="961" maxRId="962">
    <sheetIdMap count="2">
      <sheetId val="1"/>
      <sheetId val="2"/>
    </sheetIdMap>
  </header>
  <header guid="{4EA4F2C5-8F75-4630-BD5E-14A7E83964E5}" dateTime="2020-07-06T18:12:06" maxSheetId="3" userName="Фесик Светлана Викторовна" r:id="rId462" minRId="963" maxRId="970">
    <sheetIdMap count="2">
      <sheetId val="1"/>
      <sheetId val="2"/>
    </sheetIdMap>
  </header>
  <header guid="{BE3B9739-FB09-4641-8BC2-861DCA33409B}" dateTime="2020-07-07T09:49:43" maxSheetId="3" userName="Фесик Светлана Викторовна" r:id="rId463" minRId="971">
    <sheetIdMap count="2">
      <sheetId val="1"/>
      <sheetId val="2"/>
    </sheetIdMap>
  </header>
  <header guid="{D91D56CC-BC20-48CD-B988-98C36A3C1DA8}" dateTime="2020-07-07T09:57:26" maxSheetId="3" userName="Фесик Светлана Викторовна" r:id="rId464" minRId="972" maxRId="973">
    <sheetIdMap count="2">
      <sheetId val="1"/>
      <sheetId val="2"/>
    </sheetIdMap>
  </header>
  <header guid="{5030F1C7-99A6-4115-B69B-3E939C366F08}" dateTime="2020-07-07T10:03:42" maxSheetId="3" userName="Фесик Светлана Викторовна" r:id="rId465" minRId="974">
    <sheetIdMap count="2">
      <sheetId val="1"/>
      <sheetId val="2"/>
    </sheetIdMap>
  </header>
  <header guid="{C762DB85-BA43-4333-AFD3-A092E8497AEE}" dateTime="2020-07-07T10:05:16" maxSheetId="3" userName="Фесик Светлана Викторовна" r:id="rId466">
    <sheetIdMap count="2">
      <sheetId val="1"/>
      <sheetId val="2"/>
    </sheetIdMap>
  </header>
  <header guid="{5212117D-AFE5-4D88-B96E-11155C855D63}" dateTime="2020-07-07T10:07:59" maxSheetId="3" userName="Фесик Светлана Викторовна" r:id="rId467" minRId="975">
    <sheetIdMap count="2">
      <sheetId val="1"/>
      <sheetId val="2"/>
    </sheetIdMap>
  </header>
  <header guid="{79C8A6B7-A85D-44F1-9B2C-F224EB98BA04}" dateTime="2020-07-07T10:14:00" maxSheetId="3" userName="Фесик Светлана Викторовна" r:id="rId468">
    <sheetIdMap count="2">
      <sheetId val="1"/>
      <sheetId val="2"/>
    </sheetIdMap>
  </header>
  <header guid="{7859B6D3-24FD-4001-9CDF-6277FD5A15A2}" dateTime="2020-07-07T10:37:10" maxSheetId="3" userName="Фесик Светлана Викторовна" r:id="rId469" minRId="976">
    <sheetIdMap count="2">
      <sheetId val="1"/>
      <sheetId val="2"/>
    </sheetIdMap>
  </header>
  <header guid="{F9209E0D-762E-4CEB-863E-F308ADF96F03}" dateTime="2020-07-07T13:09:47" maxSheetId="3" userName="Фесик Светлана Викторовна" r:id="rId470">
    <sheetIdMap count="2">
      <sheetId val="1"/>
      <sheetId val="2"/>
    </sheetIdMap>
  </header>
  <header guid="{3D2548CC-6D06-4ED6-9132-717D6F33276E}" dateTime="2020-07-07T13:22:28" maxSheetId="3" userName="Шулепова Ольга Анатольевна" r:id="rId471" minRId="977">
    <sheetIdMap count="2">
      <sheetId val="1"/>
      <sheetId val="2"/>
    </sheetIdMap>
  </header>
  <header guid="{B5133FF2-196B-4BB7-9AC3-DE4B53019BAF}" dateTime="2020-07-07T13:22:48" maxSheetId="3" userName="Фесик Светлана Викторовна" r:id="rId472" minRId="981">
    <sheetIdMap count="2">
      <sheetId val="1"/>
      <sheetId val="2"/>
    </sheetIdMap>
  </header>
  <header guid="{95E1BCDD-E907-45EE-97E1-E492CC06E25F}" dateTime="2020-07-07T13:26:31" maxSheetId="3" userName="Шулепова Ольга Анатольевна" r:id="rId473" minRId="982">
    <sheetIdMap count="2">
      <sheetId val="1"/>
      <sheetId val="2"/>
    </sheetIdMap>
  </header>
  <header guid="{EFEE0CE5-114F-4A93-B4EB-E5BABE1F6F71}" dateTime="2020-07-07T13:29:24" maxSheetId="3" userName="Шулепова Ольга Анатольевна" r:id="rId474" minRId="986">
    <sheetIdMap count="2">
      <sheetId val="1"/>
      <sheetId val="2"/>
    </sheetIdMap>
  </header>
  <header guid="{8A711185-B594-4836-9ED6-CDB61C846084}" dateTime="2020-07-07T13:29:50" maxSheetId="3" userName="Шулепова Ольга Анатольевна" r:id="rId475">
    <sheetIdMap count="2">
      <sheetId val="1"/>
      <sheetId val="2"/>
    </sheetIdMap>
  </header>
  <header guid="{5C2F8D73-D15F-4FC3-8A66-8AEAF89B4621}" dateTime="2020-07-09T08:57:33" maxSheetId="3" userName="Вершинина Мария Игоревна" r:id="rId476" minRId="993">
    <sheetIdMap count="2">
      <sheetId val="1"/>
      <sheetId val="2"/>
    </sheetIdMap>
  </header>
  <header guid="{30A198C7-6475-4FD1-9A72-F790F65410B3}" dateTime="2020-07-09T08:58:16" maxSheetId="3" userName="Вершинина Мария Игоревна" r:id="rId477">
    <sheetIdMap count="2">
      <sheetId val="1"/>
      <sheetId val="2"/>
    </sheetIdMap>
  </header>
  <header guid="{F66DFED2-408A-4618-BFA3-E8BD796DC20D}" dateTime="2020-07-09T09:04:58" maxSheetId="3" userName="Вершинина Мария Игоревна" r:id="rId478">
    <sheetIdMap count="2">
      <sheetId val="1"/>
      <sheetId val="2"/>
    </sheetIdMap>
  </header>
  <header guid="{AA51E1EE-880E-42E7-B296-14569497A066}" dateTime="2020-07-09T09:14:18" maxSheetId="3" userName="Фесик Светлана Викторовна" r:id="rId479" minRId="994">
    <sheetIdMap count="2">
      <sheetId val="1"/>
      <sheetId val="2"/>
    </sheetIdMap>
  </header>
  <header guid="{7C3DE9B4-4FC6-4932-95BB-2963C2A22581}" dateTime="2020-07-09T09:16:14" maxSheetId="3" userName="Вершинина Мария Игоревна" r:id="rId480">
    <sheetIdMap count="2">
      <sheetId val="1"/>
      <sheetId val="2"/>
    </sheetIdMap>
  </header>
  <header guid="{A4E4B0F4-D9CE-4D07-90C7-B0AA1C31A509}" dateTime="2020-07-10T16:28:56" maxSheetId="3" userName="Рогожина Ольга Сергеевна" r:id="rId481" minRId="995">
    <sheetIdMap count="2">
      <sheetId val="1"/>
      <sheetId val="2"/>
    </sheetIdMap>
  </header>
  <header guid="{F5423F94-B540-4D0B-B34F-209E142D4E93}" dateTime="2020-07-10T16:29:04" maxSheetId="3" userName="Астахова Анна Владимировна" r:id="rId482" minRId="999">
    <sheetIdMap count="2">
      <sheetId val="1"/>
      <sheetId val="2"/>
    </sheetIdMap>
  </header>
  <header guid="{1FEC9E3E-9433-42F5-911B-E3DFCEA631BA}" dateTime="2020-07-10T16:29:26" maxSheetId="3" userName="Астахова Анна Владимировна" r:id="rId483" minRId="1000">
    <sheetIdMap count="2">
      <sheetId val="1"/>
      <sheetId val="2"/>
    </sheetIdMap>
  </header>
  <header guid="{8D5FCA21-3C9D-4407-B12E-AFBEB1E6B871}" dateTime="2020-07-10T16:45:26" maxSheetId="3" userName="Рогожина Ольга Сергеевна" r:id="rId484" minRId="1001">
    <sheetIdMap count="2">
      <sheetId val="1"/>
      <sheetId val="2"/>
    </sheetIdMap>
  </header>
  <header guid="{6C17C55D-D624-4FA4-9F0B-1CB546F5AE4A}" dateTime="2020-07-10T16:47:52" maxSheetId="3" userName="Астахова Анна Владимировна" r:id="rId485" minRId="1002">
    <sheetIdMap count="2">
      <sheetId val="1"/>
      <sheetId val="2"/>
    </sheetIdMap>
  </header>
  <header guid="{A17664C9-1C24-4321-813F-6922FEAF09CE}" dateTime="2020-07-10T16:49:11" maxSheetId="3" userName="Рогожина Ольга Сергеевна" r:id="rId486">
    <sheetIdMap count="2">
      <sheetId val="1"/>
      <sheetId val="2"/>
    </sheetIdMap>
  </header>
  <header guid="{79563B78-E5C4-4E42-8CA5-3A1C3BEAF18D}" dateTime="2020-07-10T16:50:53" maxSheetId="3" userName="Рогожина Ольга Сергеевна" r:id="rId487" minRId="1009">
    <sheetIdMap count="2">
      <sheetId val="1"/>
      <sheetId val="2"/>
    </sheetIdMap>
  </header>
  <header guid="{B6069EF4-D234-48C2-BCB2-0F055795CFB5}" dateTime="2020-07-10T16:51:10" maxSheetId="3" userName="Рогожина Ольга Сергеевна" r:id="rId488" minRId="1010">
    <sheetIdMap count="2">
      <sheetId val="1"/>
      <sheetId val="2"/>
    </sheetIdMap>
  </header>
  <header guid="{A09995D9-1F8E-486A-A172-1093F77E1254}" dateTime="2020-07-10T16:52:03" maxSheetId="3" userName="Астахова Анна Владимировна" r:id="rId489" minRId="1011">
    <sheetIdMap count="2">
      <sheetId val="1"/>
      <sheetId val="2"/>
    </sheetIdMap>
  </header>
  <header guid="{AF18946D-B9CF-41ED-BBEC-E7043114B693}" dateTime="2020-07-10T16:53:12" maxSheetId="3" userName="Рогожина Ольга Сергеевна" r:id="rId490">
    <sheetIdMap count="2">
      <sheetId val="1"/>
      <sheetId val="2"/>
    </sheetIdMap>
  </header>
  <header guid="{1C5F624F-D418-4315-A138-D8B5A68B5AB6}" dateTime="2020-07-10T16:54:47" maxSheetId="3" userName="Астахова Анна Владимировна" r:id="rId491" minRId="1018">
    <sheetIdMap count="2">
      <sheetId val="1"/>
      <sheetId val="2"/>
    </sheetIdMap>
  </header>
  <header guid="{F77EF772-EE47-41F6-ABBA-5FEB79EB030E}" dateTime="2020-07-10T16:56:39" maxSheetId="3" userName="Рогожина Ольга Сергеевна" r:id="rId492" minRId="1022">
    <sheetIdMap count="2">
      <sheetId val="1"/>
      <sheetId val="2"/>
    </sheetIdMap>
  </header>
  <header guid="{53CE3A13-A087-496D-AFD4-10B0F308AE29}" dateTime="2020-07-10T16:59:39" maxSheetId="3" userName="Рогожина Ольга Сергеевна" r:id="rId493" minRId="1023">
    <sheetIdMap count="2">
      <sheetId val="1"/>
      <sheetId val="2"/>
    </sheetIdMap>
  </header>
  <header guid="{34CDAFD2-D9D7-446A-A80E-7AE0B8FA2EA3}" dateTime="2020-07-10T17:01:07" maxSheetId="3" userName="Рогожина Ольга Сергеевна" r:id="rId494" minRId="1027">
    <sheetIdMap count="2">
      <sheetId val="1"/>
      <sheetId val="2"/>
    </sheetIdMap>
  </header>
  <header guid="{908386E9-8F76-4CB6-9B92-050BA3619958}" dateTime="2020-07-10T17:03:40" maxSheetId="3" userName="Астахова Анна Владимировна" r:id="rId495" minRId="1031">
    <sheetIdMap count="2">
      <sheetId val="1"/>
      <sheetId val="2"/>
    </sheetIdMap>
  </header>
  <header guid="{50061134-2D5D-4600-8437-307A94A6C691}" dateTime="2020-07-10T17:04:00" maxSheetId="3" userName="Рогожина Ольга Сергеевна" r:id="rId496">
    <sheetIdMap count="2">
      <sheetId val="1"/>
      <sheetId val="2"/>
    </sheetIdMap>
  </header>
  <header guid="{76AA55EC-EC05-420A-BADA-B3DF1912861C}" dateTime="2020-07-10T17:04:13" maxSheetId="3" userName="Астахова Анна Владимировна" r:id="rId497" minRId="1035">
    <sheetIdMap count="2">
      <sheetId val="1"/>
      <sheetId val="2"/>
    </sheetIdMap>
  </header>
  <header guid="{DF763627-CA2E-4807-9C82-853FBB7831C1}" dateTime="2020-08-03T16:39:27" maxSheetId="3" userName="Фесик Светлана Викторовна" r:id="rId498" minRId="1036" maxRId="1038">
    <sheetIdMap count="2">
      <sheetId val="1"/>
      <sheetId val="2"/>
    </sheetIdMap>
  </header>
  <header guid="{517EB0C4-0E95-4B4F-8464-846B6EAFE6C2}" dateTime="2020-08-03T16:43:04" maxSheetId="3" userName="Фесик Светлана Викторовна" r:id="rId499" minRId="1039">
    <sheetIdMap count="2">
      <sheetId val="1"/>
      <sheetId val="2"/>
    </sheetIdMap>
  </header>
  <header guid="{8BF188F1-619E-46AD-92A8-FAD713059096}" dateTime="2020-08-03T16:44:56" maxSheetId="3" userName="Фесик Светлана Викторовна" r:id="rId500" minRId="1040" maxRId="1043">
    <sheetIdMap count="2">
      <sheetId val="1"/>
      <sheetId val="2"/>
    </sheetIdMap>
  </header>
  <header guid="{244E15AF-A3D2-455F-A6B2-AC1E1FC50B70}" dateTime="2020-08-03T16:46:06" maxSheetId="3" userName="Фесик Светлана Викторовна" r:id="rId501">
    <sheetIdMap count="2">
      <sheetId val="1"/>
      <sheetId val="2"/>
    </sheetIdMap>
  </header>
  <header guid="{0975704E-93D5-47BA-BF37-903B25CB8527}" dateTime="2020-08-03T16:50:39" maxSheetId="3" userName="Фесик Светлана Викторовна" r:id="rId502" minRId="1044" maxRId="1049">
    <sheetIdMap count="2">
      <sheetId val="1"/>
      <sheetId val="2"/>
    </sheetIdMap>
  </header>
  <header guid="{CD7DF383-57C2-4F97-8AEE-AD8033491029}" dateTime="2020-08-03T16:51:17" maxSheetId="3" userName="Фесик Светлана Викторовна" r:id="rId503" minRId="1050">
    <sheetIdMap count="2">
      <sheetId val="1"/>
      <sheetId val="2"/>
    </sheetIdMap>
  </header>
  <header guid="{8ABE11F3-D4E5-487C-8D85-FD671F86E1C5}" dateTime="2020-08-03T17:03:49" maxSheetId="3" userName="Фесик Светлана Викторовна" r:id="rId504" minRId="1051" maxRId="1073">
    <sheetIdMap count="2">
      <sheetId val="1"/>
      <sheetId val="2"/>
    </sheetIdMap>
  </header>
  <header guid="{ABD2E4D3-675A-406E-BE18-F97BBEF9D5B6}" dateTime="2020-08-03T17:27:20" maxSheetId="3" userName="Фесик Светлана Викторовна" r:id="rId505" minRId="1074" maxRId="1083">
    <sheetIdMap count="2">
      <sheetId val="1"/>
      <sheetId val="2"/>
    </sheetIdMap>
  </header>
  <header guid="{1A840448-F53E-4E92-8B63-EECCECCBD50E}" dateTime="2020-08-03T17:28:04" maxSheetId="3" userName="Фесик Светлана Викторовна" r:id="rId506" minRId="1084" maxRId="1085">
    <sheetIdMap count="2">
      <sheetId val="1"/>
      <sheetId val="2"/>
    </sheetIdMap>
  </header>
  <header guid="{C0B929F0-66B8-4403-AA07-70282814E8C4}" dateTime="2020-08-03T17:29:23" maxSheetId="3" userName="Фесик Светлана Викторовна" r:id="rId507">
    <sheetIdMap count="2">
      <sheetId val="1"/>
      <sheetId val="2"/>
    </sheetIdMap>
  </header>
  <header guid="{D9E1F34C-C686-4A4E-B250-FD892084F82C}" dateTime="2020-08-03T17:30:10" maxSheetId="3" userName="Фесик Светлана Викторовна" r:id="rId508">
    <sheetIdMap count="2">
      <sheetId val="1"/>
      <sheetId val="2"/>
    </sheetIdMap>
  </header>
  <header guid="{64D53437-29CF-497D-9686-A5707C699CC5}" dateTime="2020-08-03T17:32:12" maxSheetId="3" userName="Фесик Светлана Викторовна" r:id="rId509" minRId="1086" maxRId="1087">
    <sheetIdMap count="2">
      <sheetId val="1"/>
      <sheetId val="2"/>
    </sheetIdMap>
  </header>
  <header guid="{ED920522-7655-4F5A-86DE-CD1124B8D327}" dateTime="2020-08-03T17:33:10" maxSheetId="3" userName="Фесик Светлана Викторовна" r:id="rId510">
    <sheetIdMap count="2">
      <sheetId val="1"/>
      <sheetId val="2"/>
    </sheetIdMap>
  </header>
  <header guid="{0EE8655C-0996-4C30-8D5F-007205896C9D}" dateTime="2020-08-03T17:42:35" maxSheetId="3" userName="Фесик Светлана Викторовна" r:id="rId511" minRId="1088" maxRId="1089">
    <sheetIdMap count="2">
      <sheetId val="1"/>
      <sheetId val="2"/>
    </sheetIdMap>
  </header>
  <header guid="{C00A9696-5AAC-49A5-A6C9-B657F49E4D1E}" dateTime="2020-08-03T17:47:06" maxSheetId="3" userName="Фесик Светлана Викторовна" r:id="rId512" minRId="1090">
    <sheetIdMap count="2">
      <sheetId val="1"/>
      <sheetId val="2"/>
    </sheetIdMap>
  </header>
  <header guid="{969EF663-E466-4D4E-B4D5-FA69B7DB13B7}" dateTime="2020-08-03T17:55:38" maxSheetId="3" userName="Фесик Светлана Викторовна" r:id="rId513" minRId="1091" maxRId="1092">
    <sheetIdMap count="2">
      <sheetId val="1"/>
      <sheetId val="2"/>
    </sheetIdMap>
  </header>
  <header guid="{98FE2F23-FE12-4E60-BAEB-9D20EE48591C}" dateTime="2020-08-03T18:04:22" maxSheetId="3" userName="Фесик Светлана Викторовна" r:id="rId514" minRId="1093" maxRId="1099">
    <sheetIdMap count="2">
      <sheetId val="1"/>
      <sheetId val="2"/>
    </sheetIdMap>
  </header>
  <header guid="{EC3BD417-A259-400C-90BA-2ECD5FE2E2C7}" dateTime="2020-08-03T18:05:13" maxSheetId="3" userName="Фесик Светлана Викторовна" r:id="rId515">
    <sheetIdMap count="2">
      <sheetId val="1"/>
      <sheetId val="2"/>
    </sheetIdMap>
  </header>
  <header guid="{F9031A70-C022-4233-86A6-8A1D0FCE2340}" dateTime="2020-08-04T11:18:53" maxSheetId="3" userName="Маганёва Екатерина Николаевна" r:id="rId516" minRId="1100">
    <sheetIdMap count="2">
      <sheetId val="1"/>
      <sheetId val="2"/>
    </sheetIdMap>
  </header>
  <header guid="{EB0825FB-0D48-4B00-AA00-138D085BD19F}" dateTime="2020-08-04T11:24:14" maxSheetId="3" userName="Маганёва Екатерина Николаевна" r:id="rId517">
    <sheetIdMap count="2">
      <sheetId val="1"/>
      <sheetId val="2"/>
    </sheetIdMap>
  </header>
  <header guid="{9558BFD7-68B3-4FD9-8EBD-4EFCDE38004C}" dateTime="2020-08-04T11:26:54" maxSheetId="3" userName="Маганёва Екатерина Николаевна" r:id="rId518" minRId="1107">
    <sheetIdMap count="2">
      <sheetId val="1"/>
      <sheetId val="2"/>
    </sheetIdMap>
  </header>
  <header guid="{58E97504-8B8F-4955-BBF9-CDE99A046911}" dateTime="2020-08-04T11:28:42" maxSheetId="3" userName="Маганёва Екатерина Николаевна" r:id="rId519" minRId="1108">
    <sheetIdMap count="2">
      <sheetId val="1"/>
      <sheetId val="2"/>
    </sheetIdMap>
  </header>
  <header guid="{97CE4A9E-905B-49D9-8106-208A31087380}" dateTime="2020-08-04T11:28:50" maxSheetId="3" userName="Маганёва Екатерина Николаевна" r:id="rId520" minRId="1109">
    <sheetIdMap count="2">
      <sheetId val="1"/>
      <sheetId val="2"/>
    </sheetIdMap>
  </header>
  <header guid="{FD1B824A-D39A-4A2D-9972-49129FB20FCA}" dateTime="2020-08-04T11:29:12" maxSheetId="3" userName="Маганёва Екатерина Николаевна" r:id="rId521" minRId="1110">
    <sheetIdMap count="2">
      <sheetId val="1"/>
      <sheetId val="2"/>
    </sheetIdMap>
  </header>
  <header guid="{65A5D676-F9A3-43E5-B1FF-6D57BD576F5B}" dateTime="2020-08-04T11:29:32" maxSheetId="3" userName="Маганёва Екатерина Николаевна" r:id="rId522">
    <sheetIdMap count="2">
      <sheetId val="1"/>
      <sheetId val="2"/>
    </sheetIdMap>
  </header>
  <header guid="{8304727F-D807-4926-9402-9A9AD9A946EB}" dateTime="2020-08-04T11:29:39" maxSheetId="3" userName="Маганёва Екатерина Николаевна" r:id="rId523">
    <sheetIdMap count="2">
      <sheetId val="1"/>
      <sheetId val="2"/>
    </sheetIdMap>
  </header>
  <header guid="{1CFD9F8C-9E8F-4798-983F-3D32B93960B9}" dateTime="2020-08-04T11:31:21" maxSheetId="3" userName="Маганёва Екатерина Николаевна" r:id="rId524" minRId="1114">
    <sheetIdMap count="2">
      <sheetId val="1"/>
      <sheetId val="2"/>
    </sheetIdMap>
  </header>
  <header guid="{F0507A45-9D2A-4D2A-8AD5-C3D6F02472EE}" dateTime="2020-08-04T11:31:51" maxSheetId="3" userName="Фесик Светлана Викторовна" r:id="rId525" minRId="1115" maxRId="1116">
    <sheetIdMap count="2">
      <sheetId val="1"/>
      <sheetId val="2"/>
    </sheetIdMap>
  </header>
  <header guid="{613AB145-0458-4315-BFAC-1F9F645A73BB}" dateTime="2020-08-04T11:32:31" maxSheetId="3" userName="Фесик Светлана Викторовна" r:id="rId526" minRId="1120">
    <sheetIdMap count="2">
      <sheetId val="1"/>
      <sheetId val="2"/>
    </sheetIdMap>
  </header>
  <header guid="{C4C7B951-A7F0-488C-8B6B-733B1B7A5B12}" dateTime="2020-08-04T11:43:23" maxSheetId="3" userName="Фесик Светлана Викторовна" r:id="rId527" minRId="1121" maxRId="1122">
    <sheetIdMap count="2">
      <sheetId val="1"/>
      <sheetId val="2"/>
    </sheetIdMap>
  </header>
  <header guid="{77DE6E1B-0910-4E6D-B0DF-39432565780B}" dateTime="2020-08-04T11:47:47" maxSheetId="3" userName="Фесик Светлана Викторовна" r:id="rId528">
    <sheetIdMap count="2">
      <sheetId val="1"/>
      <sheetId val="2"/>
    </sheetIdMap>
  </header>
  <header guid="{4526090F-D95F-42E9-9B4F-C87764B56C8C}" dateTime="2020-08-04T12:07:58" maxSheetId="3" userName="Маганёва Екатерина Николаевна" r:id="rId529">
    <sheetIdMap count="2">
      <sheetId val="1"/>
      <sheetId val="2"/>
    </sheetIdMap>
  </header>
  <header guid="{51D705D0-7B8B-4AFA-9F31-8021398F4366}" dateTime="2020-08-04T16:06:14" maxSheetId="3" userName="Маганёва Екатерина Николаевна" r:id="rId530" minRId="1123">
    <sheetIdMap count="2">
      <sheetId val="1"/>
      <sheetId val="2"/>
    </sheetIdMap>
  </header>
  <header guid="{1EDC4CB0-8476-493D-BA65-DDF75BDA1D61}" dateTime="2020-08-04T16:08:10" maxSheetId="3" userName="Маганёва Екатерина Николаевна" r:id="rId531" minRId="1127">
    <sheetIdMap count="2">
      <sheetId val="1"/>
      <sheetId val="2"/>
    </sheetIdMap>
  </header>
  <header guid="{10E6B888-EE87-4D7E-A159-512319F4BBDC}" dateTime="2020-08-04T16:29:41" maxSheetId="3" userName="Фесик Светлана Викторовна" r:id="rId532" minRId="1128">
    <sheetIdMap count="2">
      <sheetId val="1"/>
      <sheetId val="2"/>
    </sheetIdMap>
  </header>
  <header guid="{47BC04EA-EE1A-49FB-A3CA-233DB8CCFC7D}" dateTime="2020-08-04T16:47:16" maxSheetId="3" userName="Маганёва Екатерина Николаевна" r:id="rId533" minRId="1132">
    <sheetIdMap count="2">
      <sheetId val="1"/>
      <sheetId val="2"/>
    </sheetIdMap>
  </header>
  <header guid="{CC0C7F2A-942D-4EB5-B8D0-33764DFFBEAA}" dateTime="2020-08-04T16:48:02" maxSheetId="3" userName="Маганёва Екатерина Николаевна" r:id="rId534" minRId="1133">
    <sheetIdMap count="2">
      <sheetId val="1"/>
      <sheetId val="2"/>
    </sheetIdMap>
  </header>
  <header guid="{A6EB82BB-715E-4A87-B162-B261D3E4E08F}" dateTime="2020-08-04T17:02:56" maxSheetId="3" userName="Фесик Светлана Викторовна" r:id="rId535" minRId="1137" maxRId="1139">
    <sheetIdMap count="2">
      <sheetId val="1"/>
      <sheetId val="2"/>
    </sheetIdMap>
  </header>
  <header guid="{F568C598-1BF4-411B-AC1E-B7617F0C4A81}" dateTime="2020-08-04T17:03:25" maxSheetId="3" userName="Фесик Светлана Викторовна" r:id="rId536">
    <sheetIdMap count="2">
      <sheetId val="1"/>
      <sheetId val="2"/>
    </sheetIdMap>
  </header>
  <header guid="{6CA51D1F-45CC-4231-995F-E011AA2EAFFF}" dateTime="2020-08-04T17:07:04" maxSheetId="3" userName="Фесик Светлана Викторовна" r:id="rId537" minRId="1143" maxRId="1144">
    <sheetIdMap count="2">
      <sheetId val="1"/>
      <sheetId val="2"/>
    </sheetIdMap>
  </header>
  <header guid="{3088E1EB-F9DF-4CCD-965D-3A0369D9131B}" dateTime="2020-08-04T17:09:53" maxSheetId="3" userName="Фесик Светлана Викторовна" r:id="rId538" minRId="1145">
    <sheetIdMap count="2">
      <sheetId val="1"/>
      <sheetId val="2"/>
    </sheetIdMap>
  </header>
  <header guid="{AF378354-6133-4391-8946-9333A3D390AA}" dateTime="2020-08-04T17:12:46" maxSheetId="3" userName="Фесик Светлана Викторовна" r:id="rId539" minRId="1146">
    <sheetIdMap count="2">
      <sheetId val="1"/>
      <sheetId val="2"/>
    </sheetIdMap>
  </header>
  <header guid="{DA1FE086-B93C-466C-B392-ED94DC8ABD77}" dateTime="2020-08-05T10:11:43" maxSheetId="3" userName="Фесик Светлана Викторовна" r:id="rId540" minRId="1150">
    <sheetIdMap count="2">
      <sheetId val="1"/>
      <sheetId val="2"/>
    </sheetIdMap>
  </header>
  <header guid="{8D38844E-CDE6-4654-999C-426888B1E37F}" dateTime="2020-08-05T10:13:28" maxSheetId="3" userName="Фесик Светлана Викторовна" r:id="rId541" minRId="1151">
    <sheetIdMap count="2">
      <sheetId val="1"/>
      <sheetId val="2"/>
    </sheetIdMap>
  </header>
  <header guid="{82B8490F-D273-480A-AD35-6FFB7799394D}" dateTime="2020-08-05T10:15:28" maxSheetId="3" userName="Фесик Светлана Викторовна" r:id="rId542" minRId="1152">
    <sheetIdMap count="2">
      <sheetId val="1"/>
      <sheetId val="2"/>
    </sheetIdMap>
  </header>
  <header guid="{28D6D319-1DCE-4803-A34D-856E1215FEDD}" dateTime="2020-08-05T10:18:09" maxSheetId="3" userName="Фесик Светлана Викторовна" r:id="rId543" minRId="1153">
    <sheetIdMap count="2">
      <sheetId val="1"/>
      <sheetId val="2"/>
    </sheetIdMap>
  </header>
  <header guid="{AE96D3E9-99C8-4E9A-8B5E-55F629311659}" dateTime="2020-08-05T10:23:43" maxSheetId="3" userName="Фесик Светлана Викторовна" r:id="rId544" minRId="1154">
    <sheetIdMap count="2">
      <sheetId val="1"/>
      <sheetId val="2"/>
    </sheetIdMap>
  </header>
  <header guid="{8D128A05-B76E-46D0-AD65-C905FF6E34D3}" dateTime="2020-08-05T10:41:05" maxSheetId="3" userName="Фесик Светлана Викторовна" r:id="rId545" minRId="1155">
    <sheetIdMap count="2">
      <sheetId val="1"/>
      <sheetId val="2"/>
    </sheetIdMap>
  </header>
  <header guid="{5EB8EFA3-ED98-4080-B360-060F86CFCEF8}" dateTime="2020-08-05T10:48:55" maxSheetId="3" userName="Фесик Светлана Викторовна" r:id="rId546" minRId="1156" maxRId="1159">
    <sheetIdMap count="2">
      <sheetId val="1"/>
      <sheetId val="2"/>
    </sheetIdMap>
  </header>
  <header guid="{65EF6E83-BFB1-4F7B-911D-11A419062A55}" dateTime="2020-08-05T10:52:11" maxSheetId="3" userName="Фесик Светлана Викторовна" r:id="rId547">
    <sheetIdMap count="2">
      <sheetId val="1"/>
      <sheetId val="2"/>
    </sheetIdMap>
  </header>
  <header guid="{5B530719-B5BB-4045-9032-5ADEB483555E}" dateTime="2020-08-05T10:59:40" maxSheetId="3" userName="Фесик Светлана Викторовна" r:id="rId548" minRId="1160" maxRId="1164">
    <sheetIdMap count="2">
      <sheetId val="1"/>
      <sheetId val="2"/>
    </sheetIdMap>
  </header>
  <header guid="{77A56261-C74D-4FA0-BA8D-9D7062FB38F5}" dateTime="2020-08-05T11:05:12" maxSheetId="3" userName="Фесик Светлана Викторовна" r:id="rId549" minRId="1165">
    <sheetIdMap count="2">
      <sheetId val="1"/>
      <sheetId val="2"/>
    </sheetIdMap>
  </header>
  <header guid="{B55A84D3-82B3-4BCE-8965-32ECA892523A}" dateTime="2020-08-05T11:14:04" maxSheetId="3" userName="Фесик Светлана Викторовна" r:id="rId550">
    <sheetIdMap count="2">
      <sheetId val="1"/>
      <sheetId val="2"/>
    </sheetIdMap>
  </header>
  <header guid="{FA2AE7BF-C4B6-4CF7-9051-3234BA9553C1}" dateTime="2020-08-05T11:19:52" maxSheetId="3" userName="Фесик Светлана Викторовна" r:id="rId551" minRId="1166" maxRId="1168">
    <sheetIdMap count="2">
      <sheetId val="1"/>
      <sheetId val="2"/>
    </sheetIdMap>
  </header>
  <header guid="{83EEEDA7-F76E-4C99-92D8-0B4F01F6A079}" dateTime="2020-08-05T11:46:33" maxSheetId="3" userName="Фесик Светлана Викторовна" r:id="rId552" minRId="1169">
    <sheetIdMap count="2">
      <sheetId val="1"/>
      <sheetId val="2"/>
    </sheetIdMap>
  </header>
  <header guid="{E1DFE146-321B-44DF-B909-0F07C6A1EF47}" dateTime="2020-08-05T13:12:52" maxSheetId="3" userName="Фесик Светлана Викторовна" r:id="rId553" minRId="1170" maxRId="1171">
    <sheetIdMap count="2">
      <sheetId val="1"/>
      <sheetId val="2"/>
    </sheetIdMap>
  </header>
  <header guid="{D8E9BB5B-08B1-47C7-8620-7D9C0B2722B0}" dateTime="2020-08-05T15:22:45" maxSheetId="3" userName="Маганёва Екатерина Николаевна" r:id="rId554" minRId="1172" maxRId="1173">
    <sheetIdMap count="2">
      <sheetId val="1"/>
      <sheetId val="2"/>
    </sheetIdMap>
  </header>
  <header guid="{435646C6-A152-4AA0-9D17-D9EA9D4E4DE0}" dateTime="2020-08-05T15:23:07" maxSheetId="3" userName="Маганёва Екатерина Николаевна" r:id="rId555" minRId="1177">
    <sheetIdMap count="2">
      <sheetId val="1"/>
      <sheetId val="2"/>
    </sheetIdMap>
  </header>
  <header guid="{8CCDFF26-F009-4880-9E97-430DF843EE0F}" dateTime="2020-08-05T15:28:06" maxSheetId="3" userName="Маганёва Екатерина Николаевна" r:id="rId556" minRId="1178">
    <sheetIdMap count="2">
      <sheetId val="1"/>
      <sheetId val="2"/>
    </sheetIdMap>
  </header>
  <header guid="{81472265-2D7D-49BA-B275-C2863ACA3C21}" dateTime="2020-08-05T15:30:01" maxSheetId="3" userName="Маганёва Екатерина Николаевна" r:id="rId557" minRId="1182" maxRId="1183">
    <sheetIdMap count="2">
      <sheetId val="1"/>
      <sheetId val="2"/>
    </sheetIdMap>
  </header>
  <header guid="{7B759FFC-E75F-4E9B-9457-5A298E5693BB}" dateTime="2020-08-05T15:31:35" maxSheetId="3" userName="Маганёва Екатерина Николаевна" r:id="rId558" minRId="1184" maxRId="1190">
    <sheetIdMap count="2">
      <sheetId val="1"/>
      <sheetId val="2"/>
    </sheetIdMap>
  </header>
  <header guid="{1024D489-278E-402D-BF30-FB750913021C}" dateTime="2020-08-05T15:33:36" maxSheetId="3" userName="Маганёва Екатерина Николаевна" r:id="rId559" minRId="1191" maxRId="1192">
    <sheetIdMap count="2">
      <sheetId val="1"/>
      <sheetId val="2"/>
    </sheetIdMap>
  </header>
  <header guid="{315B79B0-9AC2-4FC4-8BB5-123C58A63385}" dateTime="2020-08-05T15:39:05" maxSheetId="3" userName="Маганёва Екатерина Николаевна" r:id="rId560">
    <sheetIdMap count="2">
      <sheetId val="1"/>
      <sheetId val="2"/>
    </sheetIdMap>
  </header>
  <header guid="{34A2EED5-929A-4A6E-8659-CEC5A667D17F}" dateTime="2020-08-05T15:39:40" maxSheetId="3" userName="Маганёва Екатерина Николаевна" r:id="rId561" minRId="1196" maxRId="1197">
    <sheetIdMap count="2">
      <sheetId val="1"/>
      <sheetId val="2"/>
    </sheetIdMap>
  </header>
  <header guid="{5EF2C8B3-BAAF-4F79-80E0-0056AE849C7E}" dateTime="2020-08-05T15:39:58" maxSheetId="3" userName="Маганёва Екатерина Николаевна" r:id="rId562" minRId="1198" maxRId="1199">
    <sheetIdMap count="2">
      <sheetId val="1"/>
      <sheetId val="2"/>
    </sheetIdMap>
  </header>
  <header guid="{4A6D7847-5E54-425D-92B3-D56014D0D320}" dateTime="2020-08-05T15:40:20" maxSheetId="3" userName="Маганёва Екатерина Николаевна" r:id="rId563" minRId="1200" maxRId="1201">
    <sheetIdMap count="2">
      <sheetId val="1"/>
      <sheetId val="2"/>
    </sheetIdMap>
  </header>
  <header guid="{CDAA9234-B0FD-48EE-8DC0-CA2C245C99C6}" dateTime="2020-08-05T15:40:34" maxSheetId="3" userName="Маганёва Екатерина Николаевна" r:id="rId564">
    <sheetIdMap count="2">
      <sheetId val="1"/>
      <sheetId val="2"/>
    </sheetIdMap>
  </header>
  <header guid="{33C46A6A-922C-44A5-A1D4-BC8E185733E5}" dateTime="2020-08-05T15:54:14" maxSheetId="3" userName="Залецкая Ольга Генадьевна" r:id="rId565" minRId="1202" maxRId="1203">
    <sheetIdMap count="2">
      <sheetId val="1"/>
      <sheetId val="2"/>
    </sheetIdMap>
  </header>
  <header guid="{87F0BFD0-F65E-4992-9218-6DBF6F6777EC}" dateTime="2020-08-05T15:57:35" maxSheetId="3" userName="Залецкая Ольга Генадьевна" r:id="rId566" minRId="1207" maxRId="1209">
    <sheetIdMap count="2">
      <sheetId val="1"/>
      <sheetId val="2"/>
    </sheetIdMap>
  </header>
  <header guid="{2DBA2D07-8F95-42D4-9D48-677CAC5F6CC3}" dateTime="2020-08-05T16:06:42" maxSheetId="3" userName="Залецкая Ольга Генадьевна" r:id="rId567" minRId="1210" maxRId="1216">
    <sheetIdMap count="2">
      <sheetId val="1"/>
      <sheetId val="2"/>
    </sheetIdMap>
  </header>
  <header guid="{F6B83603-849F-4C00-9305-73D636B64CD8}" dateTime="2020-08-05T16:08:45" maxSheetId="3" userName="Залецкая Ольга Генадьевна" r:id="rId568" minRId="1217">
    <sheetIdMap count="2">
      <sheetId val="1"/>
      <sheetId val="2"/>
    </sheetIdMap>
  </header>
  <header guid="{3A40CB85-1F86-45DE-B924-DD6997374F47}" dateTime="2020-08-05T16:11:04" maxSheetId="3" userName="Залецкая Ольга Генадьевна" r:id="rId569" minRId="1218">
    <sheetIdMap count="2">
      <sheetId val="1"/>
      <sheetId val="2"/>
    </sheetIdMap>
  </header>
  <header guid="{B4E49616-F4D8-4C48-A053-396FBF3C7C93}" dateTime="2020-08-05T16:20:20" maxSheetId="3" userName="Залецкая Ольга Генадьевна" r:id="rId570" minRId="1219">
    <sheetIdMap count="2">
      <sheetId val="1"/>
      <sheetId val="2"/>
    </sheetIdMap>
  </header>
  <header guid="{36500C06-FB9E-41E3-A025-C100B43EF92F}" dateTime="2020-08-05T16:21:12" maxSheetId="3" userName="Залецкая Ольга Генадьевна" r:id="rId571">
    <sheetIdMap count="2">
      <sheetId val="1"/>
      <sheetId val="2"/>
    </sheetIdMap>
  </header>
  <header guid="{2C9FA54E-7C3E-45F3-906F-1515941B92F4}" dateTime="2020-08-05T16:27:05" maxSheetId="3" userName="Залецкая Ольга Генадьевна" r:id="rId572" minRId="1220">
    <sheetIdMap count="2">
      <sheetId val="1"/>
      <sheetId val="2"/>
    </sheetIdMap>
  </header>
  <header guid="{68812772-06A0-4108-9CB0-8BC45AF5AD2F}" dateTime="2020-08-06T09:25:14" maxSheetId="3" userName="Крыжановская Анна Александровна" r:id="rId573" minRId="1224" maxRId="1226">
    <sheetIdMap count="2">
      <sheetId val="1"/>
      <sheetId val="2"/>
    </sheetIdMap>
  </header>
  <header guid="{0A4A0ACA-F680-4656-A1DC-EF3A567CB1DA}" dateTime="2020-08-06T09:26:08" maxSheetId="3" userName="Крыжановская Анна Александровна" r:id="rId574" minRId="1228" maxRId="1229">
    <sheetIdMap count="2">
      <sheetId val="1"/>
      <sheetId val="2"/>
    </sheetIdMap>
  </header>
  <header guid="{D85747A9-AB8B-401D-BBA6-7812F9D87D20}" dateTime="2020-08-06T09:27:07" maxSheetId="3" userName="Крыжановская Анна Александровна" r:id="rId575" minRId="1230">
    <sheetIdMap count="2">
      <sheetId val="1"/>
      <sheetId val="2"/>
    </sheetIdMap>
  </header>
  <header guid="{97F54236-9C07-45E4-AD07-475E339B0562}" dateTime="2020-08-06T09:27:19" maxSheetId="3" userName="Крыжановская Анна Александровна" r:id="rId576" minRId="1231">
    <sheetIdMap count="2">
      <sheetId val="1"/>
      <sheetId val="2"/>
    </sheetIdMap>
  </header>
  <header guid="{1B9D746A-8D69-4886-BE0E-F08433E67BBF}" dateTime="2020-08-06T09:27:34" maxSheetId="3" userName="Крыжановская Анна Александровна" r:id="rId577" minRId="1232">
    <sheetIdMap count="2">
      <sheetId val="1"/>
      <sheetId val="2"/>
    </sheetIdMap>
  </header>
  <header guid="{D78DF3DB-04B9-462E-BCB8-13A1EF24CB40}" dateTime="2020-08-06T09:27:52" maxSheetId="3" userName="Крыжановская Анна Александровна" r:id="rId578" minRId="1233">
    <sheetIdMap count="2">
      <sheetId val="1"/>
      <sheetId val="2"/>
    </sheetIdMap>
  </header>
  <header guid="{5C098DEA-5EFF-4789-A0A4-BDFD35F9FB47}" dateTime="2020-08-06T09:28:24" maxSheetId="3" userName="Крыжановская Анна Александровна" r:id="rId579" minRId="1234">
    <sheetIdMap count="2">
      <sheetId val="1"/>
      <sheetId val="2"/>
    </sheetIdMap>
  </header>
  <header guid="{DF959227-C221-43C7-A792-820C407AF03D}" dateTime="2020-08-06T09:29:07" maxSheetId="3" userName="Крыжановская Анна Александровна" r:id="rId580" minRId="1235">
    <sheetIdMap count="2">
      <sheetId val="1"/>
      <sheetId val="2"/>
    </sheetIdMap>
  </header>
  <header guid="{BC45FF85-E573-4D3D-B726-8D13C265BD15}" dateTime="2020-08-06T09:30:08" maxSheetId="3" userName="Крыжановская Анна Александровна" r:id="rId581" minRId="1236">
    <sheetIdMap count="2">
      <sheetId val="1"/>
      <sheetId val="2"/>
    </sheetIdMap>
  </header>
  <header guid="{B2982394-E555-4A52-9456-A86858068C99}" dateTime="2020-08-06T09:31:24" maxSheetId="3" userName="Крыжановская Анна Александровна" r:id="rId582" minRId="1237">
    <sheetIdMap count="2">
      <sheetId val="1"/>
      <sheetId val="2"/>
    </sheetIdMap>
  </header>
  <header guid="{95FF7910-0022-4FE7-88B0-7BF59E8D7090}" dateTime="2020-08-06T09:32:10" maxSheetId="3" userName="Крыжановская Анна Александровна" r:id="rId583" minRId="1238">
    <sheetIdMap count="2">
      <sheetId val="1"/>
      <sheetId val="2"/>
    </sheetIdMap>
  </header>
  <header guid="{3F36C61E-1618-4B78-B17D-492587A3FEEE}" dateTime="2020-08-06T09:32:33" maxSheetId="3" userName="Крыжановская Анна Александровна" r:id="rId584" minRId="1239">
    <sheetIdMap count="2">
      <sheetId val="1"/>
      <sheetId val="2"/>
    </sheetIdMap>
  </header>
  <header guid="{503EB7A4-831F-4A43-8B6D-5BEBB56E9FC1}" dateTime="2020-08-06T09:33:28" maxSheetId="3" userName="Крыжановская Анна Александровна" r:id="rId585" minRId="1240">
    <sheetIdMap count="2">
      <sheetId val="1"/>
      <sheetId val="2"/>
    </sheetIdMap>
  </header>
  <header guid="{0E3744B5-84B4-4330-A44E-E4B5E416F8C3}" dateTime="2020-08-06T09:33:36" maxSheetId="3" userName="Крыжановская Анна Александровна" r:id="rId586">
    <sheetIdMap count="2">
      <sheetId val="1"/>
      <sheetId val="2"/>
    </sheetIdMap>
  </header>
  <header guid="{AEE839FA-AB4A-4126-A6FC-6D3DA9C41286}" dateTime="2020-08-06T09:35:10" maxSheetId="3" userName="Крыжановская Анна Александровна" r:id="rId587" minRId="1241">
    <sheetIdMap count="2">
      <sheetId val="1"/>
      <sheetId val="2"/>
    </sheetIdMap>
  </header>
  <header guid="{FAFDF9DA-6484-4B56-A00F-6037A2B736C4}" dateTime="2020-08-06T09:41:47" maxSheetId="3" userName="Крыжановская Анна Александровна" r:id="rId588" minRId="1243">
    <sheetIdMap count="2">
      <sheetId val="1"/>
      <sheetId val="2"/>
    </sheetIdMap>
  </header>
  <header guid="{6A3A3A4D-FFE6-4187-B013-1DD256357BDD}" dateTime="2020-08-06T09:47:00" maxSheetId="3" userName="Крыжановская Анна Александровна" r:id="rId589" minRId="1245">
    <sheetIdMap count="2">
      <sheetId val="1"/>
      <sheetId val="2"/>
    </sheetIdMap>
  </header>
  <header guid="{9EB2C5BE-508D-486E-912F-0C2BB4F5B7D0}" dateTime="2020-08-06T09:47:14" maxSheetId="3" userName="Крыжановская Анна Александровна" r:id="rId590" minRId="1246">
    <sheetIdMap count="2">
      <sheetId val="1"/>
      <sheetId val="2"/>
    </sheetIdMap>
  </header>
  <header guid="{06E31196-7A9F-41B2-84DC-068872C296CB}" dateTime="2020-08-06T09:48:43" maxSheetId="3" userName="Крыжановская Анна Александровна" r:id="rId591">
    <sheetIdMap count="2">
      <sheetId val="1"/>
      <sheetId val="2"/>
    </sheetIdMap>
  </header>
  <header guid="{DFCCF514-0C0E-48DC-A87A-0EFC3EB80CF7}" dateTime="2020-08-06T09:50:25" maxSheetId="3" userName="Крыжановская Анна Александровна" r:id="rId592" minRId="1247">
    <sheetIdMap count="2">
      <sheetId val="1"/>
      <sheetId val="2"/>
    </sheetIdMap>
  </header>
  <header guid="{3608E950-7A68-4F63-AABA-F0B6ED2C02B0}" dateTime="2020-08-06T09:50:39" maxSheetId="3" userName="Крыжановская Анна Александровна" r:id="rId593" minRId="1248">
    <sheetIdMap count="2">
      <sheetId val="1"/>
      <sheetId val="2"/>
    </sheetIdMap>
  </header>
  <header guid="{DFC66B8F-E3E8-404F-8953-FCEF89BA6328}" dateTime="2020-08-06T09:57:15" maxSheetId="3" userName="Крыжановская Анна Александровна" r:id="rId594" minRId="1249">
    <sheetIdMap count="2">
      <sheetId val="1"/>
      <sheetId val="2"/>
    </sheetIdMap>
  </header>
  <header guid="{B1F51534-894D-4D75-927D-668711FE17EE}" dateTime="2020-08-06T09:57:44" maxSheetId="3" userName="Крыжановская Анна Александровна" r:id="rId595" minRId="1250">
    <sheetIdMap count="2">
      <sheetId val="1"/>
      <sheetId val="2"/>
    </sheetIdMap>
  </header>
  <header guid="{7C99E7A6-C817-4780-AABB-1F0617A67A78}" dateTime="2020-08-06T09:58:12" maxSheetId="3" userName="Крыжановская Анна Александровна" r:id="rId596" minRId="1251">
    <sheetIdMap count="2">
      <sheetId val="1"/>
      <sheetId val="2"/>
    </sheetIdMap>
  </header>
  <header guid="{45C2D413-6023-49DE-AAA8-87097BCB3EC3}" dateTime="2020-08-06T10:18:41" maxSheetId="3" userName="Крыжановская Анна Александровна" r:id="rId597">
    <sheetIdMap count="2">
      <sheetId val="1"/>
      <sheetId val="2"/>
    </sheetIdMap>
  </header>
  <header guid="{CD165D2A-D6E7-41C1-B391-456C66714CE6}" dateTime="2020-08-06T10:21:38" maxSheetId="3" userName="Крыжановская Анна Александровна" r:id="rId598">
    <sheetIdMap count="2">
      <sheetId val="1"/>
      <sheetId val="2"/>
    </sheetIdMap>
  </header>
  <header guid="{9A0F7CEA-5800-429B-8FF0-E64F774EB86B}" dateTime="2020-08-06T10:23:06" maxSheetId="3" userName="Крыжановская Анна Александровна" r:id="rId599" minRId="1252" maxRId="1256">
    <sheetIdMap count="2">
      <sheetId val="1"/>
      <sheetId val="2"/>
    </sheetIdMap>
  </header>
  <header guid="{30D41076-5B05-4B85-9E5A-3004044A5218}" dateTime="2020-08-06T10:23:21" maxSheetId="3" userName="Крыжановская Анна Александровна" r:id="rId600">
    <sheetIdMap count="2">
      <sheetId val="1"/>
      <sheetId val="2"/>
    </sheetIdMap>
  </header>
  <header guid="{422E5912-6524-48CC-92AF-1BDD907CB764}" dateTime="2020-08-06T10:27:25" maxSheetId="3" userName="Крыжановская Анна Александровна" r:id="rId601">
    <sheetIdMap count="2">
      <sheetId val="1"/>
      <sheetId val="2"/>
    </sheetIdMap>
  </header>
  <header guid="{8B58E4F2-6FC4-4DE3-BAFD-85E34D91BAFC}" dateTime="2020-08-06T10:27:32" maxSheetId="3" userName="Крыжановская Анна Александровна" r:id="rId602">
    <sheetIdMap count="2">
      <sheetId val="1"/>
      <sheetId val="2"/>
    </sheetIdMap>
  </header>
  <header guid="{D44347CA-95B8-4D22-8239-8E4549DE3210}" dateTime="2020-08-06T10:28:11" maxSheetId="3" userName="Крыжановская Анна Александровна" r:id="rId603">
    <sheetIdMap count="2">
      <sheetId val="1"/>
      <sheetId val="2"/>
    </sheetIdMap>
  </header>
  <header guid="{69FB00D4-398B-4A54-8FB7-859CFF307E41}" dateTime="2020-08-06T10:31:35" maxSheetId="3" userName="Крыжановская Анна Александровна" r:id="rId604" minRId="1257" maxRId="1258">
    <sheetIdMap count="2">
      <sheetId val="1"/>
      <sheetId val="2"/>
    </sheetIdMap>
  </header>
  <header guid="{B8426884-8660-46A5-88A1-437581D87D47}" dateTime="2020-08-06T10:32:17" maxSheetId="3" userName="Крыжановская Анна Александровна" r:id="rId605">
    <sheetIdMap count="2">
      <sheetId val="1"/>
      <sheetId val="2"/>
    </sheetIdMap>
  </header>
  <header guid="{E9D8C1F5-6921-4481-85B1-4F13C53FCAE9}" dateTime="2020-08-06T10:33:26" maxSheetId="3" userName="Крыжановская Анна Александровна" r:id="rId606" minRId="1259">
    <sheetIdMap count="2">
      <sheetId val="1"/>
      <sheetId val="2"/>
    </sheetIdMap>
  </header>
  <header guid="{63E0B8B9-DB00-4598-8C49-004CE8DDE2AB}" dateTime="2020-08-06T10:34:34" maxSheetId="3" userName="Крыжановская Анна Александровна" r:id="rId607">
    <sheetIdMap count="2">
      <sheetId val="1"/>
      <sheetId val="2"/>
    </sheetIdMap>
  </header>
  <header guid="{25CED3F3-10AF-4CF4-8ADD-D2BEB22B2CA0}" dateTime="2020-08-06T10:41:12" maxSheetId="3" userName="Залецкая Ольга Генадьевна" r:id="rId608" minRId="1260">
    <sheetIdMap count="2">
      <sheetId val="1"/>
      <sheetId val="2"/>
    </sheetIdMap>
  </header>
  <header guid="{2A0EF78B-0FCA-4EF9-AA98-C4514FB1DB60}" dateTime="2020-08-06T10:48:39" maxSheetId="3" userName="Крыжановская Анна Александровна" r:id="rId609" minRId="1264">
    <sheetIdMap count="2">
      <sheetId val="1"/>
      <sheetId val="2"/>
    </sheetIdMap>
  </header>
  <header guid="{6333D329-1805-4C44-9D17-B4E8F65583F2}" dateTime="2020-08-06T10:49:00" maxSheetId="3" userName="Крыжановская Анна Александровна" r:id="rId610">
    <sheetIdMap count="2">
      <sheetId val="1"/>
      <sheetId val="2"/>
    </sheetIdMap>
  </header>
  <header guid="{9D503A7E-BDBE-4EC9-8A39-4F63526097A0}" dateTime="2020-08-06T10:49:49" maxSheetId="3" userName="Залецкая Ольга Генадьевна" r:id="rId611" minRId="1265">
    <sheetIdMap count="2">
      <sheetId val="1"/>
      <sheetId val="2"/>
    </sheetIdMap>
  </header>
  <header guid="{BB8EF4FE-ABEE-489E-B6D2-C6410BA48D3B}" dateTime="2020-08-06T10:50:00" maxSheetId="3" userName="Крыжановская Анна Александровна" r:id="rId612" minRId="1266">
    <sheetIdMap count="2">
      <sheetId val="1"/>
      <sheetId val="2"/>
    </sheetIdMap>
  </header>
  <header guid="{FF39A894-2BFB-4007-AAC0-0E074B402682}" dateTime="2020-08-06T10:50:08" maxSheetId="3" userName="Залецкая Ольга Генадьевна" r:id="rId613">
    <sheetIdMap count="2">
      <sheetId val="1"/>
      <sheetId val="2"/>
    </sheetIdMap>
  </header>
  <header guid="{9A674474-9825-4547-ACFC-B5E541BC0F4C}" dateTime="2020-08-06T10:53:10" maxSheetId="3" userName="Крыжановская Анна Александровна" r:id="rId614" minRId="1268">
    <sheetIdMap count="2">
      <sheetId val="1"/>
      <sheetId val="2"/>
    </sheetIdMap>
  </header>
  <header guid="{0BB5AD41-B11F-4944-8EE4-44A3365548AD}" dateTime="2020-08-06T10:57:52" maxSheetId="3" userName="Крыжановская Анна Александровна" r:id="rId615" minRId="1269">
    <sheetIdMap count="2">
      <sheetId val="1"/>
      <sheetId val="2"/>
    </sheetIdMap>
  </header>
  <header guid="{677C3067-03C1-4AC9-A4EE-1C83572F87A5}" dateTime="2020-08-06T10:58:13" maxSheetId="3" userName="Крыжановская Анна Александровна" r:id="rId616" minRId="1270">
    <sheetIdMap count="2">
      <sheetId val="1"/>
      <sheetId val="2"/>
    </sheetIdMap>
  </header>
  <header guid="{7AFBF69A-53FA-4076-9251-5BB05C56E68D}" dateTime="2020-08-06T10:58:29" maxSheetId="3" userName="Крыжановская Анна Александровна" r:id="rId617" minRId="1271">
    <sheetIdMap count="2">
      <sheetId val="1"/>
      <sheetId val="2"/>
    </sheetIdMap>
  </header>
  <header guid="{AE8B3D49-D9C5-43AB-929A-EAF474A26E4F}" dateTime="2020-08-06T11:03:16" maxSheetId="3" userName="Залецкая Ольга Генадьевна" r:id="rId618" minRId="1272">
    <sheetIdMap count="2">
      <sheetId val="1"/>
      <sheetId val="2"/>
    </sheetIdMap>
  </header>
  <header guid="{5A909DE1-AA7F-4BEB-B05E-ACB6AC27AF00}" dateTime="2020-08-06T11:03:28" maxSheetId="3" userName="Залецкая Ольга Генадьевна" r:id="rId619">
    <sheetIdMap count="2">
      <sheetId val="1"/>
      <sheetId val="2"/>
    </sheetIdMap>
  </header>
  <header guid="{EBCC5A4B-3980-4D53-8331-6EC1E7577A79}" dateTime="2020-08-06T11:03:46" maxSheetId="3" userName="Крыжановская Анна Александровна" r:id="rId620" minRId="1273">
    <sheetIdMap count="2">
      <sheetId val="1"/>
      <sheetId val="2"/>
    </sheetIdMap>
  </header>
  <header guid="{16E89275-C848-4C83-82A1-EE8C1723728A}" dateTime="2020-08-06T11:04:59" maxSheetId="3" userName="Крыжановская Анна Александровна" r:id="rId621" minRId="1274">
    <sheetIdMap count="2">
      <sheetId val="1"/>
      <sheetId val="2"/>
    </sheetIdMap>
  </header>
  <header guid="{E4F3E2C5-40EB-406F-9768-AD1D0AADDFFE}" dateTime="2020-08-06T11:07:54" maxSheetId="3" userName="Крыжановская Анна Александровна" r:id="rId622">
    <sheetIdMap count="2">
      <sheetId val="1"/>
      <sheetId val="2"/>
    </sheetIdMap>
  </header>
  <header guid="{4EC87757-2E43-4D8B-BA76-9D97A88A5BFA}" dateTime="2020-08-06T11:12:12" maxSheetId="3" userName="Крыжановская Анна Александровна" r:id="rId623" minRId="1275">
    <sheetIdMap count="2">
      <sheetId val="1"/>
      <sheetId val="2"/>
    </sheetIdMap>
  </header>
  <header guid="{5D40E933-B6F4-4D86-AB22-24AABFF8C924}" dateTime="2020-08-06T11:16:44" maxSheetId="3" userName="Крыжановская Анна Александровна" r:id="rId624">
    <sheetIdMap count="2">
      <sheetId val="1"/>
      <sheetId val="2"/>
    </sheetIdMap>
  </header>
  <header guid="{04ECC823-8BA5-45F2-AB6F-A93A01DFA85C}" dateTime="2020-08-06T11:17:04" maxSheetId="3" userName="Залецкая Ольга Генадьевна" r:id="rId625" minRId="1276">
    <sheetIdMap count="2">
      <sheetId val="1"/>
      <sheetId val="2"/>
    </sheetIdMap>
  </header>
  <header guid="{9CB90DBD-B26A-4AB7-A2AD-670AC09B9634}" dateTime="2020-08-06T11:18:14" maxSheetId="3" userName="Крыжановская Анна Александровна" r:id="rId626">
    <sheetIdMap count="2">
      <sheetId val="1"/>
      <sheetId val="2"/>
    </sheetIdMap>
  </header>
  <header guid="{D97B4C71-5507-404D-A3AD-E07E22B4764D}" dateTime="2020-08-06T11:18:25" maxSheetId="3" userName="Крыжановская Анна Александровна" r:id="rId627">
    <sheetIdMap count="2">
      <sheetId val="1"/>
      <sheetId val="2"/>
    </sheetIdMap>
  </header>
  <header guid="{5CEAAA9B-6D46-4C43-AD06-86F1D634653C}" dateTime="2020-08-06T11:18:33" maxSheetId="3" userName="Крыжановская Анна Александровна" r:id="rId628">
    <sheetIdMap count="2">
      <sheetId val="1"/>
      <sheetId val="2"/>
    </sheetIdMap>
  </header>
  <header guid="{99B0235D-5EB3-4334-ADAE-D018A7DBA5D4}" dateTime="2020-08-06T11:21:39" maxSheetId="3" userName="Крыжановская Анна Александровна" r:id="rId629">
    <sheetIdMap count="2">
      <sheetId val="1"/>
      <sheetId val="2"/>
    </sheetIdMap>
  </header>
  <header guid="{3CDFB6EB-6745-4741-BFE7-57FA01232FC7}" dateTime="2020-08-06T11:21:53" maxSheetId="3" userName="Крыжановская Анна Александровна" r:id="rId630">
    <sheetIdMap count="2">
      <sheetId val="1"/>
      <sheetId val="2"/>
    </sheetIdMap>
  </header>
  <header guid="{19F26703-E56A-4321-B3BB-EBA4343DFF3E}" dateTime="2020-08-06T11:28:34" maxSheetId="3" userName="Крыжановская Анна Александровна" r:id="rId631">
    <sheetIdMap count="2">
      <sheetId val="1"/>
      <sheetId val="2"/>
    </sheetIdMap>
  </header>
  <header guid="{FE8946C5-45BF-4BDD-8C29-80061F7D009A}" dateTime="2020-08-06T11:31:01" maxSheetId="3" userName="Крыжановская Анна Александровна" r:id="rId632">
    <sheetIdMap count="2">
      <sheetId val="1"/>
      <sheetId val="2"/>
    </sheetIdMap>
  </header>
  <header guid="{01625D2D-2C20-4635-AD60-D3C3148EECAB}" dateTime="2020-08-06T11:34:04" maxSheetId="3" userName="Крыжановская Анна Александровна" r:id="rId633">
    <sheetIdMap count="2">
      <sheetId val="1"/>
      <sheetId val="2"/>
    </sheetIdMap>
  </header>
  <header guid="{8C2F1155-E9FD-4DC2-BDFA-3D6155A1DFF2}" dateTime="2020-08-06T11:35:06" maxSheetId="3" userName="Крыжановская Анна Александровна" r:id="rId634">
    <sheetIdMap count="2">
      <sheetId val="1"/>
      <sheetId val="2"/>
    </sheetIdMap>
  </header>
  <header guid="{A0420CA5-4881-4234-B21A-F92200563DA5}" dateTime="2020-08-06T11:43:10" maxSheetId="3" userName="Крыжановская Анна Александровна" r:id="rId635" minRId="1279">
    <sheetIdMap count="2">
      <sheetId val="1"/>
      <sheetId val="2"/>
    </sheetIdMap>
  </header>
  <header guid="{6AABE936-6771-4D02-85A7-BD0BEB12CB69}" dateTime="2020-08-06T11:44:18" maxSheetId="3" userName="Крыжановская Анна Александровна" r:id="rId636" minRId="1280">
    <sheetIdMap count="2">
      <sheetId val="1"/>
      <sheetId val="2"/>
    </sheetIdMap>
  </header>
  <header guid="{C90E3D40-FF89-4928-828A-C785FD7BF129}" dateTime="2020-08-06T11:44:32" maxSheetId="3" userName="Крыжановская Анна Александровна" r:id="rId637" minRId="1281">
    <sheetIdMap count="2">
      <sheetId val="1"/>
      <sheetId val="2"/>
    </sheetIdMap>
  </header>
  <header guid="{0238B918-5446-44DC-A8DE-5062063D9771}" dateTime="2020-08-06T11:45:41" maxSheetId="3" userName="Крыжановская Анна Александровна" r:id="rId638" minRId="1282" maxRId="1285">
    <sheetIdMap count="2">
      <sheetId val="1"/>
      <sheetId val="2"/>
    </sheetIdMap>
  </header>
  <header guid="{5499C333-E8B6-4B91-9B24-41EF2478AE37}" dateTime="2020-08-06T11:46:09" maxSheetId="3" userName="Крыжановская Анна Александровна" r:id="rId639">
    <sheetIdMap count="2">
      <sheetId val="1"/>
      <sheetId val="2"/>
    </sheetIdMap>
  </header>
  <header guid="{E0DA4A76-76C3-47FE-BBF9-052A70730618}" dateTime="2020-08-06T11:47:52" maxSheetId="3" userName="Крыжановская Анна Александровна" r:id="rId640">
    <sheetIdMap count="2">
      <sheetId val="1"/>
      <sheetId val="2"/>
    </sheetIdMap>
  </header>
  <header guid="{3FA59FF8-6C22-4189-9C13-63F144A36ABA}" dateTime="2020-08-06T11:49:11" maxSheetId="3" userName="Крыжановская Анна Александровна" r:id="rId641">
    <sheetIdMap count="2">
      <sheetId val="1"/>
      <sheetId val="2"/>
    </sheetIdMap>
  </header>
  <header guid="{3BB285AF-5F14-460F-BC6C-EA47585F2E78}" dateTime="2020-08-06T11:54:10" maxSheetId="3" userName="Крыжановская Анна Александровна" r:id="rId642" minRId="1286">
    <sheetIdMap count="2">
      <sheetId val="1"/>
      <sheetId val="2"/>
    </sheetIdMap>
  </header>
  <header guid="{257CEEDB-F160-4869-AD5C-EF33F9456F21}" dateTime="2020-08-06T11:57:12" maxSheetId="3" userName="Крыжановская Анна Александровна" r:id="rId643" minRId="1287">
    <sheetIdMap count="2">
      <sheetId val="1"/>
      <sheetId val="2"/>
    </sheetIdMap>
  </header>
  <header guid="{BA0DB0D3-8E59-4C1D-9F02-60575F94068A}" dateTime="2020-08-06T11:58:01" maxSheetId="3" userName="Крыжановская Анна Александровна" r:id="rId644" minRId="1288">
    <sheetIdMap count="2">
      <sheetId val="1"/>
      <sheetId val="2"/>
    </sheetIdMap>
  </header>
  <header guid="{90911A01-315F-4C83-B1D5-BB8929D21B8F}" dateTime="2020-08-06T11:59:49" maxSheetId="3" userName="Крыжановская Анна Александровна" r:id="rId645" minRId="1289">
    <sheetIdMap count="2">
      <sheetId val="1"/>
      <sheetId val="2"/>
    </sheetIdMap>
  </header>
  <header guid="{541E8BE7-E219-4AFE-87C2-9E9F851C5BAF}" dateTime="2020-08-06T12:05:33" maxSheetId="3" userName="Крыжановская Анна Александровна" r:id="rId646" minRId="1290">
    <sheetIdMap count="2">
      <sheetId val="1"/>
      <sheetId val="2"/>
    </sheetIdMap>
  </header>
  <header guid="{79EAFD48-CE0F-4025-9CBD-37C36392185C}" dateTime="2020-08-06T12:05:59" maxSheetId="3" userName="Крыжановская Анна Александровна" r:id="rId647" minRId="1291">
    <sheetIdMap count="2">
      <sheetId val="1"/>
      <sheetId val="2"/>
    </sheetIdMap>
  </header>
  <header guid="{7DE2D98E-4788-4A1B-82E7-E77F0C8FE63B}" dateTime="2020-08-06T12:06:32" maxSheetId="3" userName="Крыжановская Анна Александровна" r:id="rId648">
    <sheetIdMap count="2">
      <sheetId val="1"/>
      <sheetId val="2"/>
    </sheetIdMap>
  </header>
  <header guid="{968AB744-5489-4CCC-8D7B-A10108494897}" dateTime="2020-08-06T12:08:49" maxSheetId="3" userName="Крыжановская Анна Александровна" r:id="rId649" minRId="1293">
    <sheetIdMap count="2">
      <sheetId val="1"/>
      <sheetId val="2"/>
    </sheetIdMap>
  </header>
  <header guid="{F47902C9-0BEE-4065-A176-F64181A9EF9E}" dateTime="2020-08-06T12:10:51" maxSheetId="3" userName="Крыжановская Анна Александровна" r:id="rId650" minRId="1294">
    <sheetIdMap count="2">
      <sheetId val="1"/>
      <sheetId val="2"/>
    </sheetIdMap>
  </header>
  <header guid="{B47922F0-03F2-4D7C-9787-DE7B6A579A5F}" dateTime="2020-08-06T13:12:04" maxSheetId="3" userName="Залецкая Ольга Генадьевна" r:id="rId651" minRId="1295" maxRId="1296">
    <sheetIdMap count="2">
      <sheetId val="1"/>
      <sheetId val="2"/>
    </sheetIdMap>
  </header>
  <header guid="{5807D9DC-3129-4F12-89C1-07C46521F8D4}" dateTime="2020-08-06T13:15:10" maxSheetId="3" userName="Крыжановская Анна Александровна" r:id="rId652">
    <sheetIdMap count="2">
      <sheetId val="1"/>
      <sheetId val="2"/>
    </sheetIdMap>
  </header>
  <header guid="{5EE27ED6-B945-4803-B60B-47468894163D}" dateTime="2020-08-06T13:26:39" maxSheetId="3" userName="Залецкая Ольга Генадьевна" r:id="rId653" minRId="1301">
    <sheetIdMap count="2">
      <sheetId val="1"/>
      <sheetId val="2"/>
    </sheetIdMap>
  </header>
  <header guid="{9F253EDA-4788-4264-8388-882D666CF1A1}" dateTime="2020-08-06T13:34:09" maxSheetId="3" userName="Залецкая Ольга Генадьевна" r:id="rId654" minRId="1302">
    <sheetIdMap count="2">
      <sheetId val="1"/>
      <sheetId val="2"/>
    </sheetIdMap>
  </header>
  <header guid="{21694B57-6D08-4311-B6A8-F0128D9BF7CF}" dateTime="2020-08-06T13:43:06" maxSheetId="3" userName="Залецкая Ольга Генадьевна" r:id="rId655" minRId="1306" maxRId="1525">
    <sheetIdMap count="2">
      <sheetId val="1"/>
      <sheetId val="2"/>
    </sheetIdMap>
  </header>
  <header guid="{9F337431-463A-4C72-B600-2C0A8203DE5B}" dateTime="2020-08-06T13:43:56" maxSheetId="3" userName="Залецкая Ольга Генадьевна" r:id="rId656">
    <sheetIdMap count="2">
      <sheetId val="1"/>
      <sheetId val="2"/>
    </sheetIdMap>
  </header>
  <header guid="{B4E57602-284F-4DC1-90F8-39C7BC9DB6A8}" dateTime="2020-08-06T13:48:34" maxSheetId="3" userName="Крыжановская Анна Александровна" r:id="rId657" minRId="1526" maxRId="1527">
    <sheetIdMap count="2">
      <sheetId val="1"/>
      <sheetId val="2"/>
    </sheetIdMap>
  </header>
  <header guid="{D3615724-60E0-4F64-9048-473C8ED2A3A6}" dateTime="2020-08-06T13:48:56" maxSheetId="3" userName="Крыжановская Анна Александровна" r:id="rId658">
    <sheetIdMap count="2">
      <sheetId val="1"/>
      <sheetId val="2"/>
    </sheetIdMap>
  </header>
  <header guid="{6DCD8C34-3263-452B-8326-57DF0BA1332E}" dateTime="2020-08-06T13:52:40" maxSheetId="3" userName="Залецкая Ольга Генадьевна" r:id="rId659">
    <sheetIdMap count="2">
      <sheetId val="1"/>
      <sheetId val="2"/>
    </sheetIdMap>
  </header>
  <header guid="{2F64CC05-C0C1-481E-B528-882769CAF256}" dateTime="2020-08-12T16:07:16" maxSheetId="3" userName="Рогожина Ольга Сергеевна" r:id="rId660" minRId="1529">
    <sheetIdMap count="2">
      <sheetId val="1"/>
      <sheetId val="2"/>
    </sheetIdMap>
  </header>
  <header guid="{FD171629-2AE8-41CA-ACB1-63C107091490}" dateTime="2020-08-13T10:58:11" maxSheetId="3" userName="Рогожина Ольга Сергеевна" r:id="rId661" minRId="1533">
    <sheetIdMap count="2">
      <sheetId val="1"/>
      <sheetId val="2"/>
    </sheetIdMap>
  </header>
  <header guid="{9A4B2A47-081B-4A6E-A192-6918AE2034F1}" dateTime="2020-08-13T11:01:54" maxSheetId="3" userName="Рогожина Ольга Сергеевна" r:id="rId662" minRId="1537">
    <sheetIdMap count="2">
      <sheetId val="1"/>
      <sheetId val="2"/>
    </sheetIdMap>
  </header>
  <header guid="{2A95EFE5-179A-4BC0-82F1-53A15DB09CAE}" dateTime="2020-08-13T11:08:25" maxSheetId="3" userName="Рогожина Ольга Сергеевна" r:id="rId663" minRId="1538">
    <sheetIdMap count="2">
      <sheetId val="1"/>
      <sheetId val="2"/>
    </sheetIdMap>
  </header>
  <header guid="{EA68EF4E-C45C-45E1-97FE-EB8F02BBB9DC}" dateTime="2020-08-13T11:08:43" maxSheetId="3" userName="Рогожина Ольга Сергеевна" r:id="rId664" minRId="1542">
    <sheetIdMap count="2">
      <sheetId val="1"/>
      <sheetId val="2"/>
    </sheetIdMap>
  </header>
  <header guid="{7A4E2A6F-745A-4015-8AEE-5D5A2BA518A1}" dateTime="2020-08-13T11:17:03" maxSheetId="3" userName="Фесик Светлана Викторовна" r:id="rId665" minRId="1543">
    <sheetIdMap count="2">
      <sheetId val="1"/>
      <sheetId val="2"/>
    </sheetIdMap>
  </header>
  <header guid="{A9081370-016E-4CC7-A42B-D799DC9061BC}" dateTime="2020-08-13T11:24:23" maxSheetId="3" userName="Маганёва Екатерина Николаевна" r:id="rId666" minRId="1547">
    <sheetIdMap count="2">
      <sheetId val="1"/>
      <sheetId val="2"/>
    </sheetIdMap>
  </header>
  <header guid="{C59F59C0-AD89-41E9-9DAD-CB36560BAAB5}" dateTime="2020-08-13T11:27:28" maxSheetId="3" userName="Рогожина Ольга Сергеевна" r:id="rId667" minRId="1551">
    <sheetIdMap count="2">
      <sheetId val="1"/>
      <sheetId val="2"/>
    </sheetIdMap>
  </header>
  <header guid="{40F8BB52-CBA3-4FF1-9BD8-9F7D43877B3D}" dateTime="2020-08-13T11:28:30" maxSheetId="3" userName="Рогожина Ольга Сергеевна" r:id="rId668" minRId="1555">
    <sheetIdMap count="2">
      <sheetId val="1"/>
      <sheetId val="2"/>
    </sheetIdMap>
  </header>
  <header guid="{CFBDDEF9-3811-417F-9DD4-D28E57B07485}" dateTime="2020-08-13T11:29:57" maxSheetId="3" userName="Рогожина Ольга Сергеевна" r:id="rId669">
    <sheetIdMap count="2">
      <sheetId val="1"/>
      <sheetId val="2"/>
    </sheetIdMap>
  </header>
  <header guid="{5F5EDCF5-AEFB-443E-B360-0FD0FBAF7134}" dateTime="2020-08-13T11:30:57" maxSheetId="3" userName="Рогожина Ольга Сергеевна" r:id="rId670" minRId="1559">
    <sheetIdMap count="2">
      <sheetId val="1"/>
      <sheetId val="2"/>
    </sheetIdMap>
  </header>
  <header guid="{81E761D6-BFCD-4A15-8476-76AABDF031C9}" dateTime="2020-08-13T11:32:56" maxSheetId="3" userName="Рогожина Ольга Сергеевна" r:id="rId671">
    <sheetIdMap count="2">
      <sheetId val="1"/>
      <sheetId val="2"/>
    </sheetIdMap>
  </header>
  <header guid="{E2C2B837-00D8-4922-934A-10BDF5E0CA3B}" dateTime="2020-08-13T11:38:30" maxSheetId="3" userName="Крыжановская Анна Александровна" r:id="rId672" minRId="1563">
    <sheetIdMap count="2">
      <sheetId val="1"/>
      <sheetId val="2"/>
    </sheetIdMap>
  </header>
  <header guid="{63967DAB-46E4-45EC-BA72-91DA48BFD3D3}" dateTime="2020-08-13T11:42:36" maxSheetId="3" userName="Рогожина Ольга Сергеевна" r:id="rId673">
    <sheetIdMap count="2">
      <sheetId val="1"/>
      <sheetId val="2"/>
    </sheetIdMap>
  </header>
  <header guid="{F80F6837-3F79-4711-A13A-34D8B398844E}" dateTime="2020-08-13T11:44:18" maxSheetId="3" userName="Рогожина Ольга Сергеевна" r:id="rId674">
    <sheetIdMap count="2">
      <sheetId val="1"/>
      <sheetId val="2"/>
    </sheetIdMap>
  </header>
  <header guid="{016CBE59-79B0-424C-8D9D-3E5DC7318C28}" dateTime="2020-08-13T11:44:35" maxSheetId="3" userName="Крыжановская Анна Александровна" r:id="rId675" minRId="1571">
    <sheetIdMap count="2">
      <sheetId val="1"/>
      <sheetId val="2"/>
    </sheetIdMap>
  </header>
  <header guid="{2AC940E6-3C0F-43A9-A756-B815711EA07B}" dateTime="2020-08-13T11:46:29" maxSheetId="3" userName="Фесик Светлана Викторовна" r:id="rId676">
    <sheetIdMap count="2">
      <sheetId val="1"/>
      <sheetId val="2"/>
    </sheetIdMap>
  </header>
  <header guid="{4370B3AC-3AE5-43AE-8CF5-03510D10B884}" dateTime="2020-08-13T11:47:29" maxSheetId="3" userName="Рогожина Ольга Сергеевна" r:id="rId677">
    <sheetIdMap count="2">
      <sheetId val="1"/>
      <sheetId val="2"/>
    </sheetIdMap>
  </header>
  <header guid="{8073437E-7E95-4046-A724-A6FB799271CB}" dateTime="2020-08-13T11:52:09" maxSheetId="3" userName="Рогожина Ольга Сергеевна" r:id="rId678" minRId="1578">
    <sheetIdMap count="2">
      <sheetId val="1"/>
      <sheetId val="2"/>
    </sheetIdMap>
  </header>
  <header guid="{21446917-0B3E-4F4E-B106-7432611446F5}" dateTime="2020-08-13T11:53:05" maxSheetId="3" userName="Рогожина Ольга Сергеевна" r:id="rId679">
    <sheetIdMap count="2">
      <sheetId val="1"/>
      <sheetId val="2"/>
    </sheetIdMap>
  </header>
  <header guid="{68719F91-5444-49DA-999C-5675C572C6EA}" dateTime="2020-08-13T11:54:54" maxSheetId="3" userName="Рогожина Ольга Сергеевна" r:id="rId680" minRId="1585">
    <sheetIdMap count="2">
      <sheetId val="1"/>
      <sheetId val="2"/>
    </sheetIdMap>
  </header>
  <header guid="{DF2E316E-9481-4A95-8DF5-1B37BB0EA57D}" dateTime="2020-08-13T11:56:00" maxSheetId="3" userName="Рогожина Ольга Сергеевна" r:id="rId681">
    <sheetIdMap count="2">
      <sheetId val="1"/>
      <sheetId val="2"/>
    </sheetIdMap>
  </header>
  <header guid="{2D2D6476-3B70-4429-9E43-23395215B46D}" dateTime="2020-08-13T12:29:31" maxSheetId="3" userName="Рогожина Ольга Сергеевна" r:id="rId682" minRId="1592">
    <sheetIdMap count="2">
      <sheetId val="1"/>
      <sheetId val="2"/>
    </sheetIdMap>
  </header>
  <header guid="{3AB0C2CB-E05C-4D1D-9D4B-4A9093BABA25}" dateTime="2020-08-13T12:45:07" maxSheetId="3" userName="Рогожина Ольга Сергеевна" r:id="rId683" minRId="1593" maxRId="1594">
    <sheetIdMap count="2">
      <sheetId val="1"/>
      <sheetId val="2"/>
    </sheetIdMap>
  </header>
  <header guid="{B60F0853-404A-4E14-BEB0-B27A3E93026D}" dateTime="2020-08-13T12:45:49" maxSheetId="3" userName="Рогожина Ольга Сергеевна" r:id="rId684">
    <sheetIdMap count="2">
      <sheetId val="1"/>
      <sheetId val="2"/>
    </sheetIdMap>
  </header>
  <header guid="{7C54C397-74C3-45B8-B49C-65A4CC7C6BBD}" dateTime="2020-08-13T12:47:42" maxSheetId="3" userName="Рогожина Ольга Сергеевна" r:id="rId685" minRId="1601">
    <sheetIdMap count="2">
      <sheetId val="1"/>
      <sheetId val="2"/>
    </sheetIdMap>
  </header>
  <header guid="{294F07DE-8270-4160-99F1-B6B411628240}" dateTime="2020-08-13T13:02:05" maxSheetId="3" userName="Рогожина Ольга Сергеевна" r:id="rId686">
    <sheetIdMap count="2">
      <sheetId val="1"/>
      <sheetId val="2"/>
    </sheetIdMap>
  </header>
  <header guid="{0B65A57D-465F-47BD-AD29-A0DA7BC012CA}" dateTime="2020-08-13T13:02:55" maxSheetId="3" userName="Залецкая Ольга Генадьевна" r:id="rId687" minRId="1605">
    <sheetIdMap count="2">
      <sheetId val="1"/>
      <sheetId val="2"/>
    </sheetIdMap>
  </header>
  <header guid="{D84EF407-7481-44D4-924C-4FEFC394366B}" dateTime="2020-08-13T16:08:49" maxSheetId="3" userName="Залецкая Ольга Генадьевна" r:id="rId688" minRId="1609" maxRId="1610">
    <sheetIdMap count="2">
      <sheetId val="1"/>
      <sheetId val="2"/>
    </sheetIdMap>
  </header>
  <header guid="{9AE1F180-E365-4287-BB20-87119F1FEA6C}" dateTime="2020-08-13T16:46:36" maxSheetId="3" userName="Рогожина Ольга Сергеевна" r:id="rId689" minRId="1614">
    <sheetIdMap count="2">
      <sheetId val="1"/>
      <sheetId val="2"/>
    </sheetIdMap>
  </header>
  <header guid="{8AB9E4EB-F20E-4D9D-BB6A-21BC4FE37969}" dateTime="2020-08-13T16:58:07" maxSheetId="3" userName="Маганёва Екатерина Николаевна" r:id="rId690">
    <sheetIdMap count="2">
      <sheetId val="1"/>
      <sheetId val="2"/>
    </sheetIdMap>
  </header>
  <header guid="{DF2461C5-427E-40E3-8BBD-388A742D0CFF}" dateTime="2020-08-13T17:02:12" maxSheetId="3" userName="Залецкая Ольга Генадьевна" r:id="rId691" minRId="1621">
    <sheetIdMap count="2">
      <sheetId val="1"/>
      <sheetId val="2"/>
    </sheetIdMap>
  </header>
  <header guid="{A25FC67C-FD5C-49F6-83B4-4C06DE3CB36F}" dateTime="2020-08-13T17:03:15" maxSheetId="3" userName="Маганёва Екатерина Николаевна" r:id="rId692" minRId="1625">
    <sheetIdMap count="2">
      <sheetId val="1"/>
      <sheetId val="2"/>
    </sheetIdMap>
  </header>
  <header guid="{54CF4574-5580-4AF3-A783-2B364DE2540C}" dateTime="2020-08-13T17:04:09" maxSheetId="3" userName="Маганёва Екатерина Николаевна" r:id="rId693">
    <sheetIdMap count="2">
      <sheetId val="1"/>
      <sheetId val="2"/>
    </sheetIdMap>
  </header>
  <header guid="{5CB078D8-BEB0-409F-B798-9A74C9BB042B}" dateTime="2020-08-13T17:06:34" maxSheetId="3" userName="Маганёва Екатерина Николаевна" r:id="rId694">
    <sheetIdMap count="2">
      <sheetId val="1"/>
      <sheetId val="2"/>
    </sheetIdMap>
  </header>
  <header guid="{D2396ED7-1F49-4F07-904B-F7B98961567A}" dateTime="2020-08-13T17:07:48" maxSheetId="3" userName="Маганёва Екатерина Николаевна" r:id="rId695">
    <sheetIdMap count="2">
      <sheetId val="1"/>
      <sheetId val="2"/>
    </sheetIdMap>
  </header>
  <header guid="{61E085BA-AD09-4432-9C46-04988FD5EB92}" dateTime="2020-08-13T17:08:46" maxSheetId="3" userName="Маганёва Екатерина Николаевна" r:id="rId696">
    <sheetIdMap count="2">
      <sheetId val="1"/>
      <sheetId val="2"/>
    </sheetIdMap>
  </header>
  <header guid="{27976F76-C6A2-4648-88F4-ED35D7BFF807}" dateTime="2020-08-13T17:10:02" maxSheetId="3" userName="Маганёва Екатерина Николаевна" r:id="rId697">
    <sheetIdMap count="2">
      <sheetId val="1"/>
      <sheetId val="2"/>
    </sheetIdMap>
  </header>
  <header guid="{9255ADC1-732D-4CBD-BE5F-E14A1B680257}" dateTime="2020-08-13T17:12:36" maxSheetId="3" userName="Маганёва Екатерина Николаевна" r:id="rId698">
    <sheetIdMap count="2">
      <sheetId val="1"/>
      <sheetId val="2"/>
    </sheetIdMap>
  </header>
  <header guid="{92496409-6933-4899-8284-F5AAAA2F8BC7}" dateTime="2020-08-14T11:42:22" maxSheetId="3" userName="Маганёва Екатерина Николаевна" r:id="rId699">
    <sheetIdMap count="2">
      <sheetId val="1"/>
      <sheetId val="2"/>
    </sheetIdMap>
  </header>
  <header guid="{AAD72A0A-BAF2-4184-B248-78AA0F9A2981}" dateTime="2020-08-14T14:36:15" maxSheetId="3" userName="Фесик Светлана Викторовна" r:id="rId700" minRId="1654">
    <sheetIdMap count="2">
      <sheetId val="1"/>
      <sheetId val="2"/>
    </sheetIdMap>
  </header>
  <header guid="{9119F5E5-ED51-4F79-8413-54D8FFD0FFE2}" dateTime="2020-09-03T15:43:07" maxSheetId="3" userName="Залецкая Ольга Генадьевна" r:id="rId701" minRId="1658" maxRId="1663">
    <sheetIdMap count="2">
      <sheetId val="1"/>
      <sheetId val="2"/>
    </sheetIdMap>
  </header>
  <header guid="{4EB50B01-B7D9-4CD7-BC63-AB5043E86DCD}" dateTime="2020-09-03T16:21:40" maxSheetId="3" userName="Залецкая Ольга Генадьевна" r:id="rId702" minRId="1664" maxRId="1672">
    <sheetIdMap count="2">
      <sheetId val="1"/>
      <sheetId val="2"/>
    </sheetIdMap>
  </header>
  <header guid="{CD6F2BB2-C0B4-45BD-8733-BEFF2B002515}" dateTime="2020-09-03T16:26:10" maxSheetId="3" userName="Залецкая Ольга Генадьевна" r:id="rId703" minRId="1676" maxRId="1680">
    <sheetIdMap count="2">
      <sheetId val="1"/>
      <sheetId val="2"/>
    </sheetIdMap>
  </header>
  <header guid="{822A120A-7846-4452-A7E1-C05F14237EF0}" dateTime="2020-09-03T16:30:09" maxSheetId="3" userName="Залецкая Ольга Генадьевна" r:id="rId704" minRId="1681" maxRId="1689">
    <sheetIdMap count="2">
      <sheetId val="1"/>
      <sheetId val="2"/>
    </sheetIdMap>
  </header>
  <header guid="{23FB56D8-49F8-4F1E-B7C7-64BF7EDF6BD4}" dateTime="2020-09-03T16:44:24" maxSheetId="3" userName="Залецкая Ольга Генадьевна" r:id="rId705" minRId="1690">
    <sheetIdMap count="2">
      <sheetId val="1"/>
      <sheetId val="2"/>
    </sheetIdMap>
  </header>
  <header guid="{665FA575-CC90-43A7-BB5C-3C571F9B4AFF}" dateTime="2020-09-03T16:49:16" maxSheetId="3" userName="Залецкая Ольга Генадьевна" r:id="rId706" minRId="1691">
    <sheetIdMap count="2">
      <sheetId val="1"/>
      <sheetId val="2"/>
    </sheetIdMap>
  </header>
  <header guid="{F08C7924-292D-4FF1-8D9C-85BA451C90F7}" dateTime="2020-09-04T11:34:49" maxSheetId="3" userName="Залецкая Ольга Генадьевна" r:id="rId707" minRId="1692">
    <sheetIdMap count="2">
      <sheetId val="1"/>
      <sheetId val="2"/>
    </sheetIdMap>
  </header>
  <header guid="{818443F8-02CA-47D8-B791-035339AE3416}" dateTime="2020-09-04T13:16:07" maxSheetId="3" userName="Залецкая Ольга Генадьевна" r:id="rId708" minRId="1696" maxRId="1697">
    <sheetIdMap count="2">
      <sheetId val="1"/>
      <sheetId val="2"/>
    </sheetIdMap>
  </header>
  <header guid="{1697D3D7-2F64-4945-8F25-D2AE104A2954}" dateTime="2020-09-04T15:01:10" maxSheetId="3" userName="Залецкая Ольга Генадьевна" r:id="rId709" minRId="1698">
    <sheetIdMap count="2">
      <sheetId val="1"/>
      <sheetId val="2"/>
    </sheetIdMap>
  </header>
  <header guid="{2521E281-DACE-4969-9364-8DF7D9C4AB6E}" dateTime="2020-09-04T15:16:30" maxSheetId="3" userName="Залецкая Ольга Генадьевна" r:id="rId710" minRId="1699">
    <sheetIdMap count="2">
      <sheetId val="1"/>
      <sheetId val="2"/>
    </sheetIdMap>
  </header>
  <header guid="{433EFABE-6D1F-413A-A8B0-1A2782F07946}" dateTime="2020-09-04T15:23:14" maxSheetId="3" userName="Залецкая Ольга Генадьевна" r:id="rId711" minRId="1700">
    <sheetIdMap count="2">
      <sheetId val="1"/>
      <sheetId val="2"/>
    </sheetIdMap>
  </header>
  <header guid="{CA0CB9CA-05B0-4EC6-850D-3102F6FA4141}" dateTime="2020-09-04T15:24:52" maxSheetId="3" userName="Залецкая Ольга Генадьевна" r:id="rId712">
    <sheetIdMap count="2">
      <sheetId val="1"/>
      <sheetId val="2"/>
    </sheetIdMap>
  </header>
  <header guid="{9EF56686-48BB-4206-80B8-EC7F8AE6C362}" dateTime="2020-09-04T15:33:16" maxSheetId="3" userName="Залецкая Ольга Генадьевна" r:id="rId713" minRId="1701">
    <sheetIdMap count="2">
      <sheetId val="1"/>
      <sheetId val="2"/>
    </sheetIdMap>
  </header>
  <header guid="{28EC4FAE-C369-4842-853A-30FDF5C621E8}" dateTime="2020-09-07T10:15:26" maxSheetId="3" userName="Перевощикова Анна Васильевна" r:id="rId714" minRId="1702" maxRId="1712">
    <sheetIdMap count="2">
      <sheetId val="1"/>
      <sheetId val="2"/>
    </sheetIdMap>
  </header>
  <header guid="{DF2569B1-24E3-4D4C-A620-F16E9C777EF4}" dateTime="2020-09-07T10:21:36" maxSheetId="3" userName="Перевощикова Анна Васильевна" r:id="rId715" minRId="1716" maxRId="1719">
    <sheetIdMap count="2">
      <sheetId val="1"/>
      <sheetId val="2"/>
    </sheetIdMap>
  </header>
  <header guid="{ECFD6739-CEEB-4F6B-957B-D2AA5612637D}" dateTime="2020-09-07T11:06:09" maxSheetId="3" userName="Перевощикова Анна Васильевна" r:id="rId716" minRId="1720">
    <sheetIdMap count="2">
      <sheetId val="1"/>
      <sheetId val="2"/>
    </sheetIdMap>
  </header>
  <header guid="{B9301307-221A-429C-84E4-9EC4B8E1E659}" dateTime="2020-09-07T11:22:56" maxSheetId="3" userName="Перевощикова Анна Васильевна" r:id="rId717" minRId="1721">
    <sheetIdMap count="2">
      <sheetId val="1"/>
      <sheetId val="2"/>
    </sheetIdMap>
  </header>
  <header guid="{9FDC3237-F138-4C69-B2AB-3A64FAFA1EAF}" dateTime="2020-09-07T11:28:49" maxSheetId="3" userName="Перевощикова Анна Васильевна" r:id="rId718" minRId="1722" maxRId="1723">
    <sheetIdMap count="2">
      <sheetId val="1"/>
      <sheetId val="2"/>
    </sheetIdMap>
  </header>
  <header guid="{3C54E20C-559E-4C3B-BCD9-2C41D15DE0D7}" dateTime="2020-09-07T11:29:43" maxSheetId="3" userName="Перевощикова Анна Васильевна" r:id="rId719" minRId="1724" maxRId="1725">
    <sheetIdMap count="2">
      <sheetId val="1"/>
      <sheetId val="2"/>
    </sheetIdMap>
  </header>
  <header guid="{D1426608-76C3-48E1-B343-E52D2ADE4E7E}" dateTime="2020-09-07T11:32:20" maxSheetId="3" userName="Перевощикова Анна Васильевна" r:id="rId720" minRId="1726">
    <sheetIdMap count="2">
      <sheetId val="1"/>
      <sheetId val="2"/>
    </sheetIdMap>
  </header>
  <header guid="{3D707586-5149-464C-AF83-AB8E537F44B5}" dateTime="2020-09-07T11:35:54" maxSheetId="3" userName="Перевощикова Анна Васильевна" r:id="rId721" minRId="1727">
    <sheetIdMap count="2">
      <sheetId val="1"/>
      <sheetId val="2"/>
    </sheetIdMap>
  </header>
  <header guid="{C78D0B6D-1ECB-4954-9789-F1D4981AB2D1}" dateTime="2020-09-07T11:40:18" maxSheetId="3" userName="Перевощикова Анна Васильевна" r:id="rId722" minRId="1728">
    <sheetIdMap count="2">
      <sheetId val="1"/>
      <sheetId val="2"/>
    </sheetIdMap>
  </header>
  <header guid="{7EA16509-E18C-462F-B8FD-79F3A571E55B}" dateTime="2020-09-07T11:41:41" maxSheetId="3" userName="Перевощикова Анна Васильевна" r:id="rId723" minRId="1729">
    <sheetIdMap count="2">
      <sheetId val="1"/>
      <sheetId val="2"/>
    </sheetIdMap>
  </header>
  <header guid="{B33C8834-49C5-4A30-BA73-0E3569315C4A}" dateTime="2020-09-07T11:43:07" maxSheetId="3" userName="Перевощикова Анна Васильевна" r:id="rId724">
    <sheetIdMap count="2">
      <sheetId val="1"/>
      <sheetId val="2"/>
    </sheetIdMap>
  </header>
  <header guid="{7F3C8B75-CB33-49CD-A28B-79CA4353AF28}" dateTime="2020-09-07T11:44:02" maxSheetId="3" userName="Перевощикова Анна Васильевна" r:id="rId725" minRId="1730">
    <sheetIdMap count="2">
      <sheetId val="1"/>
      <sheetId val="2"/>
    </sheetIdMap>
  </header>
  <header guid="{AC78F24A-978D-48CD-9A39-D7A27EAF06A8}" dateTime="2020-09-07T13:22:51" maxSheetId="3" userName="Перевощикова Анна Васильевна" r:id="rId726" minRId="1731">
    <sheetIdMap count="2">
      <sheetId val="1"/>
      <sheetId val="2"/>
    </sheetIdMap>
  </header>
  <header guid="{406DAF25-9CCB-4002-BBB2-946B0ECB1A34}" dateTime="2020-09-07T13:30:45" maxSheetId="3" userName="Перевощикова Анна Васильевна" r:id="rId727" minRId="1732" maxRId="1734">
    <sheetIdMap count="2">
      <sheetId val="1"/>
      <sheetId val="2"/>
    </sheetIdMap>
  </header>
  <header guid="{CAF747D8-362C-4CB9-979A-74F09F934FD8}" dateTime="2020-09-07T13:42:24" maxSheetId="3" userName="Фесик Светлана Викторовна" r:id="rId728">
    <sheetIdMap count="2">
      <sheetId val="1"/>
      <sheetId val="2"/>
    </sheetIdMap>
  </header>
  <header guid="{94001D1A-473A-4D3C-80B8-87E7DAABD7AE}" dateTime="2020-09-07T14:05:59" maxSheetId="3" userName="Фесик Светлана Викторовна" r:id="rId729" minRId="1741">
    <sheetIdMap count="2">
      <sheetId val="1"/>
      <sheetId val="2"/>
    </sheetIdMap>
  </header>
  <header guid="{AF76F2EC-BCD8-47F9-9F82-197C9F8B46EE}" dateTime="2020-09-07T14:12:06" maxSheetId="3" userName="Фесик Светлана Викторовна" r:id="rId730" minRId="1742" maxRId="1746">
    <sheetIdMap count="2">
      <sheetId val="1"/>
      <sheetId val="2"/>
    </sheetIdMap>
  </header>
  <header guid="{A92B66CB-F548-4889-8CBB-5031026F624C}" dateTime="2020-09-07T14:38:51" maxSheetId="3" userName="Фесик Светлана Викторовна" r:id="rId731" minRId="1747" maxRId="1751">
    <sheetIdMap count="2">
      <sheetId val="1"/>
      <sheetId val="2"/>
    </sheetIdMap>
  </header>
  <header guid="{9E35A598-DE71-43DA-B6E4-F6D2E162DDAD}" dateTime="2020-09-07T14:46:37" maxSheetId="3" userName="Фесик Светлана Викторовна" r:id="rId732" minRId="1752" maxRId="1756">
    <sheetIdMap count="2">
      <sheetId val="1"/>
      <sheetId val="2"/>
    </sheetIdMap>
  </header>
  <header guid="{C8E5E5CF-3080-4190-99B2-A3EB86947BCC}" dateTime="2020-09-07T15:04:52" maxSheetId="3" userName="Фесик Светлана Викторовна" r:id="rId733" minRId="1757" maxRId="1758">
    <sheetIdMap count="2">
      <sheetId val="1"/>
      <sheetId val="2"/>
    </sheetIdMap>
  </header>
  <header guid="{0D058BBF-F662-47E2-8C43-34E44915E12A}" dateTime="2020-09-07T15:42:32" maxSheetId="3" userName="Фесик Светлана Викторовна" r:id="rId734" minRId="1759" maxRId="1761">
    <sheetIdMap count="2">
      <sheetId val="1"/>
      <sheetId val="2"/>
    </sheetIdMap>
  </header>
  <header guid="{363B1BFD-4357-4F3A-AA5A-1FB59640EDC3}" dateTime="2020-09-07T15:51:56" maxSheetId="3" userName="Фесик Светлана Викторовна" r:id="rId735" minRId="1762">
    <sheetIdMap count="2">
      <sheetId val="1"/>
      <sheetId val="2"/>
    </sheetIdMap>
  </header>
  <header guid="{1D59DC3F-04DC-4194-8128-C03CCF450E98}" dateTime="2020-09-07T15:52:51" maxSheetId="3" userName="Фесик Светлана Викторовна" r:id="rId736">
    <sheetIdMap count="2">
      <sheetId val="1"/>
      <sheetId val="2"/>
    </sheetIdMap>
  </header>
  <header guid="{622EF71B-E126-411C-8822-6418CCBA9C1D}" dateTime="2020-09-07T15:55:15" maxSheetId="3" userName="Фесик Светлана Викторовна" r:id="rId737">
    <sheetIdMap count="2">
      <sheetId val="1"/>
      <sheetId val="2"/>
    </sheetIdMap>
  </header>
  <header guid="{77078A0C-88A7-4473-A140-BC41A702C5B1}" dateTime="2020-09-07T15:58:19" maxSheetId="3" userName="Фесик Светлана Викторовна" r:id="rId738" minRId="1763">
    <sheetIdMap count="2">
      <sheetId val="1"/>
      <sheetId val="2"/>
    </sheetIdMap>
  </header>
  <header guid="{2183D34E-2731-4428-9CC3-4E320A6C0BC1}" dateTime="2020-09-07T16:01:06" maxSheetId="3" userName="Фесик Светлана Викторовна" r:id="rId739" minRId="1764">
    <sheetIdMap count="2">
      <sheetId val="1"/>
      <sheetId val="2"/>
    </sheetIdMap>
  </header>
  <header guid="{08F0868C-107C-4D4A-B2C2-011CBAC54DD3}" dateTime="2020-09-07T16:04:03" maxSheetId="3" userName="Фесик Светлана Викторовна" r:id="rId740">
    <sheetIdMap count="2">
      <sheetId val="1"/>
      <sheetId val="2"/>
    </sheetIdMap>
  </header>
  <header guid="{82BF6761-2BB8-4713-8447-C7C9D0CF2060}" dateTime="2020-09-07T16:26:58" maxSheetId="3" userName="Фесик Светлана Викторовна" r:id="rId741" minRId="1768" maxRId="1770">
    <sheetIdMap count="2">
      <sheetId val="1"/>
      <sheetId val="2"/>
    </sheetIdMap>
  </header>
  <header guid="{B466D4C5-B1E3-41C9-9FEB-253CCC300A28}" dateTime="2020-09-08T11:10:02" maxSheetId="3" userName="Залецкая Ольга Генадьевна" r:id="rId742">
    <sheetIdMap count="2">
      <sheetId val="1"/>
      <sheetId val="2"/>
    </sheetIdMap>
  </header>
  <header guid="{5A91080E-4820-4A62-8DE2-48519C49320C}" dateTime="2020-09-08T11:33:17" maxSheetId="3" userName="Фесик Светлана Викторовна" r:id="rId743" minRId="1774" maxRId="1777">
    <sheetIdMap count="2">
      <sheetId val="1"/>
      <sheetId val="2"/>
    </sheetIdMap>
  </header>
  <header guid="{2547F359-C79C-4EC2-8159-C19F8E2D5B49}" dateTime="2020-09-08T11:37:13" maxSheetId="3" userName="Фесик Светлана Викторовна" r:id="rId744" minRId="1781">
    <sheetIdMap count="2">
      <sheetId val="1"/>
      <sheetId val="2"/>
    </sheetIdMap>
  </header>
  <header guid="{B0030BFF-1F90-4FD0-B6B8-44A79D03514D}" dateTime="2020-09-08T11:38:01" maxSheetId="3" userName="Фесик Светлана Викторовна" r:id="rId745" minRId="1782">
    <sheetIdMap count="2">
      <sheetId val="1"/>
      <sheetId val="2"/>
    </sheetIdMap>
  </header>
  <header guid="{698608C2-B56D-4521-B856-FAED83ABDAFB}" dateTime="2020-09-08T11:46:14" maxSheetId="3" userName="Фесик Светлана Викторовна" r:id="rId746" minRId="1783" maxRId="1785">
    <sheetIdMap count="2">
      <sheetId val="1"/>
      <sheetId val="2"/>
    </sheetIdMap>
  </header>
  <header guid="{7687AA9F-CC72-4430-9E34-3DED5C947C27}" dateTime="2020-09-08T11:50:48" maxSheetId="3" userName="Перевощикова Анна Васильевна" r:id="rId747" minRId="1786">
    <sheetIdMap count="2">
      <sheetId val="1"/>
      <sheetId val="2"/>
    </sheetIdMap>
  </header>
  <header guid="{4A2EE2D5-9BD3-4B2B-9B65-AB6D0D63B779}" dateTime="2020-09-08T11:52:39" maxSheetId="3" userName="Фесик Светлана Викторовна" r:id="rId748" minRId="1790">
    <sheetIdMap count="2">
      <sheetId val="1"/>
      <sheetId val="2"/>
    </sheetIdMap>
  </header>
  <header guid="{649ED97B-E3B7-4770-9622-768BA9C9C2A5}" dateTime="2020-09-08T13:12:31" maxSheetId="3" userName="Крыжановская Анна Александровна" r:id="rId749">
    <sheetIdMap count="2">
      <sheetId val="1"/>
      <sheetId val="2"/>
    </sheetIdMap>
  </header>
  <header guid="{0F3515F0-9C85-4A95-AF02-20E2090C9ED4}" dateTime="2020-09-08T13:12:46" maxSheetId="3" userName="Крыжановская Анна Александровна" r:id="rId750">
    <sheetIdMap count="2">
      <sheetId val="1"/>
      <sheetId val="2"/>
    </sheetIdMap>
  </header>
  <header guid="{8596BF24-DF3C-4FD6-80AA-E89D05612E1C}" dateTime="2020-09-08T13:13:26" maxSheetId="3" userName="Крыжановская Анна Александровна" r:id="rId751" minRId="1793">
    <sheetIdMap count="2">
      <sheetId val="1"/>
      <sheetId val="2"/>
    </sheetIdMap>
  </header>
  <header guid="{114CD2D0-0A4F-4447-B6A0-ED9888018504}" dateTime="2020-09-08T13:14:04" maxSheetId="3" userName="Крыжановская Анна Александровна" r:id="rId752" minRId="1794">
    <sheetIdMap count="2">
      <sheetId val="1"/>
      <sheetId val="2"/>
    </sheetIdMap>
  </header>
  <header guid="{F75E89F6-527E-49EF-A76D-5DB44AD7AB7F}" dateTime="2020-09-08T13:15:36" maxSheetId="3" userName="Крыжановская Анна Александровна" r:id="rId753" minRId="1795">
    <sheetIdMap count="2">
      <sheetId val="1"/>
      <sheetId val="2"/>
    </sheetIdMap>
  </header>
  <header guid="{7BE909F5-C5EF-4524-8112-7226E1A1F80F}" dateTime="2020-09-08T13:16:12" maxSheetId="3" userName="Астахова Анна Владимировна" r:id="rId754">
    <sheetIdMap count="2">
      <sheetId val="1"/>
      <sheetId val="2"/>
    </sheetIdMap>
  </header>
  <header guid="{B475D659-1463-4B0B-BC4A-EC2F60A2AD95}" dateTime="2020-09-08T13:16:27" maxSheetId="3" userName="Крыжановская Анна Александровна" r:id="rId755" minRId="1800">
    <sheetIdMap count="2">
      <sheetId val="1"/>
      <sheetId val="2"/>
    </sheetIdMap>
  </header>
  <header guid="{8A8D9F7E-4F84-4A31-804A-62BE340D4961}" dateTime="2020-09-08T13:16:52" maxSheetId="3" userName="Крыжановская Анна Александровна" r:id="rId756">
    <sheetIdMap count="2">
      <sheetId val="1"/>
      <sheetId val="2"/>
    </sheetIdMap>
  </header>
  <header guid="{F95A2428-694A-4A20-B4A2-9EEF168C4C11}" dateTime="2020-09-08T13:17:41" maxSheetId="3" userName="Астахова Анна Владимировна" r:id="rId757">
    <sheetIdMap count="2">
      <sheetId val="1"/>
      <sheetId val="2"/>
    </sheetIdMap>
  </header>
  <header guid="{D62E2398-9980-493A-9934-625B5D9D3059}" dateTime="2020-09-08T13:18:19" maxSheetId="3" userName="Крыжановская Анна Александровна" r:id="rId758" minRId="1801">
    <sheetIdMap count="2">
      <sheetId val="1"/>
      <sheetId val="2"/>
    </sheetIdMap>
  </header>
  <header guid="{8EC1A49B-B86D-4A0C-8181-6C63EB841E9D}" dateTime="2020-09-08T13:19:32" maxSheetId="3" userName="Крыжановская Анна Александровна" r:id="rId759" minRId="1803">
    <sheetIdMap count="2">
      <sheetId val="1"/>
      <sheetId val="2"/>
    </sheetIdMap>
  </header>
  <header guid="{85A1F872-A3B8-4454-A99E-730446409FBD}" dateTime="2020-09-08T13:20:35" maxSheetId="3" userName="Крыжановская Анна Александровна" r:id="rId760" minRId="1804">
    <sheetIdMap count="2">
      <sheetId val="1"/>
      <sheetId val="2"/>
    </sheetIdMap>
  </header>
  <header guid="{CE888CB8-BE87-4C09-A036-0628B44B171B}" dateTime="2020-09-08T13:23:18" maxSheetId="3" userName="Астахова Анна Владимировна" r:id="rId761" minRId="1805">
    <sheetIdMap count="2">
      <sheetId val="1"/>
      <sheetId val="2"/>
    </sheetIdMap>
  </header>
  <header guid="{F0D75168-748B-4B0A-994C-0B0C655EEAAF}" dateTime="2020-09-08T13:23:32" maxSheetId="3" userName="Крыжановская Анна Александровна" r:id="rId762" minRId="1806">
    <sheetIdMap count="2">
      <sheetId val="1"/>
      <sheetId val="2"/>
    </sheetIdMap>
  </header>
  <header guid="{2B0E1FF8-97B3-4A67-B445-86AA7FCB48B7}" dateTime="2020-09-08T13:23:53" maxSheetId="3" userName="Астахова Анна Владимировна" r:id="rId763">
    <sheetIdMap count="2">
      <sheetId val="1"/>
      <sheetId val="2"/>
    </sheetIdMap>
  </header>
  <header guid="{0986278F-8A11-4201-9EAB-C8537B682B2A}" dateTime="2020-09-08T13:24:11" maxSheetId="3" userName="Крыжановская Анна Александровна" r:id="rId764" minRId="1810">
    <sheetIdMap count="2">
      <sheetId val="1"/>
      <sheetId val="2"/>
    </sheetIdMap>
  </header>
  <header guid="{69041262-5424-4190-BF03-207AC547D7CE}" dateTime="2020-09-08T13:24:48" maxSheetId="3" userName="Крыжановская Анна Александровна" r:id="rId765" minRId="1812">
    <sheetIdMap count="2">
      <sheetId val="1"/>
      <sheetId val="2"/>
    </sheetIdMap>
  </header>
  <header guid="{666BFA75-47E8-4CB3-A895-4D6D3F7F402A}" dateTime="2020-09-08T13:26:02" maxSheetId="3" userName="Крыжановская Анна Александровна" r:id="rId766">
    <sheetIdMap count="2">
      <sheetId val="1"/>
      <sheetId val="2"/>
    </sheetIdMap>
  </header>
  <header guid="{37A79D00-5CA6-49F0-9DFC-091977C90B48}" dateTime="2020-09-08T13:27:15" maxSheetId="3" userName="Крыжановская Анна Александровна" r:id="rId767" minRId="1813" maxRId="1814">
    <sheetIdMap count="2">
      <sheetId val="1"/>
      <sheetId val="2"/>
    </sheetIdMap>
  </header>
  <header guid="{2A6136FB-52DF-4396-B2D3-22456B5FCC65}" dateTime="2020-09-08T13:27:47" maxSheetId="3" userName="Крыжановская Анна Александровна" r:id="rId768" minRId="1815">
    <sheetIdMap count="2">
      <sheetId val="1"/>
      <sheetId val="2"/>
    </sheetIdMap>
  </header>
  <header guid="{84B5723E-2438-4E2D-B559-2331D69A64FD}" dateTime="2020-09-08T13:29:34" maxSheetId="3" userName="Астахова Анна Владимировна" r:id="rId769" minRId="1816">
    <sheetIdMap count="2">
      <sheetId val="1"/>
      <sheetId val="2"/>
    </sheetIdMap>
  </header>
  <header guid="{D20ED545-37A2-45A1-83A0-9B53BFB058AE}" dateTime="2020-09-08T13:30:46" maxSheetId="3" userName="Крыжановская Анна Александровна" r:id="rId770">
    <sheetIdMap count="2">
      <sheetId val="1"/>
      <sheetId val="2"/>
    </sheetIdMap>
  </header>
  <header guid="{E73A0542-4662-4E62-9BDB-C02DE9E93CC9}" dateTime="2020-09-08T13:31:40" maxSheetId="3" userName="Крыжановская Анна Александровна" r:id="rId771" minRId="1817">
    <sheetIdMap count="2">
      <sheetId val="1"/>
      <sheetId val="2"/>
    </sheetIdMap>
  </header>
  <header guid="{9E8588D7-4DEA-4113-B16A-ADC416D0EF32}" dateTime="2020-09-08T13:33:01" maxSheetId="3" userName="Астахова Анна Владимировна" r:id="rId772" minRId="1818" maxRId="1820">
    <sheetIdMap count="2">
      <sheetId val="1"/>
      <sheetId val="2"/>
    </sheetIdMap>
  </header>
  <header guid="{D8AF7242-7E73-4EB9-8EEA-2EEAB90BC0BD}" dateTime="2020-09-08T13:40:45" maxSheetId="3" userName="Крыжановская Анна Александровна" r:id="rId773" minRId="1821">
    <sheetIdMap count="2">
      <sheetId val="1"/>
      <sheetId val="2"/>
    </sheetIdMap>
  </header>
  <header guid="{DDC607CF-CE31-4933-9134-59E25356793B}" dateTime="2020-09-08T13:43:10" maxSheetId="3" userName="Крыжановская Анна Александровна" r:id="rId774">
    <sheetIdMap count="2">
      <sheetId val="1"/>
      <sheetId val="2"/>
    </sheetIdMap>
  </header>
  <header guid="{DFD2A86B-92B4-4741-8A1A-8DD67D36BCE9}" dateTime="2020-09-08T13:43:20" maxSheetId="3" userName="Астахова Анна Владимировна" r:id="rId775" minRId="1822" maxRId="1824">
    <sheetIdMap count="2">
      <sheetId val="1"/>
      <sheetId val="2"/>
    </sheetIdMap>
  </header>
  <header guid="{52CE1BE3-F98B-4F6A-A766-632E2F08D94B}" dateTime="2020-09-08T13:43:45" maxSheetId="3" userName="Крыжановская Анна Александровна" r:id="rId776">
    <sheetIdMap count="2">
      <sheetId val="1"/>
      <sheetId val="2"/>
    </sheetIdMap>
  </header>
  <header guid="{41CD1D29-8FD3-4B44-ABD3-928C7000F95A}" dateTime="2020-09-08T13:47:31" maxSheetId="3" userName="Астахова Анна Владимировна" r:id="rId777" minRId="1825">
    <sheetIdMap count="2">
      <sheetId val="1"/>
      <sheetId val="2"/>
    </sheetIdMap>
  </header>
  <header guid="{934F7296-C85C-448C-878A-9B8C73081E4C}" dateTime="2020-09-08T13:51:17" maxSheetId="3" userName="Крыжановская Анна Александровна" r:id="rId778" minRId="1826">
    <sheetIdMap count="2">
      <sheetId val="1"/>
      <sheetId val="2"/>
    </sheetIdMap>
  </header>
  <header guid="{6EF731BE-7FA0-484E-98C0-B14A56D05B85}" dateTime="2020-09-08T13:54:05" maxSheetId="3" userName="Астахова Анна Владимировна" r:id="rId779" minRId="1827" maxRId="1829">
    <sheetIdMap count="2">
      <sheetId val="1"/>
      <sheetId val="2"/>
    </sheetIdMap>
  </header>
  <header guid="{C038E74E-7D1B-4184-A5C1-3C8264B77B11}" dateTime="2020-09-08T13:57:44" maxSheetId="3" userName="Астахова Анна Владимировна" r:id="rId780" minRId="1830" maxRId="1833">
    <sheetIdMap count="2">
      <sheetId val="1"/>
      <sheetId val="2"/>
    </sheetIdMap>
  </header>
  <header guid="{C7CBDD05-58CA-4FA2-94F4-6E5E926261C0}" dateTime="2020-09-08T14:03:14" maxSheetId="3" userName="Астахова Анна Владимировна" r:id="rId781" minRId="1834">
    <sheetIdMap count="2">
      <sheetId val="1"/>
      <sheetId val="2"/>
    </sheetIdMap>
  </header>
  <header guid="{993D3BC7-D753-4483-9189-23F9EF6776B0}" dateTime="2020-09-08T14:05:49" maxSheetId="3" userName="Астахова Анна Владимировна" r:id="rId782" minRId="1835">
    <sheetIdMap count="2">
      <sheetId val="1"/>
      <sheetId val="2"/>
    </sheetIdMap>
  </header>
  <header guid="{ED0B1E94-E69C-4E08-897A-189986E66C84}" dateTime="2020-09-08T14:06:36" maxSheetId="3" userName="Крыжановская Анна Александровна" r:id="rId783" minRId="1836">
    <sheetIdMap count="2">
      <sheetId val="1"/>
      <sheetId val="2"/>
    </sheetIdMap>
  </header>
  <header guid="{54CCBF84-7C40-4B23-8179-E612AFCB7C7E}" dateTime="2020-09-08T14:07:25" maxSheetId="3" userName="Крыжановская Анна Александровна" r:id="rId784" minRId="1838">
    <sheetIdMap count="2">
      <sheetId val="1"/>
      <sheetId val="2"/>
    </sheetIdMap>
  </header>
  <header guid="{BE0D1762-8807-400C-91B7-F3BE8D416902}" dateTime="2020-09-08T14:07:38" maxSheetId="3" userName="Крыжановская Анна Александровна" r:id="rId785" minRId="1839">
    <sheetIdMap count="2">
      <sheetId val="1"/>
      <sheetId val="2"/>
    </sheetIdMap>
  </header>
  <header guid="{68125198-1DF3-4636-8ABF-4A3E2BA024DD}" dateTime="2020-09-08T14:10:28" maxSheetId="3" userName="Крыжановская Анна Александровна" r:id="rId786" minRId="1840">
    <sheetIdMap count="2">
      <sheetId val="1"/>
      <sheetId val="2"/>
    </sheetIdMap>
  </header>
  <header guid="{BA8A02B1-88A4-48E8-BD52-35166717DAAA}" dateTime="2020-09-08T14:11:01" maxSheetId="3" userName="Крыжановская Анна Александровна" r:id="rId787" minRId="1841">
    <sheetIdMap count="2">
      <sheetId val="1"/>
      <sheetId val="2"/>
    </sheetIdMap>
  </header>
  <header guid="{09718926-2FE8-44B3-AB3A-F1AB70111D3A}" dateTime="2020-09-08T14:11:16" maxSheetId="3" userName="Крыжановская Анна Александровна" r:id="rId788" minRId="1842">
    <sheetIdMap count="2">
      <sheetId val="1"/>
      <sheetId val="2"/>
    </sheetIdMap>
  </header>
  <header guid="{18D09B2C-A578-4524-A34A-24EF5B1036F4}" dateTime="2020-09-08T14:11:48" maxSheetId="3" userName="Залецкая Ольга Генадьевна" r:id="rId789" minRId="1843">
    <sheetIdMap count="2">
      <sheetId val="1"/>
      <sheetId val="2"/>
    </sheetIdMap>
  </header>
  <header guid="{6A5E927A-D739-4301-8ED4-A509C8DA9AAB}" dateTime="2020-09-08T14:12:36" maxSheetId="3" userName="Крыжановская Анна Александровна" r:id="rId790" minRId="1847">
    <sheetIdMap count="2">
      <sheetId val="1"/>
      <sheetId val="2"/>
    </sheetIdMap>
  </header>
  <header guid="{8E9FA143-E9A9-400D-A83E-E3B9FA4974EB}" dateTime="2020-09-08T14:15:22" maxSheetId="3" userName="Крыжановская Анна Александровна" r:id="rId791" minRId="1848">
    <sheetIdMap count="2">
      <sheetId val="1"/>
      <sheetId val="2"/>
    </sheetIdMap>
  </header>
  <header guid="{C146D4B0-0AFA-41CB-A472-37D2FDFE58EB}" dateTime="2020-09-08T14:18:11" maxSheetId="3" userName="Крыжановская Анна Александровна" r:id="rId792" minRId="1849">
    <sheetIdMap count="2">
      <sheetId val="1"/>
      <sheetId val="2"/>
    </sheetIdMap>
  </header>
  <header guid="{A35364BB-138F-478D-93A4-58264C056B7D}" dateTime="2020-09-08T14:27:23" maxSheetId="3" userName="Крыжановская Анна Александровна" r:id="rId793" minRId="1850" maxRId="1851">
    <sheetIdMap count="2">
      <sheetId val="1"/>
      <sheetId val="2"/>
    </sheetIdMap>
  </header>
  <header guid="{71C5850A-0518-46EC-AE25-6E2FB27D0A8A}" dateTime="2020-09-08T14:27:35" maxSheetId="3" userName="Крыжановская Анна Александровна" r:id="rId794">
    <sheetIdMap count="2">
      <sheetId val="1"/>
      <sheetId val="2"/>
    </sheetIdMap>
  </header>
  <header guid="{BBC2F482-CFE7-4CD3-AFDC-1BE35210459F}" dateTime="2020-09-08T14:29:25" maxSheetId="3" userName="Крыжановская Анна Александровна" r:id="rId795" minRId="1852">
    <sheetIdMap count="2">
      <sheetId val="1"/>
      <sheetId val="2"/>
    </sheetIdMap>
  </header>
  <header guid="{B0C1C655-D9E6-4F3E-9C53-EF238E87202A}" dateTime="2020-09-08T14:30:00" maxSheetId="3" userName="Крыжановская Анна Александровна" r:id="rId796">
    <sheetIdMap count="2">
      <sheetId val="1"/>
      <sheetId val="2"/>
    </sheetIdMap>
  </header>
  <header guid="{86B93017-A87E-4A8A-9F21-BD0F64A408D6}" dateTime="2020-09-08T14:30:11" maxSheetId="3" userName="Крыжановская Анна Александровна" r:id="rId797">
    <sheetIdMap count="2">
      <sheetId val="1"/>
      <sheetId val="2"/>
    </sheetIdMap>
  </header>
  <header guid="{C64022E3-B890-4E40-AF47-79EBF6FFD5DE}" dateTime="2020-09-08T14:31:09" maxSheetId="3" userName="Астахова Анна Владимировна" r:id="rId798" minRId="1853">
    <sheetIdMap count="2">
      <sheetId val="1"/>
      <sheetId val="2"/>
    </sheetIdMap>
  </header>
  <header guid="{E0E113D8-16CF-480E-B79D-9B96F9456AA1}" dateTime="2020-09-08T14:31:33" maxSheetId="3" userName="Залецкая Ольга Генадьевна" r:id="rId799" minRId="1854">
    <sheetIdMap count="2">
      <sheetId val="1"/>
      <sheetId val="2"/>
    </sheetIdMap>
  </header>
  <header guid="{CEAC028F-DA38-49E9-B003-5AC8137D9906}" dateTime="2020-09-08T14:31:46" maxSheetId="3" userName="Крыжановская Анна Александровна" r:id="rId800" minRId="1855">
    <sheetIdMap count="2">
      <sheetId val="1"/>
      <sheetId val="2"/>
    </sheetIdMap>
  </header>
  <header guid="{36ADC19A-0024-4C67-B03F-BAAA9BC4C2FD}" dateTime="2020-09-08T14:32:07" maxSheetId="3" userName="Крыжановская Анна Александровна" r:id="rId801">
    <sheetIdMap count="2">
      <sheetId val="1"/>
      <sheetId val="2"/>
    </sheetIdMap>
  </header>
  <header guid="{31705F92-95D8-4469-B534-5D9E4B510805}" dateTime="2020-09-08T14:33:39" maxSheetId="3" userName="Астахова Анна Владимировна" r:id="rId802">
    <sheetIdMap count="2">
      <sheetId val="1"/>
      <sheetId val="2"/>
    </sheetIdMap>
  </header>
  <header guid="{A4A14A61-7C4C-4CA3-A6C7-0D9F9749CCBA}" dateTime="2020-09-08T14:42:11" maxSheetId="3" userName="Залецкая Ольга Генадьевна" r:id="rId803">
    <sheetIdMap count="2">
      <sheetId val="1"/>
      <sheetId val="2"/>
    </sheetIdMap>
  </header>
  <header guid="{09E0035F-94D3-4209-A5F0-61C986916610}" dateTime="2020-09-08T14:48:03" maxSheetId="3" userName="Крыжановская Анна Александровна" r:id="rId804" minRId="1856">
    <sheetIdMap count="2">
      <sheetId val="1"/>
      <sheetId val="2"/>
    </sheetIdMap>
  </header>
  <header guid="{7B96A0C7-A51E-46B7-B0E7-EB4FEF75C0AD}" dateTime="2020-09-08T14:48:14" maxSheetId="3" userName="Крыжановская Анна Александровна" r:id="rId805">
    <sheetIdMap count="2">
      <sheetId val="1"/>
      <sheetId val="2"/>
    </sheetIdMap>
  </header>
  <header guid="{2F9A3A77-D97F-47C0-977A-A86F82DFAFDD}" dateTime="2020-09-08T14:51:23" maxSheetId="3" userName="Крыжановская Анна Александровна" r:id="rId806" minRId="1857">
    <sheetIdMap count="2">
      <sheetId val="1"/>
      <sheetId val="2"/>
    </sheetIdMap>
  </header>
  <header guid="{F3773377-2086-4B47-926A-6230D4131BA6}" dateTime="2020-09-08T14:54:54" maxSheetId="3" userName="Фесик Светлана Викторовна" r:id="rId807" minRId="1858">
    <sheetIdMap count="2">
      <sheetId val="1"/>
      <sheetId val="2"/>
    </sheetIdMap>
  </header>
  <header guid="{3BAC0654-414A-4FF7-9167-E874AA18FE0D}" dateTime="2020-09-08T14:57:06" maxSheetId="3" userName="Астахова Анна Владимировна" r:id="rId808" minRId="1862" maxRId="1863">
    <sheetIdMap count="2">
      <sheetId val="1"/>
      <sheetId val="2"/>
    </sheetIdMap>
  </header>
  <header guid="{5A57F050-7621-4965-B349-040953B50293}" dateTime="2020-09-08T15:00:47" maxSheetId="3" userName="Астахова Анна Владимировна" r:id="rId809" minRId="1864">
    <sheetIdMap count="2">
      <sheetId val="1"/>
      <sheetId val="2"/>
    </sheetIdMap>
  </header>
  <header guid="{E3E12CC8-A345-4B36-8E8B-479CA4EB14C3}" dateTime="2020-09-08T15:04:27" maxSheetId="3" userName="Залецкая Ольга Генадьевна" r:id="rId810" minRId="1865">
    <sheetIdMap count="2">
      <sheetId val="1"/>
      <sheetId val="2"/>
    </sheetIdMap>
  </header>
  <header guid="{89BA73E0-36A4-4A32-B95A-11D9259524B4}" dateTime="2020-09-08T15:06:38" maxSheetId="3" userName="Астахова Анна Владимировна" r:id="rId811" minRId="1869">
    <sheetIdMap count="2">
      <sheetId val="1"/>
      <sheetId val="2"/>
    </sheetIdMap>
  </header>
  <header guid="{6ADB5DD6-EEAF-44ED-A834-705F0DFDB8F8}" dateTime="2020-09-08T15:08:44" maxSheetId="3" userName="Фесик Светлана Викторовна" r:id="rId812" minRId="1870">
    <sheetIdMap count="2">
      <sheetId val="1"/>
      <sheetId val="2"/>
    </sheetIdMap>
  </header>
  <header guid="{D592D521-EEAB-40FB-8FF4-9D970BAA7E36}" dateTime="2020-09-08T15:12:49" maxSheetId="3" userName="Крыжановская Анна Александровна" r:id="rId813" minRId="1874">
    <sheetIdMap count="2">
      <sheetId val="1"/>
      <sheetId val="2"/>
    </sheetIdMap>
  </header>
  <header guid="{79CD01C6-351C-420E-AC9B-C5B775892026}" dateTime="2020-09-08T15:13:10" maxSheetId="3" userName="Астахова Анна Владимировна" r:id="rId814" minRId="1875">
    <sheetIdMap count="2">
      <sheetId val="1"/>
      <sheetId val="2"/>
    </sheetIdMap>
  </header>
  <header guid="{5ABA5093-3303-4389-8C20-77D24942A481}" dateTime="2020-09-08T15:13:31" maxSheetId="3" userName="Крыжановская Анна Александровна" r:id="rId815" minRId="1876">
    <sheetIdMap count="2">
      <sheetId val="1"/>
      <sheetId val="2"/>
    </sheetIdMap>
  </header>
  <header guid="{56E087B8-B664-4125-91E6-633C98DDE373}" dateTime="2020-09-08T15:15:25" maxSheetId="3" userName="Астахова Анна Владимировна" r:id="rId816" minRId="1877">
    <sheetIdMap count="2">
      <sheetId val="1"/>
      <sheetId val="2"/>
    </sheetIdMap>
  </header>
  <header guid="{0704BF2E-A89A-4A84-A8C1-E836A698939C}" dateTime="2020-09-08T16:30:53" maxSheetId="3" userName="Крыжановская Анна Александровна" r:id="rId817" minRId="1878">
    <sheetIdMap count="2">
      <sheetId val="1"/>
      <sheetId val="2"/>
    </sheetIdMap>
  </header>
  <header guid="{74667D9F-26FA-4BDE-9617-CBE216FBD1AB}" dateTime="2020-09-08T16:31:10" maxSheetId="3" userName="Крыжановская Анна Александровна" r:id="rId818" minRId="1879">
    <sheetIdMap count="2">
      <sheetId val="1"/>
      <sheetId val="2"/>
    </sheetIdMap>
  </header>
  <header guid="{4285B0B1-DF86-491F-ADD4-C3549D311490}" dateTime="2020-09-08T16:31:58" maxSheetId="3" userName="Крыжановская Анна Александровна" r:id="rId819" minRId="1880">
    <sheetIdMap count="2">
      <sheetId val="1"/>
      <sheetId val="2"/>
    </sheetIdMap>
  </header>
  <header guid="{206B7EFA-EB8A-417A-8604-91AB0536E7F8}" dateTime="2020-09-08T16:33:42" maxSheetId="3" userName="Крыжановская Анна Александровна" r:id="rId820">
    <sheetIdMap count="2">
      <sheetId val="1"/>
      <sheetId val="2"/>
    </sheetIdMap>
  </header>
  <header guid="{6E9C9366-C029-49CE-99A8-89D88195B8C7}" dateTime="2020-09-08T16:36:11" maxSheetId="3" userName="Крыжановская Анна Александровна" r:id="rId821" minRId="1882">
    <sheetIdMap count="2">
      <sheetId val="1"/>
      <sheetId val="2"/>
    </sheetIdMap>
  </header>
  <header guid="{2BBE6F57-81E3-401F-8281-87C10841DD1A}" dateTime="2020-09-08T16:36:47" maxSheetId="3" userName="Крыжановская Анна Александровна" r:id="rId822" minRId="1883">
    <sheetIdMap count="2">
      <sheetId val="1"/>
      <sheetId val="2"/>
    </sheetIdMap>
  </header>
  <header guid="{1F71AA31-904E-4CEB-BFE1-FB3D44D187F5}" dateTime="2020-09-08T16:40:09" maxSheetId="3" userName="Крыжановская Анна Александровна" r:id="rId823" minRId="1884">
    <sheetIdMap count="2">
      <sheetId val="1"/>
      <sheetId val="2"/>
    </sheetIdMap>
  </header>
  <header guid="{71D63AB2-92A0-4DCC-A7B4-B06472D4C86E}" dateTime="2020-09-09T09:54:46" maxSheetId="3" userName="Залецкая Ольга Генадьевна" r:id="rId824">
    <sheetIdMap count="2">
      <sheetId val="1"/>
      <sheetId val="2"/>
    </sheetIdMap>
  </header>
  <header guid="{C3C4354C-AFE8-4FFD-9290-66123A949CF1}" dateTime="2020-09-09T10:25:14" maxSheetId="3" userName="Фесик Светлана Викторовна" r:id="rId825">
    <sheetIdMap count="2">
      <sheetId val="1"/>
      <sheetId val="2"/>
    </sheetIdMap>
  </header>
  <header guid="{2A245B08-3EA9-474E-BA82-9E9F9BBF6ED0}" dateTime="2020-09-09T10:28:53" maxSheetId="3" userName="Крыжановская Анна Александровна" r:id="rId826">
    <sheetIdMap count="2">
      <sheetId val="1"/>
      <sheetId val="2"/>
    </sheetIdMap>
  </header>
  <header guid="{2C369872-C3DA-449B-A137-937BE55813C9}" dateTime="2020-09-10T15:27:13" maxSheetId="3" userName="Шулепова Ольга Анатольевна" r:id="rId827" minRId="1892">
    <sheetIdMap count="2">
      <sheetId val="1"/>
      <sheetId val="2"/>
    </sheetIdMap>
  </header>
  <header guid="{E6D760BC-4693-42D3-B4CF-2150D318B63C}" dateTime="2020-09-10T15:49:21" maxSheetId="3" userName="Вершинина Мария Игоревна" r:id="rId828">
    <sheetIdMap count="2">
      <sheetId val="1"/>
      <sheetId val="2"/>
    </sheetIdMap>
  </header>
  <header guid="{05BB33B4-9588-4233-8A29-EBD934C431C4}" dateTime="2020-09-10T15:52:10" maxSheetId="3" userName="Минакова Оксана Сергеевна" r:id="rId829" minRId="1899">
    <sheetIdMap count="2">
      <sheetId val="1"/>
      <sheetId val="2"/>
    </sheetIdMap>
  </header>
  <header guid="{1579EBA2-28C7-43AA-8A79-E1823436A78D}" dateTime="2020-09-15T11:10:08" maxSheetId="3" userName="Вершинина Мария Игоревна" r:id="rId830" minRId="1903" maxRId="2124">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0" sId="1" quotePrefix="1">
    <oc r="E5" t="inlineStr">
      <is>
        <t>на 01.06.2020</t>
      </is>
    </oc>
    <nc r="E5" t="inlineStr">
      <is>
        <t>на 01.07.2020</t>
      </is>
    </nc>
  </rcc>
  <rfmt sheetId="1" sqref="A9:XFD223" start="0" length="2147483647">
    <dxf>
      <font>
        <color rgb="FFFF0000"/>
      </font>
    </dxf>
  </rfmt>
  <rcv guid="{CCF533A2-322B-40E2-88B2-065E6D1D35B4}" action="delete"/>
  <rdn rId="0" localSheetId="1" customView="1" name="Z_CCF533A2_322B_40E2_88B2_065E6D1D35B4_.wvu.PrintArea" hidden="1" oldHidden="1">
    <formula>'на 01.06.2020'!$A$1:$J$223</formula>
    <oldFormula>'на 01.06.2020'!$A$1:$J$223</oldFormula>
  </rdn>
  <rdn rId="0" localSheetId="1" customView="1" name="Z_CCF533A2_322B_40E2_88B2_065E6D1D35B4_.wvu.PrintTitles" hidden="1" oldHidden="1">
    <formula>'на 01.06.2020'!$5:$8</formula>
    <oldFormula>'на 01.06.2020'!$5:$8</oldFormula>
  </rdn>
  <rdn rId="0" localSheetId="1" customView="1" name="Z_CCF533A2_322B_40E2_88B2_065E6D1D35B4_.wvu.FilterData" hidden="1" oldHidden="1">
    <formula>'на 01.06.2020'!$A$7:$J$424</formula>
    <oldFormula>'на 01.06.2020'!$A$7:$J$424</oldFormula>
  </rdn>
  <rcv guid="{CCF533A2-322B-40E2-88B2-065E6D1D35B4}"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80:D183" start="0" length="2147483647">
    <dxf>
      <font>
        <color auto="1"/>
      </font>
    </dxf>
  </rfmt>
  <rfmt sheetId="1" sqref="A184:B185" start="0" length="2147483647">
    <dxf>
      <font>
        <color auto="1"/>
      </font>
    </dxf>
  </rfmt>
  <rfmt sheetId="1" sqref="C174:D174" start="0" length="2147483647">
    <dxf>
      <font>
        <color auto="1"/>
      </font>
    </dxf>
  </rfmt>
  <rcc rId="769" sId="1" numFmtId="4">
    <oc r="C175">
      <v>79919.7</v>
    </oc>
    <nc r="C175">
      <v>79540.070000000007</v>
    </nc>
  </rcc>
  <rfmt sheetId="1" sqref="C174:D175" start="0" length="2147483647">
    <dxf>
      <font>
        <color auto="1"/>
      </font>
    </dxf>
  </rfmt>
  <rcc rId="770" sId="1" numFmtId="4">
    <oc r="C176">
      <v>31553.13</v>
    </oc>
    <nc r="C176">
      <v>31932.73</v>
    </nc>
  </rcc>
  <rcc rId="771" sId="1" numFmtId="4">
    <oc r="D176">
      <v>31553.13</v>
    </oc>
    <nc r="D176">
      <v>31932.73</v>
    </nc>
  </rcc>
  <rfmt sheetId="1" sqref="C176:D176" start="0" length="2147483647">
    <dxf>
      <font>
        <color auto="1"/>
      </font>
    </dxf>
  </rfmt>
  <rcc rId="772" sId="1" numFmtId="4">
    <oc r="G175">
      <v>822</v>
    </oc>
    <nc r="G175">
      <v>1096.72</v>
    </nc>
  </rcc>
  <rfmt sheetId="1" sqref="F175:H176" start="0" length="2147483647">
    <dxf>
      <font>
        <color auto="1"/>
      </font>
    </dxf>
  </rfmt>
  <rfmt sheetId="1" sqref="A172:B178" start="0" length="2147483647">
    <dxf>
      <font>
        <color auto="1"/>
      </font>
    </dxf>
  </rfmt>
  <rfmt sheetId="1" sqref="E176" start="0" length="2147483647">
    <dxf>
      <font>
        <color auto="1"/>
      </font>
    </dxf>
  </rfmt>
  <rcc rId="773" sId="1" numFmtId="4">
    <oc r="E175">
      <v>822</v>
    </oc>
    <nc r="E175">
      <v>1122</v>
    </nc>
  </rcc>
  <rfmt sheetId="1" sqref="E175" start="0" length="2147483647">
    <dxf>
      <font>
        <color auto="1"/>
      </font>
    </dxf>
  </rfmt>
  <rfmt sheetId="1" sqref="C172:H173" start="0" length="2147483647">
    <dxf>
      <font>
        <color auto="1"/>
      </font>
    </dxf>
  </rfmt>
  <rfmt sheetId="1" sqref="I172:I176" start="0" length="2147483647">
    <dxf>
      <font>
        <color auto="1"/>
      </font>
    </dxf>
  </rfmt>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210" start="0" length="0">
    <dxf>
      <font>
        <sz val="16"/>
        <color rgb="FFFF0000"/>
      </font>
    </dxf>
  </rfmt>
  <rfmt sheetId="1" sqref="D210:I212" start="0" length="2147483647">
    <dxf>
      <font>
        <color auto="1"/>
      </font>
    </dxf>
  </rfmt>
  <rcc rId="915" sId="1">
    <oc r="J210" t="inlineStr">
      <is>
        <r>
          <rPr>
            <u/>
            <sz val="16"/>
            <color rgb="FFFF0000"/>
            <rFont val="Times New Roman"/>
            <family val="2"/>
            <charset val="204"/>
          </rPr>
          <t>АГ:</t>
        </r>
        <r>
          <rPr>
            <sz val="16"/>
            <color rgb="FFFF0000"/>
            <rFont val="Times New Roman"/>
            <family val="2"/>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январь-апрель и первую половину мая,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на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 контракта для приобретения цифровых камер АПК "Безопасный город";
-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4. В рамках реализации мероприятий программы планируется заключить соглашение между Департаментом внутренней политики ХМАО-Югры и Администрацией города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3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u/>
            <sz val="16"/>
            <color rgb="FFFF0000"/>
            <rFont val="Times New Roman"/>
            <family val="2"/>
            <charset val="204"/>
          </rPr>
          <t/>
        </r>
      </is>
    </oc>
    <nc r="J210"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январь-май и первую половину июня,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на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t>
        </r>
        <r>
          <rPr>
            <sz val="16"/>
            <color rgb="FFFF0000"/>
            <rFont val="Times New Roman"/>
            <family val="2"/>
            <charset val="204"/>
          </rPr>
          <t xml:space="preserve">
       </t>
        </r>
        <r>
          <rPr>
            <sz val="16"/>
            <rFont val="Times New Roman"/>
            <family val="1"/>
            <charset val="204"/>
          </rPr>
          <t xml:space="preserve"> Финансовые средства будут направлены на заключение:
- контракта для приобретения цифровых камер АПК "Безопасный город";</t>
        </r>
        <r>
          <rPr>
            <sz val="16"/>
            <color rgb="FFFF0000"/>
            <rFont val="Times New Roman"/>
            <family val="2"/>
            <charset val="204"/>
          </rPr>
          <t xml:space="preserve">
</t>
        </r>
        <r>
          <rPr>
            <sz val="16"/>
            <rFont val="Times New Roman"/>
            <family val="1"/>
            <charset val="204"/>
          </rPr>
          <t>-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t>
        </r>
        <r>
          <rPr>
            <sz val="16"/>
            <color rgb="FFFF0000"/>
            <rFont val="Times New Roman"/>
            <family val="2"/>
            <charset val="204"/>
          </rPr>
          <t xml:space="preserve">
    </t>
        </r>
        <r>
          <rPr>
            <sz val="16"/>
            <rFont val="Times New Roman"/>
            <family val="1"/>
            <charset val="204"/>
          </rPr>
          <t xml:space="preserve">     4. В рамках реализации мероприятий программы планируется заключить соглашение между Департаментом внутренней политики ХМАО-Югры и Администрацией города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3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u/>
            <sz val="16"/>
            <color rgb="FFFF0000"/>
            <rFont val="Times New Roman"/>
            <family val="2"/>
            <charset val="204"/>
          </rPr>
          <t/>
        </r>
      </is>
    </nc>
  </rcc>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10:A212" start="0" length="2147483647">
    <dxf>
      <font>
        <color auto="1"/>
      </font>
    </dxf>
  </rfmt>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6" sId="1" numFmtId="4">
    <oc r="C84">
      <v>264265.90000000002</v>
    </oc>
    <nc r="C84">
      <f>518834.7+320392.2</f>
    </nc>
  </rcc>
  <rcmt sheetId="1" cell="C84" guid="{00000000-0000-0000-0000-000000000000}" action="delete" alwaysShow="1" author="Маганёва Екатерина Николаевна"/>
  <rcc rId="917" sId="1" numFmtId="4">
    <oc r="C85">
      <v>32662.080000000002</v>
    </oc>
    <nc r="C85">
      <v>97792.67</v>
    </nc>
  </rcc>
  <rcc rId="918" sId="1" numFmtId="4">
    <oc r="E85">
      <v>0</v>
    </oc>
    <nc r="E85">
      <v>11187.74</v>
    </nc>
  </rcc>
  <rcc rId="919" sId="1" numFmtId="4">
    <oc r="G85">
      <v>0</v>
    </oc>
    <nc r="G85">
      <v>11187.74</v>
    </nc>
  </rcc>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82:H87" start="0" length="2147483647">
    <dxf>
      <font>
        <color auto="1"/>
      </font>
    </dxf>
  </rfmt>
  <rfmt sheetId="1" sqref="A88:H92" start="0" length="2147483647">
    <dxf>
      <font>
        <color auto="1"/>
      </font>
    </dxf>
  </rfmt>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93" start="0" length="2147483647">
    <dxf>
      <font>
        <color auto="1"/>
      </font>
    </dxf>
  </rfmt>
  <rcc rId="920" sId="1" numFmtId="4">
    <oc r="D97">
      <v>12297.97</v>
    </oc>
    <nc r="D97">
      <v>12298</v>
    </nc>
  </rcc>
  <rcc rId="921" sId="1" numFmtId="4">
    <nc r="C97">
      <v>12297.97</v>
    </nc>
  </rcc>
  <rcc rId="922" sId="1" numFmtId="4">
    <nc r="C96">
      <v>36893.9</v>
    </nc>
  </rcc>
  <rcmt sheetId="1" cell="C96" guid="{00000000-0000-0000-0000-000000000000}" action="delete" alwaysShow="1" author="Маганёва Екатерина Николаевна"/>
  <rfmt sheetId="1" sqref="A94:D99" start="0" length="2147483647">
    <dxf>
      <font>
        <color auto="1"/>
      </font>
    </dxf>
  </rfmt>
  <rcc rId="923" sId="1" numFmtId="4">
    <oc r="D108">
      <v>19777.240000000002</v>
    </oc>
    <nc r="D108">
      <v>9479.89</v>
    </nc>
  </rcc>
  <rcc rId="924" sId="1" numFmtId="4">
    <oc r="D109">
      <v>2444.38</v>
    </oc>
    <nc r="D109">
      <v>1171.67</v>
    </nc>
  </rcc>
  <rfmt sheetId="1" sqref="A106:F111" start="0" length="2147483647">
    <dxf>
      <font>
        <color auto="1"/>
      </font>
    </dxf>
  </rfmt>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5" sId="1" numFmtId="4">
    <oc r="D115">
      <v>2005.75</v>
    </oc>
    <nc r="D115">
      <v>3278.46</v>
    </nc>
  </rcc>
  <rcc rId="926" sId="1" numFmtId="4">
    <oc r="D114">
      <v>16228.38</v>
    </oc>
    <nc r="D114">
      <v>26525.73</v>
    </nc>
  </rcc>
  <rfmt sheetId="1" sqref="A112:E117" start="0" length="2147483647">
    <dxf>
      <font>
        <color auto="1"/>
      </font>
    </dxf>
  </rfmt>
  <rcmt sheetId="1" cell="C130" guid="{01B5AC20-10B3-456B-BD7F-A78B7F6BD136}" alwaysShow="1" author="Маганёва Екатерина Николаевна" oldLength="28" newLength="27"/>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18:E123" start="0" length="2147483647">
    <dxf>
      <font>
        <color auto="1"/>
      </font>
    </dxf>
  </rfmt>
  <rcc rId="927" sId="1">
    <oc r="C132">
      <f>181678+252905.1</f>
    </oc>
    <nc r="C132">
      <f>235734.2+155264.4+259334.2+150715.3</f>
    </nc>
  </rcc>
  <rcc rId="928" sId="1" numFmtId="4">
    <oc r="C133">
      <v>53712.52</v>
    </oc>
    <nc r="C133">
      <v>99169.93</v>
    </nc>
  </rcc>
  <rfmt sheetId="1" sqref="A130:E135" start="0" length="2147483647">
    <dxf>
      <font>
        <color auto="1"/>
      </font>
    </dxf>
  </rfmt>
  <rcc rId="929" sId="1" numFmtId="4">
    <nc r="C137">
      <v>2220.79</v>
    </nc>
  </rcc>
  <rcc rId="930" sId="1" numFmtId="4">
    <nc r="C138">
      <v>5181.8500000000004</v>
    </nc>
  </rcc>
  <rcc rId="931" sId="1" numFmtId="4">
    <nc r="C139">
      <v>389.61</v>
    </nc>
  </rcc>
  <rfmt sheetId="1" sqref="A136:H141" start="0" length="2147483647">
    <dxf>
      <font>
        <color auto="1"/>
      </font>
    </dxf>
  </rfmt>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42:I147" start="0" length="2147483647">
    <dxf>
      <font>
        <color auto="1"/>
      </font>
    </dxf>
  </rfmt>
  <rfmt sheetId="1" sqref="A124:D129" start="0" length="2147483647">
    <dxf>
      <font>
        <color auto="1"/>
      </font>
    </dxf>
  </rfmt>
  <rfmt sheetId="1" sqref="A100:E105" start="0" length="2147483647">
    <dxf>
      <font>
        <color auto="1"/>
      </font>
    </dxf>
  </rfmt>
  <rcc rId="932" sId="1">
    <oc r="C65">
      <f>C71+C143</f>
    </oc>
    <nc r="C65">
      <f>C71+C143</f>
    </nc>
  </rcc>
  <rfmt sheetId="1" sqref="C66">
    <dxf>
      <fill>
        <patternFill>
          <bgColor rgb="FFFFFF00"/>
        </patternFill>
      </fill>
    </dxf>
  </rfmt>
  <rrc rId="933" sId="1" ref="A172:XFD172" action="insertRow">
    <undo index="4" exp="area" ref3D="1" dr="$K$1:$BN$1048576" dn="Z_F2110B0B_AAE7_42F0_B553_C360E9249AD4_.wvu.Cols" sId="1"/>
    <undo index="4" exp="area" ref3D="1" dr="$K$1:$BN$1048576" dn="Z_D7BC8E82_4392_4806_9DAE_D94253790B9C_.wvu.Cols" sId="1"/>
    <undo index="4" exp="area" ref3D="1" dr="$K$1:$BN$1048576" dn="Z_A6B98527_7CBF_4E4D_BDEA_9334A3EB779F_.wvu.Cols" sId="1"/>
  </rrc>
  <rrc rId="934" sId="1" ref="A172:XFD172" action="insertRow">
    <undo index="4" exp="area" ref3D="1" dr="$K$1:$BN$1048576" dn="Z_F2110B0B_AAE7_42F0_B553_C360E9249AD4_.wvu.Cols" sId="1"/>
    <undo index="4" exp="area" ref3D="1" dr="$K$1:$BN$1048576" dn="Z_D7BC8E82_4392_4806_9DAE_D94253790B9C_.wvu.Cols" sId="1"/>
    <undo index="4" exp="area" ref3D="1" dr="$K$1:$BN$1048576" dn="Z_A6B98527_7CBF_4E4D_BDEA_9334A3EB779F_.wvu.Cols" sId="1"/>
  </rrc>
  <rrc rId="935" sId="1" ref="A172:XFD172" action="insertRow">
    <undo index="4" exp="area" ref3D="1" dr="$K$1:$BN$1048576" dn="Z_F2110B0B_AAE7_42F0_B553_C360E9249AD4_.wvu.Cols" sId="1"/>
    <undo index="4" exp="area" ref3D="1" dr="$K$1:$BN$1048576" dn="Z_D7BC8E82_4392_4806_9DAE_D94253790B9C_.wvu.Cols" sId="1"/>
    <undo index="4" exp="area" ref3D="1" dr="$K$1:$BN$1048576" dn="Z_A6B98527_7CBF_4E4D_BDEA_9334A3EB779F_.wvu.Cols" sId="1"/>
  </rrc>
  <rrc rId="936" sId="1" ref="A172:XFD174" action="insertRow">
    <undo index="4" exp="area" ref3D="1" dr="$K$1:$BN$1048576" dn="Z_F2110B0B_AAE7_42F0_B553_C360E9249AD4_.wvu.Cols" sId="1"/>
    <undo index="4" exp="area" ref3D="1" dr="$K$1:$BN$1048576" dn="Z_D7BC8E82_4392_4806_9DAE_D94253790B9C_.wvu.Cols" sId="1"/>
    <undo index="4" exp="area" ref3D="1" dr="$K$1:$BN$1048576" dn="Z_A6B98527_7CBF_4E4D_BDEA_9334A3EB779F_.wvu.Cols" sId="1"/>
  </rrc>
  <rfmt sheetId="1" sqref="B172" start="0" length="0">
    <dxf>
      <font>
        <i/>
        <sz val="16"/>
        <color auto="1"/>
      </font>
    </dxf>
  </rfmt>
  <rcc rId="937" sId="1">
    <nc r="B173" t="inlineStr">
      <is>
        <t>федеральный бюджет</t>
      </is>
    </nc>
  </rcc>
  <rcc rId="938" sId="1">
    <nc r="B174" t="inlineStr">
      <is>
        <t>бюджет ХМАО - Югры</t>
      </is>
    </nc>
  </rcc>
  <rcc rId="939" sId="1">
    <nc r="B175" t="inlineStr">
      <is>
        <t>бюджет МО</t>
      </is>
    </nc>
  </rcc>
  <rcc rId="940" sId="1">
    <nc r="B176" t="inlineStr">
      <is>
        <t>бюджет МО сверх соглашения</t>
      </is>
    </nc>
  </rcc>
  <rcc rId="941" sId="1">
    <nc r="B177" t="inlineStr">
      <is>
        <t>привлечённые средства</t>
      </is>
    </nc>
  </rcc>
  <rcc rId="942" sId="1">
    <nc r="A172" t="inlineStr">
      <is>
        <t>11.2.5.</t>
      </is>
    </nc>
  </rcc>
  <rcc rId="943" sId="1">
    <nc r="B172" t="inlineStr">
      <is>
        <t>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t>
      </is>
    </nc>
  </rcc>
  <rcc rId="944" sId="1" numFmtId="4">
    <nc r="C174">
      <v>542.79999999999995</v>
    </nc>
  </rcc>
  <rcc rId="945" sId="1">
    <oc r="C143">
      <f>C149+C155+C161+C167</f>
    </oc>
    <nc r="C143">
      <f>C149+C155+C161+C167+C173</f>
    </nc>
  </rcc>
  <rcc rId="946" sId="1">
    <oc r="D143">
      <f>D149+D155+D161+D167</f>
    </oc>
    <nc r="D143">
      <f>D149+D155+D161+D167+D173</f>
    </nc>
  </rcc>
  <rcc rId="947" sId="1">
    <oc r="C144">
      <f>C150+C156+C162+C168</f>
    </oc>
    <nc r="C144">
      <f>C150+C156+C162+C168+C174</f>
    </nc>
  </rcc>
  <rcc rId="948" sId="1">
    <oc r="D144">
      <f>D150+D156+D162+D168</f>
    </oc>
    <nc r="D144">
      <f>D150+D156+D162+D168+D174</f>
    </nc>
  </rcc>
  <rcc rId="949" sId="1">
    <oc r="C145">
      <f>C151+C157+C163+C169</f>
    </oc>
    <nc r="C145">
      <f>C151+C157+C163+C169+C175</f>
    </nc>
  </rcc>
  <rcc rId="950" sId="1">
    <oc r="D145">
      <f>D151+D157+D163+D169</f>
    </oc>
    <nc r="D145">
      <f>D151+D157+D163+D169+D175</f>
    </nc>
  </rcc>
  <rfmt sheetId="1" sqref="A63:H81">
    <dxf>
      <fill>
        <patternFill patternType="none">
          <bgColor auto="1"/>
        </patternFill>
      </fill>
    </dxf>
  </rfmt>
  <rfmt sheetId="1" sqref="A63:H81" start="0" length="2147483647">
    <dxf>
      <font>
        <color auto="1"/>
      </font>
    </dxf>
  </rfmt>
  <rcv guid="{6068C3FF-17AA-48A5-A88B-2523CBAC39AE}" action="delete"/>
  <rdn rId="0" localSheetId="1" customView="1" name="Z_6068C3FF_17AA_48A5_A88B_2523CBAC39AE_.wvu.PrintArea" hidden="1" oldHidden="1">
    <formula>'на 01.07.2020'!$A$1:$J$215</formula>
    <oldFormula>'на 01.07.2020'!$A$1:$J$215</oldFormula>
  </rdn>
  <rdn rId="0" localSheetId="1" customView="1" name="Z_6068C3FF_17AA_48A5_A88B_2523CBAC39AE_.wvu.PrintTitles" hidden="1" oldHidden="1">
    <formula>'на 01.07.2020'!$5:$8</formula>
    <oldFormula>'на 01.07.2020'!$5:$8</oldFormula>
  </rdn>
  <rdn rId="0" localSheetId="1" customView="1" name="Z_6068C3FF_17AA_48A5_A88B_2523CBAC39AE_.wvu.FilterData" hidden="1" oldHidden="1">
    <formula>'на 01.07.2020'!$A$7:$J$430</formula>
    <oldFormula>'на 01.07.2020'!$A$7:$J$430</oldFormula>
  </rdn>
  <rcv guid="{6068C3FF-17AA-48A5-A88B-2523CBAC39AE}" action="add"/>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4" sId="1">
    <oc r="J178" t="inlineStr">
      <is>
        <r>
          <rPr>
            <sz val="16"/>
            <rFont val="Times New Roman"/>
            <family val="1"/>
            <charset val="204"/>
          </rP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01.07.2020 по результатам поступившей зяавки от ОА "Сжиженный газ Север", заключено соглашение от 08.04.2020 № 5 на сумму 4 609,2 тыс.руб. 
На 01.07.2020 предоставлена субсидия в сумме 1096,72 тыс.руб. Расходы запланированы на 2-4 кварталы 2020 года;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01.07.2020 заключены муниципальные контракты на выполнение указанных работ.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t>
        </r>
        <r>
          <rPr>
            <sz val="16"/>
            <color rgb="FFFF0000"/>
            <rFont val="Times New Roman"/>
            <family val="2"/>
            <charset val="204"/>
          </rPr>
          <t xml:space="preserve">
</t>
        </r>
        <r>
          <rPr>
            <sz val="16"/>
            <rFont val="Times New Roman"/>
            <family val="1"/>
            <charset val="204"/>
          </rPr>
          <t>4. "Формирование комфортной городской среды" предусмотрено:
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t>
        </r>
        <r>
          <rPr>
            <sz val="16"/>
            <color rgb="FFFF0000"/>
            <rFont val="Times New Roman"/>
            <family val="2"/>
            <charset val="204"/>
          </rPr>
          <t xml:space="preserve">
2) ДАиГ:  обустройство объектов:
 "Парк в микрорайоне 40" -  заключен муниципальный контракт от 15.05.2020 № 6/2020. Срок выполнения работ - 15.07.2021 год;
 "Экопарк за Саймой" - Выполнены изыскательские работы и эскизный проект. Историко-культурная экспертиза, ПИР, проверка достоверности определения сметной стоимости выполняются в рамках срока действия контракта до 30.05.2020 года. Размещение закупки на выполнение работ по благоустройству объекта - июнь 2020 года.</t>
        </r>
      </is>
    </oc>
    <nc r="J178" t="inlineStr">
      <is>
        <r>
          <rPr>
            <sz val="16"/>
            <rFont val="Times New Roman"/>
            <family val="1"/>
            <charset val="204"/>
          </rP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01.07.2020 по результатам поступившей зяавки от ОА "Сжиженный газ Север", заключено соглашение от 08.04.2020 № 5 на сумму 4 609,2 тыс.руб. 
На 01.07.2020 предоставлена субсидия в сумме 1096,72 тыс.руб. Расходы запланированы на 2-4 кварталы 2020 года;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01.07.2020 заключены муниципальные контракты на выполнение указанных работ.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t>
        </r>
        <r>
          <rPr>
            <sz val="16"/>
            <color rgb="FFFF0000"/>
            <rFont val="Times New Roman"/>
            <family val="2"/>
            <charset val="204"/>
          </rPr>
          <t xml:space="preserve">
</t>
        </r>
        <r>
          <rPr>
            <sz val="16"/>
            <rFont val="Times New Roman"/>
            <family val="1"/>
            <charset val="204"/>
          </rPr>
          <t>4. "Формирование комфортной городской среды" предусмотрено:
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t>
        </r>
        <r>
          <rPr>
            <sz val="16"/>
            <color rgb="FFFF0000"/>
            <rFont val="Times New Roman"/>
            <family val="2"/>
            <charset val="204"/>
          </rPr>
          <t xml:space="preserve">
2) ДАиГ:  обустройство объектов:
 "Парк в микрорайоне 40" -  заключен муниципальный контракт от 15.05.2020 № 6/2020. Срок выполнения работ - 15.07.2021 год;
 "Экопарк за Саймой" - Закупка на выполнение работ по благоустройству объекта размещена 19.06.2020 года. Подведение итогов аукциона - 08.07.2020. Заключение контракта - июль 2020 года.</t>
        </r>
      </is>
    </nc>
  </rcc>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5" sId="1">
    <oc r="I181">
      <f>D181</f>
    </oc>
    <nc r="I181">
      <f>D181-0.03</f>
    </nc>
  </rcc>
  <rcc rId="956" sId="1">
    <oc r="I182">
      <f>D182</f>
    </oc>
    <nc r="I182">
      <f>D182-0.01</f>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6:B61" start="0" length="2147483647">
    <dxf>
      <font>
        <color auto="1"/>
      </font>
    </dxf>
  </rfmt>
  <rfmt sheetId="1" sqref="C56:D59" start="0" length="2147483647">
    <dxf>
      <font>
        <color auto="1"/>
      </font>
    </dxf>
  </rfmt>
  <rcc rId="774" sId="1" numFmtId="4">
    <oc r="G58">
      <v>5054.95</v>
    </oc>
    <nc r="G58">
      <v>5518.96</v>
    </nc>
  </rcc>
  <rfmt sheetId="1" sqref="E56:H60" start="0" length="2147483647">
    <dxf>
      <font>
        <color auto="1"/>
      </font>
    </dxf>
  </rfmt>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82:I84" start="0" length="2147483647">
    <dxf>
      <font>
        <color auto="1"/>
      </font>
    </dxf>
  </rfmt>
  <rfmt sheetId="1" sqref="I85" start="0" length="2147483647">
    <dxf>
      <font>
        <color auto="1"/>
      </font>
    </dxf>
  </rfmt>
  <rcc rId="957" sId="1">
    <oc r="J82" t="inlineStr">
      <is>
        <t>По итогам проведенных конкурентных закупок в мае 2020 года проводится работа по заключению муниципальных контрактов на приобретение 30 жилых помещений (14-1 комн.кв., 4-2-х комнт.кв., 12-3-х комн.кв.). Размещение закупок на приобретение 64 жилых помещений запланировано на июль 2020 года.</t>
      </is>
    </oc>
    <nc r="J82" t="inlineStr">
      <is>
        <t>В мае 2020 года состоялось 3 аукциона на приобретение 30 жилых помещений (14  - 1 комн.кв., 4 - 2-х комнт.кв., 12 - 3-х комн.кв.). Муниципальные контракты заключены, оплачена доля местного бюджета. Оплата средств окружного бюджета в следующем отчетном периоде. Размещение закупок на приобретение 64 жилых помещений запланировано на июль 2020 года.</t>
      </is>
    </nc>
  </rcc>
  <rfmt sheetId="1" sqref="J82:J87" start="0" length="2147483647">
    <dxf>
      <font>
        <color auto="1"/>
      </font>
    </dxf>
  </rfmt>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76:I79" start="0" length="2147483647">
    <dxf>
      <font>
        <color auto="1"/>
      </font>
    </dxf>
  </rfmt>
  <rfmt sheetId="1" sqref="I88:I91" start="0" length="2147483647">
    <dxf>
      <font>
        <color auto="1"/>
      </font>
    </dxf>
  </rfmt>
  <rfmt sheetId="1" sqref="J88:J93" start="0" length="2147483647">
    <dxf>
      <font>
        <color auto="1"/>
      </font>
    </dxf>
  </rfmt>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8" sId="1">
    <oc r="J94" t="inlineStr">
      <is>
        <t>Заключен муниципальный контракт на выполнение работ по строительству инженерных сетей объекта "Улица Маяковского от ул.30 лет Победы до ул. Университетская" с ООО "ЮВиС" №9/2019 от 31.05.2019. Сумма по контракту 377 987,5 тыс.руб. (сети - 87 276,0 тыс.руб., дорога - 290 711,5 тыс.руб.) Срок выполнения работ -  31.10.2020г. Готовность объекта -70 %. Выполняются работы по строительству наружных сетей тепловодоснабжения,по переустройству сетей связи,  по переустройству сетей видеонаблюдения.</t>
      </is>
    </oc>
    <nc r="J94" t="inlineStr">
      <is>
        <t>Заключен муниципальный контракт на выполнение работ по строительству инженерных сетей объекта "Улица Маяковского от ул.30 лет Победы до ул. Университетская" с ООО "ЮВиС" №9/2019 от 31.05.2019. Сумма по контракту 377 987,5 тыс.руб. (сети - 87 276,0 тыс.руб., дорога - 290 711,5 тыс.руб.) Срок выполнения работ -  31.10.2020г. Готовность объекта -75 %. В июне 2020 года выполнены и приняты работы на сумму 10 204,9 тыс.руб., заявка направлена на согласование, оплата будет произведена в следующем отчетном периоде.</t>
      </is>
    </nc>
  </rcc>
  <rfmt sheetId="1" sqref="J94:J99" start="0" length="2147483647">
    <dxf>
      <font>
        <color auto="1"/>
      </font>
    </dxf>
  </rfmt>
  <rfmt sheetId="1" sqref="I94:I98" start="0" length="2147483647">
    <dxf>
      <font>
        <color auto="1"/>
      </font>
    </dxf>
  </rfmt>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00:I103" start="0" length="2147483647">
    <dxf>
      <font>
        <color auto="1"/>
      </font>
    </dxf>
  </rfmt>
  <rfmt sheetId="1" sqref="I106:I109" start="0" length="2147483647">
    <dxf>
      <font>
        <color auto="1"/>
      </font>
    </dxf>
  </rfmt>
  <rfmt sheetId="1" sqref="J106" start="0" length="2147483647">
    <dxf>
      <font>
        <color auto="1"/>
      </font>
    </dxf>
  </rfmt>
  <rcc rId="959" sId="1">
    <oc r="I114">
      <f>346.71+825.48+1388.46+466.66+373.8+421.86+322.63+826.03</f>
    </oc>
    <nc r="I114">
      <f>346.71+825.48+1388.46+466.66+373.8+421.86+322.63+826.03+8693.06+2296.79</f>
    </nc>
  </rcc>
  <rcc rId="960" sId="1">
    <oc r="I115">
      <f>42.85+102.03+171.61+57.68+46.2+52.14+39.88+102.9-0.83</f>
    </oc>
    <nc r="I115">
      <f>42.85+102.03+171.61+57.68+46.2+52.14+39.88+102.09+1074.42+283.87</f>
    </nc>
  </rcc>
  <rfmt sheetId="1" sqref="I114:I115" start="0" length="2147483647">
    <dxf>
      <font>
        <color auto="1"/>
      </font>
    </dxf>
  </rfmt>
  <rfmt sheetId="1" sqref="I112" start="0" length="2147483647">
    <dxf>
      <font>
        <color auto="1"/>
      </font>
    </dxf>
  </rfmt>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61" sId="1">
    <oc r="B112" t="inlineStr">
      <is>
        <t>Проекты планировок и проекты межевания территорий (ДАиГ)</t>
      </is>
    </oc>
    <nc r="B112" t="inlineStr">
      <is>
        <t>Проекты планировок и проекты межевания территорий, работы по постановке границ территориальных зон на государственный кадастровый учет (ДАиГ)</t>
      </is>
    </nc>
  </rcc>
  <rcc rId="962" sId="1">
    <oc r="J112" t="inlineStr">
      <is>
        <t xml:space="preserve">1.Заключен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"Магистральная улица Северного жилого района (улиц 3"З", 6 "ЗР", на участке от ул.Аэрофлотской до ул.4 "ЗР") от 22.10.2019 №26/2019 с ООО "Земельный кадастровый центр". Сумма контракта 389,56 тыс.руб. Срок выполнения работ  - 6 месяцев с даты подписания контракта.
2.Заключен муниципальный контракт на выполнение работ по разработке проекта планировки и проекта межевания территории парка за Саймой №5/2020 от 24.03.2020 с ИП Никитин В.В. Сумма контракта 927,5 тыс.руб. Срок выполнения работ - 8 месяцев с даты контракта. Экономия по результатам проведенных торгов сложилась в размере 4 635,27 рублей 
3.Заключен муниципальный контракт на выполнение работ по разработке проекта планировки и проекта межевания территории в границах Нефтеюганское шоссе, улиц Маяковского, Профсоюзов, Островского в городе Сургуте от 28.10.2019 №27/2019 с ООО "Зенит". Сумма контракта 1 560,07 тыс.руб. Срок выполнения работ  - 6 месяцев с даты подписания контракта.
4.Заключен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"Объездная автомобильная дорога 1"З" IV пусковой коплекс (на участке от улицы Югорской до развязки улиц Терешковой и Фармана Салманова) в городе Сургуте от 22.10.2019 №25/2019 с ООО "Земельный кадастровый центр". Сумма контракта 524,33 тыс.руб. Срок выполнения работ  - 9 месяцев с даты подписания контракта.
5.Заключен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3"ЮР, 5 "ЮР"  на участке от ул.16 "ЮР" до ул.4 "З"  (2 этап) в городе Сургуте от 10.12.2019 №33/2019 с ООО "Земельный кадастровый центр". Сумма контракта 474,0 тыс.руб. Срок выполнения работ  - 9 месяцев с даты подписания контракта. Экономия по результатам проведенных торгов сложилась в размере 39,5 рублей.
6.Заключен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"Улица 5"З" на участке от ул. 4"З" до Тюменского тракта (3 этап) в городе Сургуте" от 24.03.2020 №4/2020 с ИП Никитин В.В. Сумма контракта 420 тыс.руб. Срок выполнения работ  - 8 месяцев с даты подписания контракта. Экономия по результатам произведенных торгов  сложилась в размере 2 763,33 тыс. руб.
7.Заключен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23"З" от ул. 3"З" до ул.5 "З" от 07.04.2020 №6/2020 с ООО "Вектор". Сумма контракта 362,5 тыс.руб. Срок выполнения работ - 6 месяцев с даты контракта. Экономия по результатам проведенных торгов сложилась в размере 2 138,06 тыс.руб. 
8.Заключен муниципальный контракт на выполнение работ по разработке проекта межевания территории квартала IV  в городе Сургуте от 25.05.2020 № 13/2020 с ООО "Архивариус". Сумма контракта 928,13 тыс.руб. Срок выполнения работ - 6 месяцев с даты контракта. Экономия по результатам проведенных торгов сложилась в размере 3 071,88 тыс.руб. 
</t>
      </is>
    </oc>
    <nc r="J112" t="inlineStr">
      <is>
        <t>1.Заключен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"Магистральная улица Северного жилого района (улиц 3"З", 6 "ЗР", на участке от ул.Аэрофлотской до ул.4 "ЗР") от 22.10.2019 №26/2019 с ООО "Земельный кадастровый центр". Сумма контракта 389,56 тыс.руб. Срок выполнения работ  - 6 месяцев с даты подписания контракта. Подрядчиком нарушен срок выполнения работ. Ведется претензионная работа.
2.Заключен муниципальный контракт на выполнение работ по разработке проекта планировки и проекта межевания территории парка за Саймой №5/2020 от 24.03.2020 с ИП Никитин В.В. Сумма контракта 927,5 тыс.руб. Срок выполнения работ - 8 месяцев с даты контракта. Экономия по результатам проведенных торгов сложилась в размере 4 635,27 рублей 
3.Заключен муниципальный контракт на выполнение работ по разработке проекта планировки и проекта межевания территории в границах Нефтеюганское шоссе, улиц Маяковского, Профсоюзов, Островского в городе Сургуте от 28.10.2019 №27/2019 с ООО "Зенит". Сумма контракта 1 560,07 тыс.руб. Срок выполнения работ  - 8 месяцев с даты подписания контракта.
4.Заключен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"Объездная автомобильная дорога 1"З" IV пусковой коплекс (на участке от улицы Югорской до развязки улиц Терешковой и Фармана Салманова) в городе Сургуте от 22.10.2019 №25/2019 с ООО "Земельный кадастровый центр". Сумма контракта 524,33 тыс.руб. Срок выполнения работ  - 9 месяцев с даты подписания контракта.
5.Заключен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3"ЮР, 5 "ЮР"  на участке от ул.16 "ЮР" до ул.4 "З"  (2 этап) в городе Сургуте от 10.12.2019 №33/2019 с ООО "Земельный кадастровый центр". Сумма контракта 474,0 тыс.руб. Срок выполнения работ  - 9 месяцев с даты подписания контракта. Экономия по результатам проведенных торгов сложилась в размере 39,5 рублей.
6.Заключен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"Улица 5"З" на участке от ул. 4"З" до Тюменского тракта (3 этап) в городе Сургуте" от 24.03.2020 №4/2020 с ИП Никитин В.В. Сумма контракта 420 тыс.руб. Срок выполнения работ  - 8 месяцев с даты подписания контракта. Экономия по результатам произведенных торгов  сложилась в размере 2 763,33 тыс. руб.
7.Заключен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23"З" от ул. 3"З" до ул.5 "З" от 07.04.2020 №6/2020 с ООО "Вектор". Сумма контракта 362,5 тыс.руб. Срок выполнения работ - 6 месяцев с даты контракта. Экономия по результатам проведенных торгов сложилась в размере 2 138,06 тыс.руб. 
8.Заключен муниципальный контракт на выполнение работ по разработке проекта межевания территории квартала IV  в городе Сургуте от 25.05.2020 № 13/2020 с ООО "Архивариус". Сумма контракта 928,13 тыс.руб. Срок выполнения работ - 6 месяцев с даты контракта. Экономия по результатам проведенных торгов сложилась в размере 3 071,88 тыс.руб. 
9. Размещение закупки на выполнение работ по постановке границ территориальных зон на государственный кадастровый учет запланировано на июль 2020 года.
10.Размещение закупки на выполнение работ по разработке проекта межевания территории микрорайонов 1,2,4 в г.Сургуте запланировано на июль 2020 года.</t>
      </is>
    </nc>
  </rcc>
  <rfmt sheetId="1" sqref="J112:J117" start="0" length="2147483647">
    <dxf>
      <font>
        <color auto="1"/>
      </font>
    </dxf>
  </rfmt>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18:I121" start="0" length="2147483647">
    <dxf>
      <font>
        <color auto="1"/>
      </font>
    </dxf>
  </rfmt>
  <rfmt sheetId="1" sqref="J118:J123" start="0" length="2147483647">
    <dxf>
      <font>
        <color auto="1"/>
      </font>
    </dxf>
  </rfmt>
  <rfmt sheetId="1" sqref="I130:I133" start="0" length="2147483647">
    <dxf>
      <font>
        <color auto="1"/>
      </font>
    </dxf>
  </rfmt>
  <rcc rId="963" sId="1">
    <oc r="J130" t="inlineStr">
      <is>
        <t>Размещение закупки на приобретение жилых помещений для участников программы запланировано на июнь 2020 года.</t>
      </is>
    </oc>
    <nc r="J130" t="inlineStr">
      <is>
        <t>Размещение закупки на приобретение 339 жилых помещений для участников программы запланировано на июль 2020 года. Размещенные ранее 10 закупки на приобретение 62 жилых помещений не состоялись ввиду отсутствие заявок на участие в аукционах.</t>
      </is>
    </nc>
  </rcc>
  <rfmt sheetId="1" sqref="J130:J135" start="0" length="2147483647">
    <dxf>
      <font>
        <color auto="1"/>
      </font>
    </dxf>
  </rfmt>
  <rfmt sheetId="1" sqref="I136:I139" start="0" length="2147483647">
    <dxf>
      <font>
        <color auto="1"/>
      </font>
    </dxf>
  </rfmt>
  <rfmt sheetId="1" sqref="J136" start="0" length="2147483647">
    <dxf>
      <font>
        <color auto="1"/>
      </font>
    </dxf>
  </rfmt>
  <rcc rId="964" sId="1" odxf="1" dxf="1">
    <oc r="J160" t="inlineStr">
      <is>
        <r>
          <rPr>
            <u/>
            <sz val="16"/>
            <color rgb="FFFF0000"/>
            <rFont val="Times New Roman"/>
            <family val="2"/>
            <charset val="204"/>
          </rPr>
          <t>ДАиГ:</t>
        </r>
        <r>
          <rPr>
            <sz val="16"/>
            <color rgb="FFFF0000"/>
            <rFont val="Times New Roman"/>
            <family val="2"/>
            <charset val="204"/>
          </rPr>
          <t xml:space="preserve"> средства окружного бюджеты на перечисление единовременной денежной выплаты на приобретение жилого помещения ветерану ВОВ уменьшены в связи с отсутствие заявителей.
</t>
        </r>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366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t>
        </r>
        <r>
          <rPr>
            <sz val="16"/>
            <color rgb="FFFF0000"/>
            <rFont val="Times New Roman"/>
            <family val="2"/>
            <charset val="204"/>
          </rPr>
          <t xml:space="preserve">
   </t>
        </r>
        <r>
          <rPr>
            <sz val="16"/>
            <rFont val="Times New Roman"/>
            <family val="1"/>
            <charset val="204"/>
          </rPr>
          <t xml:space="preserve">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01.07.2020: </t>
        </r>
        <r>
          <rPr>
            <sz val="16"/>
            <color rgb="FFFF0000"/>
            <rFont val="Times New Roman"/>
            <family val="2"/>
            <charset val="204"/>
          </rPr>
          <t xml:space="preserve">
 </t>
        </r>
        <r>
          <rPr>
            <sz val="16"/>
            <rFont val="Times New Roman"/>
            <family val="1"/>
            <charset val="204"/>
          </rPr>
          <t xml:space="preserve">- 11 гражданам выданы гарантийные письма (5 граждан получили по ним субсидии), </t>
        </r>
        <r>
          <rPr>
            <sz val="16"/>
            <color rgb="FFFF0000"/>
            <rFont val="Times New Roman"/>
            <family val="2"/>
            <charset val="204"/>
          </rPr>
          <t xml:space="preserve">
</t>
        </r>
        <r>
          <rPr>
            <sz val="16"/>
            <rFont val="Times New Roman"/>
            <family val="1"/>
            <charset val="204"/>
          </rPr>
          <t xml:space="preserve">- в отношении 3 граждан проводится работа по подтверждению права на получение субсидии; 
- 2 гражданина уведомлены о возможности получения субсидии в текущем году, документы для принятия решения в установленный срок не представили.; 
 - 2 граждан уведомлены о включении в список получателей, но документы для подтверждения права на получение субсидии не представлены.                          </t>
        </r>
        <r>
          <rPr>
            <sz val="16"/>
            <color rgb="FFFF0000"/>
            <rFont val="Times New Roman"/>
            <family val="2"/>
            <charset val="204"/>
          </rPr>
          <t xml:space="preserve">
       </t>
        </r>
      </is>
    </oc>
    <nc r="J160" t="inlineStr">
      <is>
        <r>
          <rPr>
            <u/>
            <sz val="16"/>
            <rFont val="Times New Roman"/>
            <family val="1"/>
            <charset val="204"/>
          </rPr>
          <t>ДАиГ:</t>
        </r>
        <r>
          <rPr>
            <sz val="16"/>
            <rFont val="Times New Roman"/>
            <family val="1"/>
            <charset val="204"/>
          </rPr>
          <t xml:space="preserve"> средства окружного бюджеты на перечисление единовременной денежной выплаты на приобретение жилого помещения ветерану ВОВ уменьшены в связи с отсутствие заявителей.</t>
        </r>
        <r>
          <rPr>
            <sz val="16"/>
            <color rgb="FFFF0000"/>
            <rFont val="Times New Roman"/>
            <family val="2"/>
            <charset val="204"/>
          </rPr>
          <t xml:space="preserve">
</t>
        </r>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366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t>
        </r>
        <r>
          <rPr>
            <sz val="16"/>
            <color rgb="FFFF0000"/>
            <rFont val="Times New Roman"/>
            <family val="2"/>
            <charset val="204"/>
          </rPr>
          <t xml:space="preserve">
   </t>
        </r>
        <r>
          <rPr>
            <sz val="16"/>
            <rFont val="Times New Roman"/>
            <family val="1"/>
            <charset val="204"/>
          </rPr>
          <t xml:space="preserve">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01.07.2020: </t>
        </r>
        <r>
          <rPr>
            <sz val="16"/>
            <color rgb="FFFF0000"/>
            <rFont val="Times New Roman"/>
            <family val="2"/>
            <charset val="204"/>
          </rPr>
          <t xml:space="preserve">
 </t>
        </r>
        <r>
          <rPr>
            <sz val="16"/>
            <rFont val="Times New Roman"/>
            <family val="1"/>
            <charset val="204"/>
          </rPr>
          <t xml:space="preserve">- 11 гражданам выданы гарантийные письма (5 граждан получили по ним субсидии), </t>
        </r>
        <r>
          <rPr>
            <sz val="16"/>
            <color rgb="FFFF0000"/>
            <rFont val="Times New Roman"/>
            <family val="2"/>
            <charset val="204"/>
          </rPr>
          <t xml:space="preserve">
</t>
        </r>
        <r>
          <rPr>
            <sz val="16"/>
            <rFont val="Times New Roman"/>
            <family val="1"/>
            <charset val="204"/>
          </rPr>
          <t xml:space="preserve">- в отношении 3 граждан проводится работа по подтверждению права на получение субсидии; 
- 2 гражданина уведомлены о возможности получения субсидии в текущем году, документы для принятия решения в установленный срок не представили.; 
 - 2 граждан уведомлены о включении в список получателей, но документы для подтверждения права на получение субсидии не представлены.                          </t>
        </r>
        <r>
          <rPr>
            <sz val="16"/>
            <color rgb="FFFF0000"/>
            <rFont val="Times New Roman"/>
            <family val="2"/>
            <charset val="204"/>
          </rPr>
          <t xml:space="preserve">
       </t>
        </r>
      </is>
    </nc>
    <odxf>
      <font>
        <sz val="16"/>
        <color rgb="FFFF0000"/>
      </font>
    </odxf>
    <ndxf>
      <font>
        <sz val="16"/>
        <color rgb="FFFF0000"/>
      </font>
    </ndxf>
  </rcc>
  <rcc rId="965" sId="1">
    <nc r="C172">
      <f>C173+C174+C175</f>
    </nc>
  </rcc>
  <rcc rId="966" sId="1" odxf="1" dxf="1">
    <nc r="D172">
      <f>D173+D174+D175</f>
    </nc>
    <odxf>
      <font>
        <b/>
        <sz val="20"/>
        <color auto="1"/>
      </font>
    </odxf>
    <ndxf>
      <font>
        <b val="0"/>
        <sz val="20"/>
        <color auto="1"/>
      </font>
    </ndxf>
  </rcc>
  <rcc rId="967" sId="1" odxf="1" dxf="1">
    <nc r="E172">
      <f>E173+E174+E175</f>
    </nc>
    <odxf>
      <border outline="0">
        <bottom/>
      </border>
    </odxf>
    <ndxf>
      <border outline="0">
        <bottom style="thin">
          <color indexed="64"/>
        </bottom>
      </border>
    </ndxf>
  </rcc>
  <rcc rId="968" sId="1">
    <oc r="C142">
      <f>SUM(C143:C147)</f>
    </oc>
    <nc r="C142">
      <f>SUM(C143:C147)</f>
    </nc>
  </rcc>
  <rcc rId="969" sId="1">
    <oc r="C144">
      <f>C150+C156+C162+C168+C174</f>
    </oc>
    <nc r="C144">
      <f>C150+C156+C162+C168+C174</f>
    </nc>
  </rcc>
  <rcc rId="970" sId="1">
    <nc r="J172" t="inlineStr">
      <is>
        <t>Средства в размере 542,8 тыс.руб. сняты уведомлением департамента финансов ХМАО-Югры от 30.04.2020 №480/04/376</t>
      </is>
    </nc>
  </rcc>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1" sId="1">
    <oc r="J178" t="inlineStr">
      <is>
        <r>
          <rPr>
            <sz val="16"/>
            <rFont val="Times New Roman"/>
            <family val="1"/>
            <charset val="204"/>
          </rP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01.07.2020 по результатам поступившей зяавки от ОА "Сжиженный газ Север", заключено соглашение от 08.04.2020 № 5 на сумму 4 609,2 тыс.руб. 
На 01.07.2020 предоставлена субсидия в сумме 1096,72 тыс.руб. Расходы запланированы на 2-4 кварталы 2020 года;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01.07.2020 заключены муниципальные контракты на выполнение указанных работ.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t>
        </r>
        <r>
          <rPr>
            <sz val="16"/>
            <color rgb="FFFF0000"/>
            <rFont val="Times New Roman"/>
            <family val="2"/>
            <charset val="204"/>
          </rPr>
          <t xml:space="preserve">
</t>
        </r>
        <r>
          <rPr>
            <sz val="16"/>
            <rFont val="Times New Roman"/>
            <family val="1"/>
            <charset val="204"/>
          </rPr>
          <t>4. "Формирование комфортной городской среды" предусмотрено:
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t>
        </r>
        <r>
          <rPr>
            <sz val="16"/>
            <color rgb="FFFF0000"/>
            <rFont val="Times New Roman"/>
            <family val="2"/>
            <charset val="204"/>
          </rPr>
          <t xml:space="preserve">
2) ДАиГ:  обустройство объектов:
 "Парк в микрорайоне 40" -  заключен муниципальный контракт от 15.05.2020 № 6/2020. Срок выполнения работ - 15.07.2021 год;
 "Экопарк за Саймой" - Закупка на выполнение работ по благоустройству объекта размещена 19.06.2020 года. Подведение итогов аукциона - 08.07.2020. Заключение контракта - июль 2020 года.</t>
        </r>
      </is>
    </oc>
    <nc r="J178" t="inlineStr">
      <is>
        <r>
          <rPr>
            <sz val="16"/>
            <rFont val="Times New Roman"/>
            <family val="1"/>
            <charset val="204"/>
          </rP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01.07.2020 по результатам поступившей зяавки от ОА "Сжиженный газ Север", заключено соглашение от 08.04.2020 № 5 на сумму 4 609,2 тыс.руб. 
На 01.07.2020 предоставлена субсидия в сумме 1096,72 тыс.руб. Расходы запланированы на 2-4 кварталы 2020 года;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01.07.2020 заключены муниципальные контракты на выполнение указанных работ.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t>
        </r>
        <r>
          <rPr>
            <sz val="16"/>
            <color rgb="FFFF0000"/>
            <rFont val="Times New Roman"/>
            <family val="2"/>
            <charset val="204"/>
          </rPr>
          <t xml:space="preserve">
</t>
        </r>
        <r>
          <rPr>
            <sz val="16"/>
            <rFont val="Times New Roman"/>
            <family val="1"/>
            <charset val="204"/>
          </rPr>
          <t>4. "Формирование комфортной городской среды" предусмотрено:
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t>
        </r>
        <r>
          <rPr>
            <sz val="16"/>
            <color rgb="FFFF0000"/>
            <rFont val="Times New Roman"/>
            <family val="2"/>
            <charset val="204"/>
          </rPr>
          <t xml:space="preserve">
2) ДАиГ:  обустройство объектов:
 "Парк в микрорайоне 40" -  заключен муниципальный контракт от 15.05.2020 № 6/2020. Срок выполнения работ - 15.07.2021 год;
 "Экопарк за Саймой" - Закупка на выполнение работ по благоустройству объекта размещена 19.06.2020 года. Подведение итогов аукциона - 08.07.2020. Заключение контракта - июль 2020 года. Остаток средств в размере 0,04 тыс.руб. - экономия по результатам проведенных торгов. </t>
        </r>
      </is>
    </nc>
  </rcc>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2" sId="1">
    <oc r="I27">
      <f>60868.31+1110.02+226355.03</f>
    </oc>
    <nc r="I27">
      <f>60868.31+1110.02+180551.43</f>
    </nc>
  </rcc>
  <rfmt sheetId="1" sqref="I26" start="0" length="2147483647">
    <dxf>
      <font>
        <color auto="1"/>
      </font>
    </dxf>
  </rfmt>
  <rcc rId="973"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t>
        </r>
        <r>
          <rPr>
            <sz val="16"/>
            <color rgb="FFFF0000"/>
            <rFont val="Times New Roman"/>
            <family val="2"/>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sz val="16"/>
            <color rgb="FFFF0000"/>
            <rFont val="Times New Roman"/>
            <family val="2"/>
            <charset val="204"/>
          </rPr>
          <t xml:space="preserve">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t>
        </r>
        <r>
          <rPr>
            <sz val="16"/>
            <color rgb="FFFF0000"/>
            <rFont val="Times New Roman"/>
            <family val="2"/>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sz val="16"/>
            <color rgb="FFFF0000"/>
            <rFont val="Times New Roman"/>
            <family val="2"/>
            <charset val="204"/>
          </rPr>
          <t xml:space="preserve">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41%.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- 17%.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Остаток средств в размере 45 803,6 тыс.руб. - экономия по результатам проведенных торгов. </t>
        </r>
      </is>
    </nc>
  </rcc>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4"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На 01.07.2020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январь-май размещено 170 аукционов на приобретение жилых помещений для участников программы, из низ 146 акционов не состоялись ввиду отсутствия заявок на участие, по результатам 10  аукционов проводится работа по заключению муниципальных контрактов, по 14 акционам подведение итогов состоится 3,4 июня.</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На 01.07.2020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170 аукционов на приобретение жилых помещений для участников программы, из низ 150 аукционов не состоялись ввиду отсутствия заявок на участие. 21 аукцион состоялся, заключены муниципальные контракты. Размещены закупки на приобретение 43 жилых помещений, подведение итогов аукционов состоится 21-23 июля. Размещение остальных закупок запланировано на июль 2020 года.</t>
        </r>
      </is>
    </nc>
  </rcc>
  <rfmt sheetId="1" sqref="J30:J36" start="0" length="2147483647">
    <dxf>
      <font>
        <color auto="1"/>
      </font>
    </dxf>
  </rfmt>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24:I128" start="0" length="2147483647">
    <dxf>
      <font>
        <color auto="1"/>
      </font>
    </dxf>
  </rfmt>
  <rfmt sheetId="1" sqref="I70:I73" start="0" length="2147483647">
    <dxf>
      <font>
        <color auto="1"/>
      </font>
    </dxf>
  </rfmt>
  <rfmt sheetId="1" sqref="I63:I70" start="0" length="2147483647">
    <dxf>
      <font>
        <color auto="1"/>
      </font>
    </dxf>
  </rfmt>
  <rfmt sheetId="1" sqref="I63:I70" start="0" length="2147483647">
    <dxf>
      <font/>
    </dxf>
  </rfmt>
  <rfmt sheetId="1" sqref="J178:J184" start="0" length="2147483647">
    <dxf>
      <font>
        <color auto="1"/>
      </font>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5:D20" start="0" length="2147483647">
    <dxf>
      <font>
        <color auto="1"/>
      </font>
    </dxf>
  </rfmt>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5" sId="1">
    <oc r="J199" t="inlineStr">
      <is>
        <r>
          <rPr>
            <u/>
            <sz val="16"/>
            <rFont val="Times New Roman"/>
            <family val="1"/>
            <charset val="204"/>
          </rPr>
          <t>ДГХ</t>
        </r>
        <r>
          <rPr>
            <sz val="16"/>
            <rFont val="Times New Roman"/>
            <family val="1"/>
            <charset val="204"/>
          </rPr>
          <t xml:space="preserve">: 
1) на 2020 год запланирован ремонт автомобильных дорог по 4 объектам общей площадью 90 918 м2.
Заключены муниципальные контракты на общую сумму 384 114,2 тыс. руб., из них в рамках государственной программы на сумму 163 141,9 тыс.руб. На 01.07.2020 выполнены работы по фрезерованию существующего асфальтобетонного покрытия по проезжей части, на заездах (общей площадью 57 968,76 м2), по устройству выравнивающего слоя из асфальтобетонной смеси, по устройству основания под фундаменты, по разборке бортовых камней, по устройству тротуаров. 
Расходы запланированы на 2-4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- 24 %.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-70 %.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-27%. 
</t>
        </r>
        <r>
          <rPr>
            <u/>
            <sz val="16"/>
            <color rgb="FFFF0000"/>
            <rFont val="Times New Roman"/>
            <family val="2"/>
            <charset val="204"/>
          </rPr>
          <t>АГ:</t>
        </r>
        <r>
          <rPr>
            <sz val="16"/>
            <color rgb="FFFF0000"/>
            <rFont val="Times New Roman"/>
            <family val="2"/>
            <charset val="204"/>
          </rPr>
          <t xml:space="preserve">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is>
    </oc>
    <nc r="J199" t="inlineStr">
      <is>
        <r>
          <rPr>
            <u/>
            <sz val="16"/>
            <rFont val="Times New Roman"/>
            <family val="1"/>
            <charset val="204"/>
          </rPr>
          <t>ДГХ</t>
        </r>
        <r>
          <rPr>
            <sz val="16"/>
            <rFont val="Times New Roman"/>
            <family val="1"/>
            <charset val="204"/>
          </rPr>
          <t xml:space="preserve">: 
1) на 2020 год запланирован ремонт автомобильных дорог по 4 объектам общей площадью 90 918 м2.
Заключены муниципальные контракты на общую сумму 384 114,2 тыс. руб., из них в рамках государственной программы на сумму 163 141,9 тыс.руб. На 01.07.2020 выполнены работы по фрезерованию существующего асфальтобетонного покрытия по проезжей части, на заездах (общей площадью 57 968,76 м2), по устройству выравнивающего слоя из асфальтобетонной смеси, по устройству основания под фундаменты, по разборке бортовых камней, по устройству тротуаров. 
Расходы запланированы на 2-4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u/>
            <sz val="16"/>
            <rFont val="Times New Roman"/>
            <family val="1"/>
            <charset val="204"/>
          </rPr>
          <t>ДАиГ</t>
        </r>
        <r>
          <rPr>
            <sz val="16"/>
            <rFont val="Times New Roman"/>
            <family val="1"/>
            <charset val="204"/>
          </rPr>
          <t>:В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- 25 %.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-75 %.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-30%. В июне 2020 года приняты выполненные работы на сумму 5 105,3 тыс.руб., заявка на согласовании, оплата будет произведена в следующем отчетном периоде.</t>
        </r>
        <r>
          <rPr>
            <sz val="16"/>
            <color rgb="FFFF0000"/>
            <rFont val="Times New Roman"/>
            <family val="2"/>
            <charset val="204"/>
          </rPr>
          <t xml:space="preserve">
</t>
        </r>
        <r>
          <rPr>
            <u/>
            <sz val="16"/>
            <color rgb="FFFF0000"/>
            <rFont val="Times New Roman"/>
            <family val="2"/>
            <charset val="204"/>
          </rPr>
          <t>АГ:</t>
        </r>
        <r>
          <rPr>
            <sz val="16"/>
            <color rgb="FFFF0000"/>
            <rFont val="Times New Roman"/>
            <family val="2"/>
            <charset val="204"/>
          </rPr>
          <t xml:space="preserve">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is>
    </nc>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7" start="0" length="2147483647">
    <dxf>
      <font>
        <color auto="1"/>
      </font>
    </dxf>
  </rfmt>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1:I23" start="0" length="2147483647">
    <dxf>
      <font>
        <color auto="1"/>
      </font>
    </dxf>
  </rfmt>
  <rcc rId="976"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t>
        </r>
        <r>
          <rPr>
            <sz val="16"/>
            <color rgb="FFFF0000"/>
            <rFont val="Times New Roman"/>
            <family val="2"/>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sz val="16"/>
            <color rgb="FFFF0000"/>
            <rFont val="Times New Roman"/>
            <family val="2"/>
            <charset val="204"/>
          </rPr>
          <t xml:space="preserve">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41%.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- 17%.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Остаток средств в размере 45 803,6 тыс.руб. - экономия по результатам проведенных торгов.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t>
        </r>
        <r>
          <rPr>
            <sz val="16"/>
            <color rgb="FFFF0000"/>
            <rFont val="Times New Roman"/>
            <family val="2"/>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sz val="16"/>
            <color rgb="FFFF0000"/>
            <rFont val="Times New Roman"/>
            <family val="2"/>
            <charset val="204"/>
          </rPr>
          <t xml:space="preserve">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41%.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- 17%.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21:J29" start="0" length="2147483647">
    <dxf>
      <font>
        <color auto="1"/>
      </font>
    </dxf>
  </rfmt>
  <rfmt sheetId="1" sqref="J21:J29" start="0" length="2147483647">
    <dxf>
      <font/>
    </dxf>
  </rfmt>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7" sId="1">
    <oc r="J21" t="inlineStr">
      <is>
        <r>
          <rPr>
            <u/>
            <sz val="16"/>
            <rFont val="Times New Roman"/>
            <family val="1"/>
            <charset val="204"/>
          </rPr>
          <t>ДО</t>
        </r>
        <r>
          <rPr>
            <sz val="16"/>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Количество созданных центров цифрового образования детей «IT-куб» - 1 ед.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41%.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- 17%.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Количество созданных центров цифрового образования детей «IT-куб» - 1 ед.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41%.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- 17%.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cv guid="{67ADFAE6-A9AF-44D7-8539-93CD0F6B7849}" action="delete"/>
  <rdn rId="0" localSheetId="1" customView="1" name="Z_67ADFAE6_A9AF_44D7_8539_93CD0F6B7849_.wvu.PrintArea" hidden="1" oldHidden="1">
    <formula>'на 01.07.2020'!$A$1:$J$229</formula>
    <oldFormula>'на 01.07.2020'!$A$1:$J$229</oldFormula>
  </rdn>
  <rdn rId="0" localSheetId="1" customView="1" name="Z_67ADFAE6_A9AF_44D7_8539_93CD0F6B7849_.wvu.PrintTitles" hidden="1" oldHidden="1">
    <formula>'на 01.07.2020'!$5:$8</formula>
    <oldFormula>'на 01.07.2020'!$5:$8</oldFormula>
  </rdn>
  <rdn rId="0" localSheetId="1" customView="1" name="Z_67ADFAE6_A9AF_44D7_8539_93CD0F6B7849_.wvu.FilterData" hidden="1" oldHidden="1">
    <formula>'на 01.07.2020'!$A$7:$J$430</formula>
    <oldFormula>'на 01.07.2020'!$A$7:$J$430</oldFormula>
  </rdn>
  <rcv guid="{67ADFAE6-A9AF-44D7-8539-93CD0F6B7849}" action="add"/>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81" sId="1">
    <oc r="J106" t="inlineStr">
      <is>
        <t xml:space="preserve">Заключен муниципальный контракт на выполнение кадастровых работ с ООО "Геоземстрой" от 21.02.2020 № 1. Остаток средств в размере 10 297,35 тыс.руб. - экономия по результатам проведенных торгов. </t>
      </is>
    </oc>
    <nc r="J106" t="inlineStr">
      <is>
        <t xml:space="preserve">Заключен муниципальный контракт на выполнение кадастровых работ с ООО "Геоземстрой" от 21.02.2020 № 1. </t>
      </is>
    </nc>
  </rcc>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82" sId="1">
    <oc r="J130" t="inlineStr">
      <is>
        <t>Размещение закупки на приобретение 339 жилых помещений для участников программы запланировано на июль 2020 года. Размещенные ранее 10 закупки на приобретение 62 жилых помещений не состоялись ввиду отсутствие заявок на участие в аукционах.</t>
      </is>
    </oc>
    <nc r="J130" t="inlineStr">
      <is>
        <t>Размещение закупки на приобретение 339 жилых помещений для участников программы запланировано на июль 2020 года. Размещенные ранее 10 закупок на приобретение 62 жилых помещений не состоялись ввиду отсутствие заявок на участие в аукционах.</t>
      </is>
    </nc>
  </rcc>
  <rcv guid="{67ADFAE6-A9AF-44D7-8539-93CD0F6B7849}" action="delete"/>
  <rdn rId="0" localSheetId="1" customView="1" name="Z_67ADFAE6_A9AF_44D7_8539_93CD0F6B7849_.wvu.PrintArea" hidden="1" oldHidden="1">
    <formula>'на 01.07.2020'!$A$1:$J$229</formula>
    <oldFormula>'на 01.07.2020'!$A$1:$J$229</oldFormula>
  </rdn>
  <rdn rId="0" localSheetId="1" customView="1" name="Z_67ADFAE6_A9AF_44D7_8539_93CD0F6B7849_.wvu.PrintTitles" hidden="1" oldHidden="1">
    <formula>'на 01.07.2020'!$5:$8</formula>
    <oldFormula>'на 01.07.2020'!$5:$8</oldFormula>
  </rdn>
  <rdn rId="0" localSheetId="1" customView="1" name="Z_67ADFAE6_A9AF_44D7_8539_93CD0F6B7849_.wvu.FilterData" hidden="1" oldHidden="1">
    <formula>'на 01.07.2020'!$A$7:$J$430</formula>
    <oldFormula>'на 01.07.2020'!$A$7:$J$430</oldFormula>
  </rdn>
  <rcv guid="{67ADFAE6-A9AF-44D7-8539-93CD0F6B7849}" action="add"/>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86" sId="1">
    <oc r="J172" t="inlineStr">
      <is>
        <t>Средства в размере 542,8 тыс.руб. сняты уведомлением департамента финансов ХМАО-Югры от 30.04.2020 №480/04/376</t>
      </is>
    </oc>
    <nc r="J172"/>
  </rcc>
  <rcv guid="{67ADFAE6-A9AF-44D7-8539-93CD0F6B7849}" action="delete"/>
  <rdn rId="0" localSheetId="1" customView="1" name="Z_67ADFAE6_A9AF_44D7_8539_93CD0F6B7849_.wvu.PrintArea" hidden="1" oldHidden="1">
    <formula>'на 01.07.2020'!$A$1:$J$229</formula>
    <oldFormula>'на 01.07.2020'!$A$1:$J$229</oldFormula>
  </rdn>
  <rdn rId="0" localSheetId="1" customView="1" name="Z_67ADFAE6_A9AF_44D7_8539_93CD0F6B7849_.wvu.PrintTitles" hidden="1" oldHidden="1">
    <formula>'на 01.07.2020'!$5:$8</formula>
    <oldFormula>'на 01.07.2020'!$5:$8</oldFormula>
  </rdn>
  <rdn rId="0" localSheetId="1" customView="1" name="Z_67ADFAE6_A9AF_44D7_8539_93CD0F6B7849_.wvu.FilterData" hidden="1" oldHidden="1">
    <formula>'на 01.07.2020'!$A$7:$J$430</formula>
    <oldFormula>'на 01.07.2020'!$A$7:$J$430</oldFormula>
  </rdn>
  <rcv guid="{67ADFAE6-A9AF-44D7-8539-93CD0F6B7849}" action="add"/>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01.07.2020'!$A$1:$J$229</formula>
    <oldFormula>'на 01.07.2020'!$A$1:$J$229</oldFormula>
  </rdn>
  <rdn rId="0" localSheetId="1" customView="1" name="Z_67ADFAE6_A9AF_44D7_8539_93CD0F6B7849_.wvu.PrintTitles" hidden="1" oldHidden="1">
    <formula>'на 01.07.2020'!$5:$8</formula>
    <oldFormula>'на 01.07.2020'!$5:$8</oldFormula>
  </rdn>
  <rdn rId="0" localSheetId="1" customView="1" name="Z_67ADFAE6_A9AF_44D7_8539_93CD0F6B7849_.wvu.FilterData" hidden="1" oldHidden="1">
    <formula>'на 01.07.2020'!$A$7:$J$430</formula>
    <oldFormula>'на 01.07.2020'!$A$7:$J$430</oldFormula>
  </rdn>
  <rcv guid="{67ADFAE6-A9AF-44D7-8539-93CD0F6B7849}" action="add"/>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0" start="0" length="2147483647">
    <dxf>
      <font>
        <color auto="1"/>
      </font>
    </dxf>
  </rfmt>
  <rcc rId="993" sId="1" numFmtId="4">
    <oc r="D210">
      <v>29785.3</v>
    </oc>
    <nc r="D210">
      <v>27785.3</v>
    </nc>
  </rcc>
  <rfmt sheetId="1" sqref="J199:J204" start="0" length="2147483647">
    <dxf>
      <font>
        <color auto="1"/>
      </font>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5" sId="1" odxf="1" dxf="1">
    <o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Количество созданных центров цифрового образования детей «IT-куб» - 1 ед.
27 869,5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t>
        </r>
        <r>
          <rPr>
            <sz val="16"/>
            <color rgb="FFFF0000"/>
            <rFont val="Times New Roman"/>
            <family val="2"/>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Количество созданных центров цифрового образования детей «IT-куб» - 1 ед.
27 869,5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nc>
    <odxf>
      <font>
        <sz val="16"/>
        <color rgb="FFFF0000"/>
      </font>
    </odxf>
    <ndxf>
      <font>
        <sz val="16"/>
        <color rgb="FFFF0000"/>
      </font>
    </ndxf>
  </rcc>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16:C218" start="0" length="2147483647">
    <dxf>
      <font>
        <color auto="1"/>
      </font>
    </dxf>
  </rfmt>
  <rfmt sheetId="1" sqref="D10" start="0" length="2147483647">
    <dxf>
      <font>
        <color auto="1"/>
      </font>
    </dxf>
  </rfmt>
  <rfmt sheetId="1" sqref="E10" start="0" length="2147483647">
    <dxf>
      <font>
        <color auto="1"/>
      </font>
    </dxf>
  </rfmt>
  <rfmt sheetId="1" sqref="G10" start="0" length="2147483647">
    <dxf>
      <font>
        <color auto="1"/>
      </font>
    </dxf>
  </rfmt>
  <rfmt sheetId="1" sqref="F10:I10" start="0" length="2147483647">
    <dxf>
      <font>
        <color auto="1"/>
      </font>
    </dxf>
  </rfmt>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1" start="0" length="2147483647">
    <dxf>
      <font>
        <color auto="1"/>
      </font>
    </dxf>
  </rfmt>
  <rfmt sheetId="1" sqref="D11" start="0" length="2147483647">
    <dxf>
      <font>
        <color auto="1"/>
      </font>
    </dxf>
  </rfmt>
  <rfmt sheetId="1" sqref="G11" start="0" length="2147483647">
    <dxf>
      <font>
        <color auto="1"/>
      </font>
    </dxf>
  </rfmt>
  <rfmt sheetId="1" sqref="E66" start="0" length="2147483647">
    <dxf>
      <font>
        <color rgb="FFFF0000"/>
      </font>
    </dxf>
  </rfmt>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94" sId="1" numFmtId="4">
    <nc r="E156">
      <v>5.5</v>
    </nc>
  </rcc>
  <rfmt sheetId="1" sqref="E66" start="0" length="2147483647">
    <dxf>
      <font>
        <color auto="1"/>
      </font>
    </dxf>
  </rfmt>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1" start="0" length="2147483647">
    <dxf>
      <font>
        <color auto="1"/>
      </font>
    </dxf>
  </rfmt>
  <rfmt sheetId="1" sqref="C11:I11" start="0" length="2147483647">
    <dxf>
      <font>
        <color auto="1"/>
      </font>
    </dxf>
  </rfmt>
  <rfmt sheetId="1" sqref="C12:C13" start="0" length="2147483647">
    <dxf>
      <font>
        <color auto="1"/>
      </font>
    </dxf>
  </rfmt>
  <rfmt sheetId="1" sqref="D12:D13" start="0" length="2147483647">
    <dxf>
      <font>
        <color auto="1"/>
      </font>
    </dxf>
  </rfmt>
  <rfmt sheetId="1" sqref="A9:XFD15" start="0" length="2147483647">
    <dxf>
      <font>
        <color auto="1"/>
      </font>
    </dxf>
  </rfmt>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95" sId="1">
    <o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2 365,32 тыс. руб.: 
- поставка товара (световое оборудование) - 754,56 тыс. руб.; 
- поставка товара (световое и звуковое оборудование) - 1 610,76 тыс. руб. 
Ведется работа по заключению договоров на сумму 720,89 тыс.руб.                                                                                                                                                                                                                                                                                                            
Денежные средства планируется освоить в 3 квартале 2020 года.   
                                                </t>
        </r>
        <r>
          <rPr>
            <sz val="16"/>
            <color rgb="FFFF0000"/>
            <rFont val="Times New Roman"/>
            <family val="2"/>
            <charset val="204"/>
          </rPr>
          <t xml:space="preserve">                                                                                                          
</t>
        </r>
        <r>
          <rPr>
            <u/>
            <sz val="16"/>
            <rFont val="Times New Roman"/>
            <family val="1"/>
            <charset val="204"/>
          </rPr>
          <t xml:space="preserve">АГ: </t>
        </r>
        <r>
          <rPr>
            <sz val="16"/>
            <rFont val="Times New Roman"/>
            <family val="1"/>
            <charset val="204"/>
          </rPr>
          <t>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r>
      </is>
    </oc>
    <n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2 365,32 тыс. руб.: 
- поставка товара (световое оборудование) - 754,56 тыс. руб.; 
- поставка товара (световое и звуковое оборудование) - 1 610,76 тыс. руб. 
Ведется работа по заключению договоров на сумму 720,89 тыс.руб.                                                                                                                                                                                                                                                                                                            
Денежные средства планируется освоить в 3 квартале 2020 года.   
                                            </t>
        </r>
        <r>
          <rPr>
            <sz val="16"/>
            <color rgb="FFFF0000"/>
            <rFont val="Times New Roman"/>
            <family val="2"/>
            <charset val="204"/>
          </rPr>
          <t xml:space="preserve">                                                                                                          
</t>
        </r>
        <r>
          <rPr>
            <u/>
            <sz val="16"/>
            <rFont val="Times New Roman"/>
            <family val="1"/>
            <charset val="204"/>
          </rPr>
          <t xml:space="preserve">АГ: </t>
        </r>
        <r>
          <rPr>
            <sz val="16"/>
            <rFont val="Times New Roman"/>
            <family val="1"/>
            <charset val="204"/>
          </rPr>
          <t>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r>
      </is>
    </nc>
  </rcc>
  <rcv guid="{BEA0FDBA-BB07-4C19-8BBD-5E57EE395C09}" action="delete"/>
  <rdn rId="0" localSheetId="1" customView="1" name="Z_BEA0FDBA_BB07_4C19_8BBD_5E57EE395C09_.wvu.PrintArea" hidden="1" oldHidden="1">
    <formula>'на 01.07.2020'!$A$1:$J$229</formula>
    <oldFormula>'на 01.07.2020'!$A$1:$J$229</oldFormula>
  </rdn>
  <rdn rId="0" localSheetId="1" customView="1" name="Z_BEA0FDBA_BB07_4C19_8BBD_5E57EE395C09_.wvu.PrintTitles" hidden="1" oldHidden="1">
    <formula>'на 01.07.2020'!$5:$8</formula>
    <oldFormula>'на 01.07.2020'!$5:$8</oldFormula>
  </rdn>
  <rdn rId="0" localSheetId="1" customView="1" name="Z_BEA0FDBA_BB07_4C19_8BBD_5E57EE395C09_.wvu.FilterData" hidden="1" oldHidden="1">
    <formula>'на 01.07.2020'!$A$7:$J$430</formula>
    <oldFormula>'на 01.07.2020'!$A$7:$J$430</oldFormula>
  </rdn>
  <rcv guid="{BEA0FDBA-BB07-4C19-8BBD-5E57EE395C09}" action="add"/>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99" sId="1">
    <o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2 365,32 тыс. руб.: 
- поставка товара (световое оборудование) - 754,56 тыс. руб.; 
- поставка товара (световое и звуковое оборудование) - 1 610,76 тыс. руб. 
Ведется работа по заключению договоров на сумму 720,89 тыс.руб.                                                                                                                                                                                                                                                                                                            
Денежные средства планируется освоить в 3 квартале 2020 года.   
                                                </t>
        </r>
        <r>
          <rPr>
            <sz val="16"/>
            <color rgb="FFFF0000"/>
            <rFont val="Times New Roman"/>
            <family val="2"/>
            <charset val="204"/>
          </rPr>
          <t xml:space="preserve">                                                                                                          
</t>
        </r>
        <r>
          <rPr>
            <u/>
            <sz val="16"/>
            <rFont val="Times New Roman"/>
            <family val="1"/>
            <charset val="204"/>
          </rPr>
          <t xml:space="preserve">АГ: </t>
        </r>
        <r>
          <rPr>
            <sz val="16"/>
            <rFont val="Times New Roman"/>
            <family val="1"/>
            <charset val="204"/>
          </rPr>
          <t>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r>
      </is>
    </oc>
    <n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2 365,32 тыс. руб. на поставку светового и звукового оборудования. 
Денежные средства планируется освоить в 3 квартале 2020 года.                                                                                                                                                                                                                                                                                               
</t>
        </r>
        <r>
          <rPr>
            <u/>
            <sz val="16"/>
            <rFont val="Times New Roman"/>
            <family val="1"/>
            <charset val="204"/>
          </rPr>
          <t>АГ:</t>
        </r>
        <r>
          <rPr>
            <sz val="16"/>
            <rFont val="Times New Roman"/>
            <family val="1"/>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sz val="16"/>
            <color rgb="FFFF0000"/>
            <rFont val="Times New Roman"/>
            <family val="2"/>
            <charset val="204"/>
          </rPr>
          <t xml:space="preserve">                                                                                                          
</t>
        </r>
        <r>
          <rPr>
            <u/>
            <sz val="16"/>
            <rFont val="Times New Roman"/>
            <family val="1"/>
            <charset val="204"/>
          </rPr>
          <t/>
        </r>
      </is>
    </nc>
  </rcc>
  <rcft rId="995" sheetId="1"/>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0" sId="1">
    <o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2 365,32 тыс. руб. на поставку светового и звукового оборудования. 
Денежные средства планируется освоить в 3 квартале 2020 года.                                                                                                                                                                                                                                                                                               
</t>
        </r>
        <r>
          <rPr>
            <u/>
            <sz val="16"/>
            <rFont val="Times New Roman"/>
            <family val="1"/>
            <charset val="204"/>
          </rPr>
          <t>АГ:</t>
        </r>
        <r>
          <rPr>
            <sz val="16"/>
            <rFont val="Times New Roman"/>
            <family val="1"/>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sz val="16"/>
            <color rgb="FFFF0000"/>
            <rFont val="Times New Roman"/>
            <family val="2"/>
            <charset val="204"/>
          </rPr>
          <t xml:space="preserve">                                                                                                          
</t>
        </r>
        <r>
          <rPr>
            <u/>
            <sz val="16"/>
            <rFont val="Times New Roman"/>
            <family val="1"/>
            <charset val="204"/>
          </rPr>
          <t/>
        </r>
      </is>
    </oc>
    <n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2 365,32 тыс. руб. на поставку светового и звукового оборудования. Денежные средства планируется освоить в 3 квартале 2020 года.                 
</t>
        </r>
        <r>
          <rPr>
            <u/>
            <sz val="16"/>
            <rFont val="Times New Roman"/>
            <family val="1"/>
            <charset val="204"/>
          </rPr>
          <t>АГ:</t>
        </r>
        <r>
          <rPr>
            <sz val="16"/>
            <rFont val="Times New Roman"/>
            <family val="1"/>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sz val="16"/>
            <color rgb="FFFF0000"/>
            <rFont val="Times New Roman"/>
            <family val="2"/>
            <charset val="204"/>
          </rPr>
          <t xml:space="preserve">                                                                                                          
</t>
        </r>
        <r>
          <rPr>
            <u/>
            <sz val="16"/>
            <rFont val="Times New Roman"/>
            <family val="1"/>
            <charset val="204"/>
          </rPr>
          <t/>
        </r>
      </is>
    </nc>
  </rcc>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1" sId="1">
    <oc r="J186" t="inlineStr">
      <is>
        <r>
          <rPr>
            <u/>
            <sz val="16"/>
            <rFont val="Times New Roman"/>
            <family val="2"/>
            <charset val="204"/>
          </rPr>
          <t>АГ:</t>
        </r>
        <r>
          <rPr>
            <sz val="16"/>
            <rFont val="Times New Roman"/>
            <family val="2"/>
            <charset val="204"/>
          </rPr>
          <t xml:space="preserve"> В рамках реализации  переданного государственного полномочия осуществляется деятельность  в сфере обращения с твердыми коммунальными отходами, Планируется производить расходы на выплату заработной платы и оплату начислений на выплаты по оплате труда , а также расходы по поставке бумаги и конвертов. 
</t>
        </r>
      </is>
    </oc>
    <nc r="J186" t="inlineStr">
      <is>
        <r>
          <rPr>
            <u/>
            <sz val="16"/>
            <rFont val="Times New Roman"/>
            <family val="2"/>
            <charset val="204"/>
          </rPr>
          <t>АГ:</t>
        </r>
        <r>
          <rPr>
            <sz val="16"/>
            <rFont val="Times New Roman"/>
            <family val="2"/>
            <charset val="204"/>
          </rPr>
          <t xml:space="preserve"> В рамках реализации  переданного государственного полномочия осуществляется деятельность  в сфере обращения с твердыми коммунальными отходами. Бюджетные ассигнования запланированы на выплату заработной платы и оплату начислений на выплаты по оплате труда, а также на расходы по поставке бумаги и конвертов. 
</t>
        </r>
      </is>
    </nc>
  </rcc>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2"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На 01.07.2020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
</t>
        </r>
        <r>
          <rPr>
            <u/>
            <sz val="16"/>
            <rFont val="Times New Roman"/>
            <family val="1"/>
            <charset val="204"/>
          </rPr>
          <t>ДО:</t>
        </r>
        <r>
          <rPr>
            <sz val="16"/>
            <rFont val="Times New Roman"/>
            <family val="1"/>
            <charset val="204"/>
          </rPr>
          <t xml:space="preserve">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
</t>
        </r>
        <r>
          <rPr>
            <u/>
            <sz val="16"/>
            <rFont val="Times New Roman"/>
            <family val="1"/>
            <charset val="204"/>
          </rPr>
          <t>ДАиГ</t>
        </r>
        <r>
          <rPr>
            <sz val="16"/>
            <rFont val="Times New Roman"/>
            <family val="1"/>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170 аукционов на приобретение жилых помещений для участников программы, из низ 150 аукционов не состоялись ввиду отсутствия заявок на участие. 21 аукцион состоялся, заключены муниципальные контракты. Размещены закупки на приобретение 43 жилых помещений, подведение итогов аукционов состоится 21-23 июля. Размещение остальных закупок запланировано на июль 2020 года.</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На 01.07.2020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
</t>
        </r>
        <r>
          <rPr>
            <u/>
            <sz val="16"/>
            <rFont val="Times New Roman"/>
            <family val="1"/>
            <charset val="204"/>
          </rPr>
          <t>ДО:</t>
        </r>
        <r>
          <rPr>
            <sz val="16"/>
            <rFont val="Times New Roman"/>
            <family val="1"/>
            <charset val="204"/>
          </rPr>
          <t xml:space="preserve">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в организации отдыха детей и их оздоровления, расположенной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t>
        </r>
        <r>
          <rPr>
            <u/>
            <sz val="16"/>
            <rFont val="Times New Roman"/>
            <family val="1"/>
            <charset val="204"/>
          </rPr>
          <t>ДАиГ</t>
        </r>
        <r>
          <rPr>
            <sz val="16"/>
            <rFont val="Times New Roman"/>
            <family val="1"/>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170 аукционов на приобретение жилых помещений для участников программы, из низ 150 аукционов не состоялись ввиду отсутствия заявок на участие. 21 аукцион состоялся, заключены муниципальные контракты. Размещены закупки на приобретение 43 жилых помещений, подведение итогов аукционов состоится 21-23 июля. Размещение остальных закупок запланировано на июль 2020 года.</t>
        </r>
      </is>
    </nc>
  </rcc>
  <rcv guid="{13BE7114-35DF-4699-8779-61985C68F6C3}" action="delete"/>
  <rdn rId="0" localSheetId="1" customView="1" name="Z_13BE7114_35DF_4699_8779_61985C68F6C3_.wvu.PrintArea" hidden="1" oldHidden="1">
    <formula>'на 01.07.2020'!$A$1:$J$230</formula>
    <oldFormula>'на 01.07.2020'!$A$1:$J$230</oldFormula>
  </rdn>
  <rdn rId="0" localSheetId="1" customView="1" name="Z_13BE7114_35DF_4699_8779_61985C68F6C3_.wvu.PrintTitles" hidden="1" oldHidden="1">
    <formula>'на 01.07.2020'!$5:$8</formula>
    <oldFormula>'на 01.07.2020'!$5:$8</oldFormula>
  </rdn>
  <rdn rId="0" localSheetId="1" customView="1" name="Z_13BE7114_35DF_4699_8779_61985C68F6C3_.wvu.FilterData" hidden="1" oldHidden="1">
    <formula>'на 01.07.2020'!$A$7:$J$430</formula>
    <oldFormula>'на 01.07.2020'!$A$7:$J$430</oldFormula>
  </rdn>
  <rcv guid="{13BE7114-35DF-4699-8779-61985C68F6C3}" action="add"/>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01.07.2020'!$A$1:$J$229</formula>
    <oldFormula>'на 01.07.2020'!$A$1:$J$229</oldFormula>
  </rdn>
  <rdn rId="0" localSheetId="1" customView="1" name="Z_BEA0FDBA_BB07_4C19_8BBD_5E57EE395C09_.wvu.PrintTitles" hidden="1" oldHidden="1">
    <formula>'на 01.07.2020'!$5:$8</formula>
    <oldFormula>'на 01.07.2020'!$5:$8</oldFormula>
  </rdn>
  <rdn rId="0" localSheetId="1" customView="1" name="Z_BEA0FDBA_BB07_4C19_8BBD_5E57EE395C09_.wvu.FilterData" hidden="1" oldHidden="1">
    <formula>'на 01.07.2020'!$A$7:$J$430</formula>
    <oldFormula>'на 01.07.2020'!$A$7:$J$430</oldFormula>
  </rdn>
  <rcv guid="{BEA0FDBA-BB07-4C19-8BBD-5E57EE395C09}"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6"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t>
        </r>
        <r>
          <rPr>
            <sz val="16"/>
            <color rgb="FFFF0000"/>
            <rFont val="Times New Roman"/>
            <family val="2"/>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Количество созданных центров цифрового образования детей «IT-куб» - 1 ед.
27 869,5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t>
        </r>
        <r>
          <rPr>
            <sz val="16"/>
            <color rgb="FFFF0000"/>
            <rFont val="Times New Roman"/>
            <family val="2"/>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Количество созданных центров цифрового образования детей «IT-куб» - 1 ед.
27 869,5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nc>
  </rcc>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9" sId="1" odxf="1" dxf="1">
    <oc r="J192" t="inlineStr">
      <is>
        <r>
          <rPr>
            <u/>
            <sz val="16"/>
            <rFont val="Times New Roman"/>
            <family val="1"/>
            <charset val="204"/>
          </rPr>
          <t>АГ:</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t>
        </r>
        <r>
          <rPr>
            <sz val="16"/>
            <rFont val="Times New Roman"/>
            <family val="2"/>
            <charset val="204"/>
          </rPr>
          <t xml:space="preserve">
 </t>
        </r>
        <r>
          <rPr>
            <sz val="16"/>
            <rFont val="Times New Roman"/>
            <family val="1"/>
            <charset val="204"/>
          </rPr>
          <t xml:space="preserve">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t>
        </r>
        <r>
          <rPr>
            <sz val="16"/>
            <rFont val="Times New Roman"/>
            <family val="2"/>
            <charset val="204"/>
          </rPr>
          <t xml:space="preserve">
     </t>
        </r>
        <r>
          <rPr>
            <sz val="16"/>
            <rFont val="Times New Roman"/>
            <family val="1"/>
            <charset val="204"/>
          </rPr>
          <t xml:space="preserve">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t>
        </r>
        <r>
          <rPr>
            <sz val="16"/>
            <rFont val="Times New Roman"/>
            <family val="2"/>
            <charset val="204"/>
          </rPr>
          <t xml:space="preserve">
</t>
        </r>
        <r>
          <rPr>
            <sz val="16"/>
            <rFont val="Times New Roman"/>
            <family val="1"/>
            <charset val="204"/>
          </rPr>
          <t>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t>
        </r>
        <r>
          <rPr>
            <sz val="16"/>
            <rFont val="Times New Roman"/>
            <family val="2"/>
            <charset val="204"/>
          </rPr>
          <t xml:space="preserve">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Расходы планируется производить во втором полугодии текущего года.</t>
        </r>
      </is>
    </oc>
    <nc r="J192" t="inlineStr">
      <is>
        <r>
          <rPr>
            <u/>
            <sz val="16"/>
            <rFont val="Times New Roman"/>
            <family val="1"/>
            <charset val="204"/>
          </rPr>
          <t>АГ:</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t>
        </r>
        <r>
          <rPr>
            <sz val="16"/>
            <rFont val="Times New Roman"/>
            <family val="2"/>
            <charset val="204"/>
          </rPr>
          <t xml:space="preserve">
 </t>
        </r>
        <r>
          <rPr>
            <sz val="16"/>
            <rFont val="Times New Roman"/>
            <family val="1"/>
            <charset val="204"/>
          </rPr>
          <t xml:space="preserve">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t>
        </r>
        <r>
          <rPr>
            <sz val="16"/>
            <rFont val="Times New Roman"/>
            <family val="2"/>
            <charset val="204"/>
          </rPr>
          <t xml:space="preserve">
     </t>
        </r>
        <r>
          <rPr>
            <sz val="16"/>
            <rFont val="Times New Roman"/>
            <family val="1"/>
            <charset val="204"/>
          </rPr>
          <t xml:space="preserve">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t>
        </r>
        <r>
          <rPr>
            <sz val="16"/>
            <rFont val="Times New Roman"/>
            <family val="2"/>
            <charset val="204"/>
          </rPr>
          <t xml:space="preserve">
</t>
        </r>
        <r>
          <rPr>
            <sz val="16"/>
            <rFont val="Times New Roman"/>
            <family val="1"/>
            <charset val="204"/>
          </rPr>
          <t>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t>
        </r>
        <r>
          <rPr>
            <sz val="16"/>
            <rFont val="Times New Roman"/>
            <family val="2"/>
            <charset val="204"/>
          </rPr>
          <t xml:space="preserve">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В настоящее время ведется работа по предоставлению субсидий субъектам малого и среднего предпринимательства не возмещение затрат.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Расходы планируется производить во втором полугодии текущего года.</t>
        </r>
      </is>
    </nc>
    <odxf>
      <font>
        <sz val="16"/>
        <color auto="1"/>
      </font>
    </odxf>
    <ndxf>
      <font>
        <sz val="16"/>
        <color auto="1"/>
      </font>
    </ndxf>
  </rcc>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0" sId="1">
    <oc r="J192" t="inlineStr">
      <is>
        <r>
          <rPr>
            <u/>
            <sz val="16"/>
            <rFont val="Times New Roman"/>
            <family val="1"/>
            <charset val="204"/>
          </rPr>
          <t>АГ:</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t>
        </r>
        <r>
          <rPr>
            <sz val="16"/>
            <rFont val="Times New Roman"/>
            <family val="2"/>
            <charset val="204"/>
          </rPr>
          <t xml:space="preserve">
 </t>
        </r>
        <r>
          <rPr>
            <sz val="16"/>
            <rFont val="Times New Roman"/>
            <family val="1"/>
            <charset val="204"/>
          </rPr>
          <t xml:space="preserve">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t>
        </r>
        <r>
          <rPr>
            <sz val="16"/>
            <rFont val="Times New Roman"/>
            <family val="2"/>
            <charset val="204"/>
          </rPr>
          <t xml:space="preserve">
     </t>
        </r>
        <r>
          <rPr>
            <sz val="16"/>
            <rFont val="Times New Roman"/>
            <family val="1"/>
            <charset val="204"/>
          </rPr>
          <t xml:space="preserve">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t>
        </r>
        <r>
          <rPr>
            <sz val="16"/>
            <rFont val="Times New Roman"/>
            <family val="2"/>
            <charset val="204"/>
          </rPr>
          <t xml:space="preserve">
</t>
        </r>
        <r>
          <rPr>
            <sz val="16"/>
            <rFont val="Times New Roman"/>
            <family val="1"/>
            <charset val="204"/>
          </rPr>
          <t>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t>
        </r>
        <r>
          <rPr>
            <sz val="16"/>
            <rFont val="Times New Roman"/>
            <family val="2"/>
            <charset val="204"/>
          </rPr>
          <t xml:space="preserve">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В настоящее время ведется работа по предоставлению субсидий субъектам малого и среднего предпринимательства не возмещение затрат.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Расходы планируется производить во втором полугодии текущего года.</t>
        </r>
      </is>
    </oc>
    <nc r="J192" t="inlineStr">
      <is>
        <r>
          <rPr>
            <u/>
            <sz val="16"/>
            <rFont val="Times New Roman"/>
            <family val="1"/>
            <charset val="204"/>
          </rPr>
          <t>АГ:</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t>
        </r>
        <r>
          <rPr>
            <sz val="16"/>
            <rFont val="Times New Roman"/>
            <family val="2"/>
            <charset val="204"/>
          </rPr>
          <t xml:space="preserve">
 </t>
        </r>
        <r>
          <rPr>
            <sz val="16"/>
            <rFont val="Times New Roman"/>
            <family val="1"/>
            <charset val="204"/>
          </rPr>
          <t xml:space="preserve">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t>
        </r>
        <r>
          <rPr>
            <sz val="16"/>
            <rFont val="Times New Roman"/>
            <family val="2"/>
            <charset val="204"/>
          </rPr>
          <t xml:space="preserve">
     </t>
        </r>
        <r>
          <rPr>
            <sz val="16"/>
            <rFont val="Times New Roman"/>
            <family val="1"/>
            <charset val="204"/>
          </rPr>
          <t xml:space="preserve">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t>
        </r>
        <r>
          <rPr>
            <sz val="16"/>
            <rFont val="Times New Roman"/>
            <family val="2"/>
            <charset val="204"/>
          </rPr>
          <t xml:space="preserve">
</t>
        </r>
        <r>
          <rPr>
            <sz val="16"/>
            <rFont val="Times New Roman"/>
            <family val="1"/>
            <charset val="204"/>
          </rPr>
          <t>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t>
        </r>
        <r>
          <rPr>
            <sz val="16"/>
            <rFont val="Times New Roman"/>
            <family val="2"/>
            <charset val="204"/>
          </rPr>
          <t xml:space="preserve">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В настоящее время ведется работа по предоставлению субсидий субъектам малого и среднего предпринимательства на возмещение затрат.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Расходы планируется производить во втором полугодии текущего года.</t>
        </r>
      </is>
    </nc>
  </rcc>
</revisions>
</file>

<file path=xl/revisions/revisionLog1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1" sId="1">
    <oc r="J44" t="inlineStr">
      <is>
        <r>
          <rPr>
            <sz val="16"/>
            <rFont val="Times New Roman"/>
            <family val="1"/>
            <charset val="204"/>
          </rPr>
          <t>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t>
        </r>
        <r>
          <rPr>
            <sz val="16"/>
            <color rgb="FFFF0000"/>
            <rFont val="Times New Roman"/>
            <family val="2"/>
            <charset val="204"/>
          </rPr>
          <t xml:space="preserve"> </t>
        </r>
        <r>
          <rPr>
            <sz val="16"/>
            <rFont val="Times New Roman"/>
            <family val="1"/>
            <charset val="204"/>
          </rPr>
          <t>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t>
        </r>
        <r>
          <rPr>
            <sz val="16"/>
            <color rgb="FFFF0000"/>
            <rFont val="Times New Roman"/>
            <family val="2"/>
            <charset val="204"/>
          </rPr>
          <t xml:space="preserve"> </t>
        </r>
        <r>
          <rPr>
            <sz val="16"/>
            <rFont val="Times New Roman"/>
            <family val="1"/>
            <charset val="204"/>
          </rPr>
          <t xml:space="preserve">Бюджетные ассигнования будут использованы в 3 - 4 квартале 2020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t>
        </r>
        <r>
          <rPr>
            <sz val="16"/>
            <color rgb="FFFF0000"/>
            <rFont val="Times New Roman"/>
            <family val="2"/>
            <charset val="204"/>
          </rPr>
          <t xml:space="preserve"> </t>
        </r>
        <r>
          <rPr>
            <sz val="16"/>
            <rFont val="Times New Roman"/>
            <family val="1"/>
            <charset val="204"/>
          </rPr>
          <t xml:space="preserve">Бюджетные ассигнования будут использованы в 3 - 4 квартале  2020 года.  </t>
        </r>
      </is>
    </oc>
    <nc r="J44" t="inlineStr">
      <is>
        <r>
          <rPr>
            <sz val="16"/>
            <rFont val="Times New Roman"/>
            <family val="1"/>
            <charset val="204"/>
          </rPr>
          <t>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t>
        </r>
        <r>
          <rPr>
            <sz val="16"/>
            <color rgb="FFFF0000"/>
            <rFont val="Times New Roman"/>
            <family val="2"/>
            <charset val="204"/>
          </rPr>
          <t xml:space="preserve"> </t>
        </r>
        <r>
          <rPr>
            <sz val="16"/>
            <rFont val="Times New Roman"/>
            <family val="1"/>
            <charset val="204"/>
          </rPr>
          <t>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t>
        </r>
        <r>
          <rPr>
            <sz val="16"/>
            <color rgb="FFFF0000"/>
            <rFont val="Times New Roman"/>
            <family val="2"/>
            <charset val="204"/>
          </rPr>
          <t xml:space="preserve"> </t>
        </r>
        <r>
          <rPr>
            <sz val="16"/>
            <rFont val="Times New Roman"/>
            <family val="1"/>
            <charset val="204"/>
          </rPr>
          <t xml:space="preserve">Бюджетные ассигнования будут использованы в 3 - 4 квартале 2020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t>
        </r>
        <r>
          <rPr>
            <sz val="16"/>
            <color rgb="FFFF0000"/>
            <rFont val="Times New Roman"/>
            <family val="2"/>
            <charset val="204"/>
          </rPr>
          <t xml:space="preserve"> </t>
        </r>
        <r>
          <rPr>
            <sz val="16"/>
            <rFont val="Times New Roman"/>
            <family val="1"/>
            <charset val="204"/>
          </rPr>
          <t>Бюджетные ассигнования будут использованы в 3 - 4 квартале  2020 года.                                                                          Мероприятия перенесены на следующий отчетный период в связи с ограничительными мероприятиями в условиях действия в ХМАО-Югре режима повышенной готовности, связанного с распространением новой короновирусной инфекции, вызванной COVID-19. 
Cоглашения между куратором - управлением физической культуры и спорта и подведомственными учреждениями в автоматимизрованной системе "Электронный бюджет" находится на стадии подписания.</t>
        </r>
      </is>
    </nc>
  </rcc>
  <rcv guid="{13BE7114-35DF-4699-8779-61985C68F6C3}" action="delete"/>
  <rdn rId="0" localSheetId="1" customView="1" name="Z_13BE7114_35DF_4699_8779_61985C68F6C3_.wvu.PrintArea" hidden="1" oldHidden="1">
    <formula>'на 01.07.2020'!$A$1:$J$230</formula>
    <oldFormula>'на 01.07.2020'!$A$1:$J$230</oldFormula>
  </rdn>
  <rdn rId="0" localSheetId="1" customView="1" name="Z_13BE7114_35DF_4699_8779_61985C68F6C3_.wvu.PrintTitles" hidden="1" oldHidden="1">
    <formula>'на 01.07.2020'!$5:$8</formula>
    <oldFormula>'на 01.07.2020'!$5:$8</oldFormula>
  </rdn>
  <rdn rId="0" localSheetId="1" customView="1" name="Z_13BE7114_35DF_4699_8779_61985C68F6C3_.wvu.FilterData" hidden="1" oldHidden="1">
    <formula>'на 01.07.2020'!$A$7:$J$430</formula>
    <oldFormula>'на 01.07.2020'!$A$7:$J$430</oldFormula>
  </rdn>
  <rcv guid="{13BE7114-35DF-4699-8779-61985C68F6C3}" action="add"/>
</revisions>
</file>

<file path=xl/revisions/revisionLog1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01.07.2020'!$A$1:$J$229</formula>
    <oldFormula>'на 01.07.2020'!$A$1:$J$229</oldFormula>
  </rdn>
  <rdn rId="0" localSheetId="1" customView="1" name="Z_BEA0FDBA_BB07_4C19_8BBD_5E57EE395C09_.wvu.PrintTitles" hidden="1" oldHidden="1">
    <formula>'на 01.07.2020'!$5:$8</formula>
    <oldFormula>'на 01.07.2020'!$5:$8</oldFormula>
  </rdn>
  <rdn rId="0" localSheetId="1" customView="1" name="Z_BEA0FDBA_BB07_4C19_8BBD_5E57EE395C09_.wvu.FilterData" hidden="1" oldHidden="1">
    <formula>'на 01.07.2020'!$A$7:$J$430</formula>
    <oldFormula>'на 01.07.2020'!$A$7:$J$430</oldFormula>
  </rdn>
  <rcv guid="{BEA0FDBA-BB07-4C19-8BBD-5E57EE395C09}" action="add"/>
</revisions>
</file>

<file path=xl/revisions/revisionLog1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8"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На 01.07.2020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
</t>
        </r>
        <r>
          <rPr>
            <u/>
            <sz val="16"/>
            <rFont val="Times New Roman"/>
            <family val="1"/>
            <charset val="204"/>
          </rPr>
          <t>ДО:</t>
        </r>
        <r>
          <rPr>
            <sz val="16"/>
            <rFont val="Times New Roman"/>
            <family val="1"/>
            <charset val="204"/>
          </rPr>
          <t xml:space="preserve">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в организации отдыха детей и их оздоровления, расположенной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t>
        </r>
        <r>
          <rPr>
            <u/>
            <sz val="16"/>
            <rFont val="Times New Roman"/>
            <family val="1"/>
            <charset val="204"/>
          </rPr>
          <t>ДАиГ</t>
        </r>
        <r>
          <rPr>
            <sz val="16"/>
            <rFont val="Times New Roman"/>
            <family val="1"/>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170 аукционов на приобретение жилых помещений для участников программы, из низ 150 аукционов не состоялись ввиду отсутствия заявок на участие. 21 аукцион состоялся, заключены муниципальные контракты. Размещены закупки на приобретение 43 жилых помещений, подведение итогов аукционов состоится 21-23 июля. Размещение остальных закупок запланировано на июль 2020 года.</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На 01.07.2020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в организации отдыха детей и их оздоровления, расположенной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t>
        </r>
        <r>
          <rPr>
            <u/>
            <sz val="16"/>
            <rFont val="Times New Roman"/>
            <family val="1"/>
            <charset val="204"/>
          </rPr>
          <t>ДАиГ</t>
        </r>
        <r>
          <rPr>
            <sz val="16"/>
            <rFont val="Times New Roman"/>
            <family val="1"/>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170 аукционов на приобретение жилых помещений для участников программы, из низ 150 аукционов не состоялись ввиду отсутствия заявок на участие. 21 аукцион состоялся, заключены муниципальные контракты. Размещены закупки на приобретение 43 жилых помещений, подведение итогов аукционов состоится 21-23 июля. Размещение остальных закупок запланировано на июль 2020 года.</t>
        </r>
      </is>
    </nc>
  </rcc>
  <rcv guid="{13BE7114-35DF-4699-8779-61985C68F6C3}" action="delete"/>
  <rdn rId="0" localSheetId="1" customView="1" name="Z_13BE7114_35DF_4699_8779_61985C68F6C3_.wvu.PrintArea" hidden="1" oldHidden="1">
    <formula>'на 01.07.2020'!$A$1:$J$230</formula>
    <oldFormula>'на 01.07.2020'!$A$1:$J$230</oldFormula>
  </rdn>
  <rdn rId="0" localSheetId="1" customView="1" name="Z_13BE7114_35DF_4699_8779_61985C68F6C3_.wvu.PrintTitles" hidden="1" oldHidden="1">
    <formula>'на 01.07.2020'!$5:$8</formula>
    <oldFormula>'на 01.07.2020'!$5:$8</oldFormula>
  </rdn>
  <rdn rId="0" localSheetId="1" customView="1" name="Z_13BE7114_35DF_4699_8779_61985C68F6C3_.wvu.FilterData" hidden="1" oldHidden="1">
    <formula>'на 01.07.2020'!$A$7:$J$430</formula>
    <oldFormula>'на 01.07.2020'!$A$7:$J$430</oldFormula>
  </rdn>
  <rcv guid="{13BE7114-35DF-4699-8779-61985C68F6C3}" action="add"/>
</revisions>
</file>

<file path=xl/revisions/revisionLog1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22"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На 01.07.2020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в организации отдыха детей и их оздоровления, расположенной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t>
        </r>
        <r>
          <rPr>
            <u/>
            <sz val="16"/>
            <rFont val="Times New Roman"/>
            <family val="1"/>
            <charset val="204"/>
          </rPr>
          <t>ДАиГ</t>
        </r>
        <r>
          <rPr>
            <sz val="16"/>
            <rFont val="Times New Roman"/>
            <family val="1"/>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170 аукционов на приобретение жилых помещений для участников программы, из низ 150 аукционов не состоялись ввиду отсутствия заявок на участие. 21 аукцион состоялся, заключены муниципальные контракты. Размещены закупки на приобретение 43 жилых помещений, подведение итогов аукционов состоится 21-23 июля. Размещение остальных закупок запланировано на июль 2020 года.</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На 01.07.2020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t>
        </r>
        <r>
          <rPr>
            <u/>
            <sz val="16"/>
            <rFont val="Times New Roman"/>
            <family val="1"/>
            <charset val="204"/>
          </rPr>
          <t>ДАиГ</t>
        </r>
        <r>
          <rPr>
            <sz val="16"/>
            <rFont val="Times New Roman"/>
            <family val="1"/>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170 аукционов на приобретение жилых помещений для участников программы, из низ 150 аукционов не состоялись ввиду отсутствия заявок на участие. 21 аукцион состоялся, заключены муниципальные контракты. Размещены закупки на приобретение 43 жилых помещений, подведение итогов аукционов состоится 21-23 июля. Размещение остальных закупок запланировано на июль 2020 года.</t>
        </r>
      </is>
    </nc>
  </rcc>
</revisions>
</file>

<file path=xl/revisions/revisionLog1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23" sId="1">
    <oc r="J44" t="inlineStr">
      <is>
        <r>
          <rPr>
            <sz val="16"/>
            <rFont val="Times New Roman"/>
            <family val="1"/>
            <charset val="204"/>
          </rPr>
          <t>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t>
        </r>
        <r>
          <rPr>
            <sz val="16"/>
            <color rgb="FFFF0000"/>
            <rFont val="Times New Roman"/>
            <family val="2"/>
            <charset val="204"/>
          </rPr>
          <t xml:space="preserve"> </t>
        </r>
        <r>
          <rPr>
            <sz val="16"/>
            <rFont val="Times New Roman"/>
            <family val="1"/>
            <charset val="204"/>
          </rPr>
          <t>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t>
        </r>
        <r>
          <rPr>
            <sz val="16"/>
            <color rgb="FFFF0000"/>
            <rFont val="Times New Roman"/>
            <family val="2"/>
            <charset val="204"/>
          </rPr>
          <t xml:space="preserve"> </t>
        </r>
        <r>
          <rPr>
            <sz val="16"/>
            <rFont val="Times New Roman"/>
            <family val="1"/>
            <charset val="204"/>
          </rPr>
          <t xml:space="preserve">Бюджетные ассигнования будут использованы в 3 - 4 квартале 2020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t>
        </r>
        <r>
          <rPr>
            <sz val="16"/>
            <color rgb="FFFF0000"/>
            <rFont val="Times New Roman"/>
            <family val="2"/>
            <charset val="204"/>
          </rPr>
          <t xml:space="preserve"> </t>
        </r>
        <r>
          <rPr>
            <sz val="16"/>
            <rFont val="Times New Roman"/>
            <family val="1"/>
            <charset val="204"/>
          </rPr>
          <t>Бюджетные ассигнования будут использованы в 3 - 4 квартале  2020 года.                                                                          Мероприятия перенесены на следующий отчетный период в связи с ограничительными мероприятиями в условиях действия в ХМАО-Югре режима повышенной готовности, связанного с распространением новой короновирусной инфекции, вызванной COVID-19. 
Cоглашения между куратором - управлением физической культуры и спорта и подведомственными учреждениями в автоматимизрованной системе "Электронный бюджет" находится на стадии подписания.</t>
        </r>
      </is>
    </oc>
    <nc r="J44" t="inlineStr">
      <is>
        <r>
          <rPr>
            <sz val="16"/>
            <rFont val="Times New Roman"/>
            <family val="1"/>
            <charset val="204"/>
          </rPr>
          <t>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t>
        </r>
        <r>
          <rPr>
            <sz val="16"/>
            <color rgb="FFFF0000"/>
            <rFont val="Times New Roman"/>
            <family val="2"/>
            <charset val="204"/>
          </rPr>
          <t xml:space="preserve"> </t>
        </r>
        <r>
          <rPr>
            <sz val="16"/>
            <rFont val="Times New Roman"/>
            <family val="1"/>
            <charset val="204"/>
          </rPr>
          <t>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t>
        </r>
        <r>
          <rPr>
            <sz val="16"/>
            <color rgb="FFFF0000"/>
            <rFont val="Times New Roman"/>
            <family val="2"/>
            <charset val="204"/>
          </rPr>
          <t xml:space="preserve"> </t>
        </r>
        <r>
          <rPr>
            <sz val="16"/>
            <rFont val="Times New Roman"/>
            <family val="1"/>
            <charset val="204"/>
          </rPr>
          <t xml:space="preserve">Бюджетные ассигнования будут использованы в 3 - 4 квартале 2020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t>
        </r>
        <r>
          <rPr>
            <sz val="16"/>
            <color rgb="FFFF0000"/>
            <rFont val="Times New Roman"/>
            <family val="2"/>
            <charset val="204"/>
          </rPr>
          <t xml:space="preserve"> </t>
        </r>
        <r>
          <rPr>
            <sz val="16"/>
            <rFont val="Times New Roman"/>
            <family val="1"/>
            <charset val="204"/>
          </rPr>
          <t xml:space="preserve">                                                                        
Проведение мероприятий перенесено на следующий отчетный период в связи с ограничительными мероприятиями в связи с введением в ХМАО-Югре режима повышенной готовности, связанного с распространением новой короновирусной инфекции, вызванной COVID-19. 
Cоглашения между куратором - управлением физической культуры и спорта и подведомственными учреждениями в автоматимизрованной системе "Электронный бюджет" находится на стадии подписания.
Бюджетные ассигнования планируется использовать в 3 - 4 квартале  2020 года.  </t>
        </r>
      </is>
    </nc>
  </rcc>
  <rcv guid="{BEA0FDBA-BB07-4C19-8BBD-5E57EE395C09}" action="delete"/>
  <rdn rId="0" localSheetId="1" customView="1" name="Z_BEA0FDBA_BB07_4C19_8BBD_5E57EE395C09_.wvu.PrintArea" hidden="1" oldHidden="1">
    <formula>'на 01.07.2020'!$A$1:$J$229</formula>
    <oldFormula>'на 01.07.2020'!$A$1:$J$229</oldFormula>
  </rdn>
  <rdn rId="0" localSheetId="1" customView="1" name="Z_BEA0FDBA_BB07_4C19_8BBD_5E57EE395C09_.wvu.PrintTitles" hidden="1" oldHidden="1">
    <formula>'на 01.07.2020'!$5:$8</formula>
    <oldFormula>'на 01.07.2020'!$5:$8</oldFormula>
  </rdn>
  <rdn rId="0" localSheetId="1" customView="1" name="Z_BEA0FDBA_BB07_4C19_8BBD_5E57EE395C09_.wvu.FilterData" hidden="1" oldHidden="1">
    <formula>'на 01.07.2020'!$A$7:$J$430</formula>
    <oldFormula>'на 01.07.2020'!$A$7:$J$430</oldFormula>
  </rdn>
  <rcv guid="{BEA0FDBA-BB07-4C19-8BBD-5E57EE395C09}" action="add"/>
</revisions>
</file>

<file path=xl/revisions/revisionLog1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27" sId="1">
    <oc r="J199" t="inlineStr">
      <is>
        <r>
          <rPr>
            <u/>
            <sz val="16"/>
            <rFont val="Times New Roman"/>
            <family val="1"/>
            <charset val="204"/>
          </rPr>
          <t>ДГХ</t>
        </r>
        <r>
          <rPr>
            <sz val="16"/>
            <rFont val="Times New Roman"/>
            <family val="1"/>
            <charset val="204"/>
          </rPr>
          <t xml:space="preserve">: 
1) на 2020 год запланирован ремонт автомобильных дорог по 4 объектам общей площадью 90 918 м2.
Заключены муниципальные контракты на общую сумму 384 114,2 тыс. руб., из них в рамках государственной программы на сумму 163 141,9 тыс.руб. На 01.07.2020 выполнены работы по фрезерованию существующего асфальтобетонного покрытия по проезжей части, на заездах (общей площадью 57 968,76 м2), по устройству выравнивающего слоя из асфальтобетонной смеси, по устройству основания под фундаменты, по разборке бортовых камней, по устройству тротуаров. 
Расходы запланированы на 2-4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u/>
            <sz val="16"/>
            <rFont val="Times New Roman"/>
            <family val="1"/>
            <charset val="204"/>
          </rPr>
          <t>ДАиГ</t>
        </r>
        <r>
          <rPr>
            <sz val="16"/>
            <rFont val="Times New Roman"/>
            <family val="1"/>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- 25 %.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-75 %.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-30%. В июне 2020 года приняты выполненные работы на сумму 5 105,3 тыс.руб., заявка на согласовании, оплата будет произведена в следующем отчетном периоде.
</t>
        </r>
        <r>
          <rPr>
            <u/>
            <sz val="16"/>
            <rFont val="Times New Roman"/>
            <family val="1"/>
            <charset val="204"/>
          </rPr>
          <t>АГ:</t>
        </r>
        <r>
          <rPr>
            <sz val="16"/>
            <rFont val="Times New Roman"/>
            <family val="1"/>
            <charset val="204"/>
          </rPr>
          <t xml:space="preserve">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is>
    </oc>
    <nc r="J199" t="inlineStr">
      <is>
        <r>
          <rPr>
            <u/>
            <sz val="16"/>
            <rFont val="Times New Roman"/>
            <family val="1"/>
            <charset val="204"/>
          </rPr>
          <t>ДГХ</t>
        </r>
        <r>
          <rPr>
            <sz val="16"/>
            <rFont val="Times New Roman"/>
            <family val="1"/>
            <charset val="204"/>
          </rPr>
          <t xml:space="preserve">: 
1) на 2020 год запланирован ремонт автомобильных дорог по 4 объектам общей площадью 90 918 м2.
Заключены муниципальные контракты на общую сумму 384 114,2 тыс. руб., из них в рамках государственной программы на сумму 163 141,9 тыс.руб. На 01.07.2020 выполнены работы по фрезерованию существующего асфальтобетонного покрытия по проезжей части, на заездах (общей площадью 57 968,76 м2), по устройству выравнивающего слоя из асфальтобетонной смеси, по устройству основания под фундаменты, по разборке бортовых камней, по устройству тротуаров. 
Расходы запланированы на 2-4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u/>
            <sz val="16"/>
            <rFont val="Times New Roman"/>
            <family val="1"/>
            <charset val="204"/>
          </rPr>
          <t>ДАиГ</t>
        </r>
        <r>
          <rPr>
            <sz val="16"/>
            <rFont val="Times New Roman"/>
            <family val="1"/>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- 25 %.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-75 %.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-30%. В июне 2020 года приняты выполненные работы на сумму 5 105,3 тыс.руб., заявка на согласовании, оплата будет произведена в следующем отчетном периоде.
</t>
        </r>
        <r>
          <rPr>
            <u/>
            <sz val="16"/>
            <rFont val="Times New Roman"/>
            <family val="1"/>
            <charset val="204"/>
          </rPr>
          <t>АГ:</t>
        </r>
        <r>
          <rPr>
            <sz val="16"/>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is>
    </nc>
  </rcc>
  <rcv guid="{BEA0FDBA-BB07-4C19-8BBD-5E57EE395C09}" action="delete"/>
  <rdn rId="0" localSheetId="1" customView="1" name="Z_BEA0FDBA_BB07_4C19_8BBD_5E57EE395C09_.wvu.PrintArea" hidden="1" oldHidden="1">
    <formula>'на 01.07.2020'!$A$1:$J$229</formula>
    <oldFormula>'на 01.07.2020'!$A$1:$J$229</oldFormula>
  </rdn>
  <rdn rId="0" localSheetId="1" customView="1" name="Z_BEA0FDBA_BB07_4C19_8BBD_5E57EE395C09_.wvu.PrintTitles" hidden="1" oldHidden="1">
    <formula>'на 01.07.2020'!$5:$8</formula>
    <oldFormula>'на 01.07.2020'!$5:$8</oldFormula>
  </rdn>
  <rdn rId="0" localSheetId="1" customView="1" name="Z_BEA0FDBA_BB07_4C19_8BBD_5E57EE395C09_.wvu.FilterData" hidden="1" oldHidden="1">
    <formula>'на 01.07.2020'!$A$7:$J$430</formula>
    <oldFormula>'на 01.07.2020'!$A$7:$J$430</oldFormula>
  </rdn>
  <rcv guid="{BEA0FDBA-BB07-4C19-8BBD-5E57EE395C09}" action="add"/>
</revisions>
</file>

<file path=xl/revisions/revisionLog1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1" sId="1">
    <oc r="J224" t="inlineStr">
      <is>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Заключены и оплачены договоры на поставку товара на сумму 311,09 тыс. руб.: 
- пластиковые столы и стулья - 107,2 тыс. руб.; 
- ноутбук - 42,56 тыс. руб.; 
- сборно-разборный подиум - 96,54 тыс. руб.;                                                                                                                                                                                                                                                                                                                                                                                                                                                       - радиосистема вокальная - 55,09 тыс. руб.;                                                                                                                                                                                                                                                                                                                                                                                                                                                                 - ламинатор пакетный - 9,7 тыс. руб.                                                                                                                                                                                                                                                                                                                                                                                                                                
Ведется работа по заключению договоров на сумму 44,58 тыс.руб.
Денежные средства планируется освоить в 3 квартале 2020 года.     </t>
      </is>
    </oc>
    <nc r="J224" t="inlineStr">
      <is>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Заключены и оплачены договоры на поставку товара на сумму 311,09 тыс. руб.: 
(пластиковые столы и стулья, ноутбук, сборно-разборный подиум, радиосистема вокальная, ламинатор пакетный. Ведется работа по заключению договоров на сумму 44,58 тыс.руб. Денежные средства планируется освоить в 3 квартале 2020 года.    
 </t>
      </is>
    </nc>
  </rcc>
</revisions>
</file>

<file path=xl/revisions/revisionLog1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01.07.2020'!$A$1:$J$229</formula>
    <oldFormula>'на 01.07.2020'!$A$1:$J$229</oldFormula>
  </rdn>
  <rdn rId="0" localSheetId="1" customView="1" name="Z_BEA0FDBA_BB07_4C19_8BBD_5E57EE395C09_.wvu.PrintTitles" hidden="1" oldHidden="1">
    <formula>'на 01.07.2020'!$5:$8</formula>
    <oldFormula>'на 01.07.2020'!$5:$8</oldFormula>
  </rdn>
  <rdn rId="0" localSheetId="1" customView="1" name="Z_BEA0FDBA_BB07_4C19_8BBD_5E57EE395C09_.wvu.FilterData" hidden="1" oldHidden="1">
    <formula>'на 01.07.2020'!$A$7:$J$430</formula>
    <oldFormula>'на 01.07.2020'!$A$7:$J$430</oldFormula>
  </rdn>
  <rcv guid="{BEA0FDBA-BB07-4C19-8BBD-5E57EE395C09}"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7"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t>
        </r>
        <r>
          <rPr>
            <sz val="16"/>
            <color rgb="FFFF0000"/>
            <rFont val="Times New Roman"/>
            <family val="2"/>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Количество созданных центров цифрового образования детей «IT-куб» - 1 ед.
27 869,5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t>
        </r>
        <r>
          <rPr>
            <sz val="16"/>
            <color rgb="FFFF0000"/>
            <rFont val="Times New Roman"/>
            <family val="2"/>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 xml:space="preserve">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t>
        </r>
        <r>
          <rPr>
            <sz val="16"/>
            <color rgb="FFFF0000"/>
            <rFont val="Times New Roman"/>
            <family val="2"/>
            <charset val="204"/>
          </rPr>
          <t xml:space="preserve">
Планируется приобретение путевок для детей в возрасте от 6 до 17 лет в организации, обеспечивающие отдых и оздоровление детей - 2 958 шт.
Количество созданных центров цифрового образования детей «IT-куб» - 1 ед.
27 869,5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nc>
  </rcc>
</revisions>
</file>

<file path=xl/revisions/revisionLog1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5" sId="1">
    <oc r="J224" t="inlineStr">
      <is>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Заключены и оплачены договоры на поставку товара на сумму 311,09 тыс. руб.: 
(пластиковые столы и стулья, ноутбук, сборно-разборный подиум, радиосистема вокальная, ламинатор пакетный. Ведется работа по заключению договоров на сумму 44,58 тыс.руб. Денежные средства планируется освоить в 3 квартале 2020 года.    
 </t>
      </is>
    </oc>
    <nc r="J224" t="inlineStr">
      <is>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Заключены и оплачены договоры на поставку товара на сумму 311,09 тыс. руб. (пластиковые столы и стулья, ноутбук, сборно-разборный подиум, радиосистема вокальная, ламинатор пакетный). Ведется работа по заключению договоров на сумму 44,58 тыс.руб. Денежные средства планируется освоить в 3 квартале 2020 года.    
 </t>
      </is>
    </nc>
  </rcc>
</revisions>
</file>

<file path=xl/revisions/revisionLog1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6" sId="1" quotePrefix="1">
    <oc r="E5" t="inlineStr">
      <is>
        <t>на 01.07.2020</t>
      </is>
    </oc>
    <nc r="E5" t="inlineStr">
      <is>
        <t>на 01.08.2020</t>
      </is>
    </nc>
  </rcc>
  <rfmt sheetId="1" sqref="A9:J229" start="0" length="2147483647">
    <dxf>
      <font>
        <color rgb="FFFF0000"/>
      </font>
    </dxf>
  </rfmt>
  <rcc rId="1037" sId="1" numFmtId="4">
    <oc r="G84">
      <v>0</v>
    </oc>
    <nc r="G84">
      <v>90518.9</v>
    </nc>
  </rcc>
  <rcc rId="1038" sId="1" numFmtId="4">
    <oc r="E84">
      <v>0</v>
    </oc>
    <nc r="E84">
      <v>90518.9</v>
    </nc>
  </rcc>
</revisions>
</file>

<file path=xl/revisions/revisionLog1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82:I87" start="0" length="2147483647">
    <dxf>
      <font>
        <color auto="1"/>
      </font>
    </dxf>
  </rfmt>
  <rcc rId="1039" sId="1" numFmtId="4">
    <oc r="D85">
      <v>97792.67</v>
    </oc>
    <nc r="D85">
      <v>103724.67</v>
    </nc>
  </rcc>
</revisions>
</file>

<file path=xl/revisions/revisionLog1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40" sId="1" numFmtId="4">
    <oc r="E90">
      <v>0</v>
    </oc>
    <nc r="E90">
      <v>1989.86</v>
    </nc>
  </rcc>
  <rcc rId="1041" sId="1" numFmtId="4">
    <oc r="G90">
      <v>0</v>
    </oc>
    <nc r="G90">
      <v>1989.86</v>
    </nc>
  </rcc>
  <rcc rId="1042" sId="1" numFmtId="4">
    <oc r="E91">
      <v>0</v>
    </oc>
    <nc r="E91">
      <v>245.95</v>
    </nc>
  </rcc>
  <rcc rId="1043" sId="1" numFmtId="4">
    <oc r="G91">
      <v>0</v>
    </oc>
    <nc r="G91">
      <v>245.95</v>
    </nc>
  </rcc>
  <rfmt sheetId="1" sqref="A88:I93" start="0" length="2147483647">
    <dxf>
      <font>
        <color auto="1"/>
      </font>
    </dxf>
  </rfmt>
</revisions>
</file>

<file path=xl/revisions/revisionLog1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90:I91" start="0" length="2147483647">
    <dxf>
      <font>
        <color rgb="FFFF0000"/>
      </font>
    </dxf>
  </rfmt>
  <rfmt sheetId="1" sqref="I84:I85" start="0" length="2147483647">
    <dxf>
      <font>
        <color rgb="FFFF0000"/>
      </font>
    </dxf>
  </rfmt>
  <rfmt sheetId="1" sqref="I88" start="0" length="2147483647">
    <dxf>
      <font>
        <color rgb="FFFF0000"/>
      </font>
    </dxf>
  </rfmt>
  <rfmt sheetId="1" sqref="I82" start="0" length="2147483647">
    <dxf>
      <font>
        <color rgb="FFFF0000"/>
      </font>
    </dxf>
  </rfmt>
</revisions>
</file>

<file path=xl/revisions/revisionLog1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44" sId="1" numFmtId="4">
    <oc r="E96">
      <v>0</v>
    </oc>
    <nc r="E96">
      <v>7653.65</v>
    </nc>
  </rcc>
  <rcc rId="1045" sId="1" numFmtId="4">
    <oc r="G96">
      <v>0</v>
    </oc>
    <nc r="G96">
      <v>7653.65</v>
    </nc>
  </rcc>
  <rcc rId="1046" sId="1" numFmtId="4">
    <oc r="E97">
      <v>0</v>
    </oc>
    <nc r="E97">
      <v>2551.2199999999998</v>
    </nc>
  </rcc>
  <rcc rId="1047" sId="1" numFmtId="4">
    <oc r="G97">
      <v>0</v>
    </oc>
    <nc r="G97">
      <v>2551.2199999999998</v>
    </nc>
  </rcc>
  <rcc rId="1048" sId="1">
    <nc r="F97">
      <f>E97/D97</f>
    </nc>
  </rcc>
  <rcc rId="1049" sId="1">
    <nc r="H97">
      <f>G97/D97</f>
    </nc>
  </rcc>
  <rfmt sheetId="1" sqref="A94:H99" start="0" length="2147483647">
    <dxf>
      <font>
        <color auto="1"/>
      </font>
    </dxf>
  </rfmt>
  <rfmt sheetId="1" sqref="A106:H111" start="0" length="2147483647">
    <dxf>
      <font>
        <color auto="1"/>
      </font>
    </dxf>
  </rfmt>
</revisions>
</file>

<file path=xl/revisions/revisionLog1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snm rId="1050" sheetId="1" oldName="[отчет по госпрограммам на 01.07.2020.xlsx]на 01.07.2020" newName="[отчет по госпрограммам на 01.07.2020.xlsx]на 01.08.2020"/>
</revisions>
</file>

<file path=xl/revisions/revisionLog1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51" sId="1" numFmtId="4">
    <oc r="D114">
      <v>26525.73</v>
    </oc>
    <nc r="D114">
      <v>15333.55</v>
    </nc>
  </rcc>
  <rcc rId="1052" sId="1" numFmtId="4">
    <nc r="E114">
      <v>1388.46</v>
    </nc>
  </rcc>
  <rcc rId="1053" sId="1" numFmtId="4">
    <nc r="G114">
      <v>1388.46</v>
    </nc>
  </rcc>
  <rcc rId="1054" sId="1" odxf="1" dxf="1">
    <oc r="F102">
      <f>F108+F114+F120</f>
    </oc>
    <nc r="F102">
      <f>E102/D102</f>
    </nc>
    <odxf>
      <numFmt numFmtId="4" formatCode="#,##0.00"/>
    </odxf>
    <ndxf>
      <numFmt numFmtId="14" formatCode="0.00%"/>
    </ndxf>
  </rcc>
  <rcc rId="1055" sId="1" odxf="1" dxf="1">
    <oc r="F103">
      <f>F109+F115+F121</f>
    </oc>
    <nc r="F103">
      <f>E103/D103</f>
    </nc>
    <odxf>
      <numFmt numFmtId="4" formatCode="#,##0.00"/>
    </odxf>
    <ndxf>
      <numFmt numFmtId="14" formatCode="0.00%"/>
    </ndxf>
  </rcc>
  <rcc rId="1056" sId="1" odxf="1" dxf="1">
    <nc r="F106">
      <f>E106/D106</f>
    </nc>
    <odxf>
      <font>
        <sz val="20"/>
        <color auto="1"/>
      </font>
    </odxf>
    <ndxf>
      <font>
        <sz val="20"/>
        <color rgb="FFFF0000"/>
      </font>
    </ndxf>
  </rcc>
  <rfmt sheetId="1" sqref="F107" start="0" length="0">
    <dxf>
      <font>
        <sz val="20"/>
        <color rgb="FFFF0000"/>
      </font>
    </dxf>
  </rfmt>
  <rcc rId="1057" sId="1" odxf="1" dxf="1">
    <nc r="F108">
      <f>E108/D108</f>
    </nc>
    <odxf>
      <font>
        <sz val="20"/>
        <color auto="1"/>
      </font>
    </odxf>
    <ndxf>
      <font>
        <sz val="20"/>
        <color rgb="FFFF0000"/>
      </font>
    </ndxf>
  </rcc>
  <rcc rId="1058" sId="1" odxf="1" dxf="1">
    <nc r="F109">
      <f>E109/D109</f>
    </nc>
    <odxf>
      <font>
        <sz val="20"/>
        <color auto="1"/>
      </font>
    </odxf>
    <ndxf>
      <font>
        <sz val="20"/>
        <color rgb="FFFF0000"/>
      </font>
    </ndxf>
  </rcc>
  <rfmt sheetId="1" sqref="F110" start="0" length="0">
    <dxf>
      <font>
        <sz val="20"/>
        <color rgb="FFFF0000"/>
      </font>
    </dxf>
  </rfmt>
  <rfmt sheetId="1" sqref="F111" start="0" length="0">
    <dxf>
      <font>
        <sz val="20"/>
        <color rgb="FFFF0000"/>
      </font>
    </dxf>
  </rfmt>
  <rcc rId="1059" sId="1">
    <nc r="F112">
      <f>E112/D112</f>
    </nc>
  </rcc>
  <rcc rId="1060" sId="1">
    <nc r="F114">
      <f>E114/D114</f>
    </nc>
  </rcc>
  <rcc rId="1061" sId="1">
    <nc r="F115">
      <f>E115/D115</f>
    </nc>
  </rcc>
  <rcc rId="1062" sId="1">
    <oc r="F118">
      <f>E118/D118</f>
    </oc>
    <nc r="F118">
      <f>E118/D118</f>
    </nc>
  </rcc>
  <rcc rId="1063" sId="1" numFmtId="4">
    <oc r="D115">
      <v>3278.46</v>
    </oc>
    <nc r="D115">
      <v>1895.16</v>
    </nc>
  </rcc>
  <rcc rId="1064" sId="1" numFmtId="4">
    <nc r="E115">
      <v>171.61</v>
    </nc>
  </rcc>
  <rcc rId="1065" sId="1" numFmtId="4">
    <nc r="G115">
      <v>171.61</v>
    </nc>
  </rcc>
  <rfmt sheetId="1" sqref="H102" start="0" length="0">
    <dxf>
      <numFmt numFmtId="14" formatCode="0.00%"/>
    </dxf>
  </rfmt>
  <rfmt sheetId="1" sqref="H103" start="0" length="0">
    <dxf>
      <numFmt numFmtId="14" formatCode="0.00%"/>
    </dxf>
  </rfmt>
  <rcc rId="1066" sId="1" odxf="1" dxf="1">
    <nc r="H106">
      <f>G106/D106</f>
    </nc>
    <odxf>
      <font>
        <sz val="20"/>
        <color auto="1"/>
      </font>
    </odxf>
    <ndxf>
      <font>
        <sz val="20"/>
        <color rgb="FFFF0000"/>
      </font>
    </ndxf>
  </rcc>
  <rfmt sheetId="1" sqref="H107" start="0" length="0">
    <dxf>
      <font>
        <sz val="20"/>
        <color rgb="FFFF0000"/>
      </font>
    </dxf>
  </rfmt>
  <rcc rId="1067" sId="1" odxf="1" dxf="1">
    <nc r="H108">
      <f>G108/D108</f>
    </nc>
    <odxf>
      <font>
        <sz val="20"/>
        <color auto="1"/>
      </font>
    </odxf>
    <ndxf>
      <font>
        <sz val="20"/>
        <color rgb="FFFF0000"/>
      </font>
    </ndxf>
  </rcc>
  <rcc rId="1068" sId="1" odxf="1" dxf="1">
    <nc r="H109">
      <f>G109/D109</f>
    </nc>
    <odxf>
      <font>
        <sz val="20"/>
        <color auto="1"/>
      </font>
    </odxf>
    <ndxf>
      <font>
        <sz val="20"/>
        <color rgb="FFFF0000"/>
      </font>
    </ndxf>
  </rcc>
  <rfmt sheetId="1" sqref="H110" start="0" length="0">
    <dxf>
      <font>
        <sz val="20"/>
        <color rgb="FFFF0000"/>
      </font>
    </dxf>
  </rfmt>
  <rfmt sheetId="1" sqref="H111" start="0" length="0">
    <dxf>
      <font>
        <sz val="20"/>
        <color rgb="FFFF0000"/>
      </font>
    </dxf>
  </rfmt>
  <rcc rId="1069" sId="1">
    <nc r="H112">
      <f>G112/D112</f>
    </nc>
  </rcc>
  <rcc rId="1070" sId="1">
    <nc r="H114">
      <f>G114/D114</f>
    </nc>
  </rcc>
  <rcc rId="1071" sId="1">
    <nc r="H115">
      <f>G115/D115</f>
    </nc>
  </rcc>
  <rcc rId="1072" sId="1">
    <oc r="H102">
      <f>H108+H114+H120</f>
    </oc>
    <nc r="H102">
      <f>G102/D102</f>
    </nc>
  </rcc>
  <rcc rId="1073" sId="1">
    <oc r="H103">
      <f>H109+H115+H121</f>
    </oc>
    <nc r="H103">
      <f>G103/D103</f>
    </nc>
  </rcc>
  <rfmt sheetId="1" sqref="B113:H116" start="0" length="2147483647">
    <dxf>
      <font>
        <color auto="1"/>
      </font>
    </dxf>
  </rfmt>
  <rfmt sheetId="1" sqref="A112:H112" start="0" length="2147483647">
    <dxf>
      <font>
        <color auto="1"/>
      </font>
    </dxf>
  </rfmt>
</revisions>
</file>

<file path=xl/revisions/revisionLog1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17" start="0" length="2147483647">
    <dxf>
      <font>
        <color auto="1"/>
      </font>
    </dxf>
  </rfmt>
  <rfmt sheetId="1" sqref="A118:D123" start="0" length="2147483647">
    <dxf>
      <font>
        <color auto="1"/>
      </font>
    </dxf>
  </rfmt>
  <rcc rId="1074" sId="1" numFmtId="4">
    <oc r="E139">
      <v>0</v>
    </oc>
    <nc r="E139">
      <v>86.63</v>
    </nc>
  </rcc>
  <rcc rId="1075" sId="1" numFmtId="4">
    <nc r="G139">
      <v>86.63</v>
    </nc>
  </rcc>
  <rcc rId="1076" sId="1" odxf="1" dxf="1">
    <nc r="F137">
      <f>E137/D137</f>
    </nc>
    <odxf>
      <font>
        <i val="0"/>
        <sz val="20"/>
        <color rgb="FFFF0000"/>
      </font>
    </odxf>
    <ndxf>
      <font>
        <i/>
        <sz val="20"/>
        <color rgb="FFFF0000"/>
      </font>
    </ndxf>
  </rcc>
  <rcc rId="1077" sId="1" odxf="1" dxf="1">
    <oc r="F138">
      <f>E138/D138</f>
    </oc>
    <nc r="F138">
      <f>E138/D138</f>
    </nc>
    <odxf>
      <font>
        <i val="0"/>
        <sz val="20"/>
        <color rgb="FFFF0000"/>
      </font>
    </odxf>
    <ndxf>
      <font>
        <i/>
        <sz val="20"/>
        <color rgb="FFFF0000"/>
      </font>
    </ndxf>
  </rcc>
  <rcc rId="1078" sId="1" odxf="1" dxf="1">
    <nc r="F139">
      <f>E139/D139</f>
    </nc>
    <odxf>
      <font>
        <i val="0"/>
        <sz val="20"/>
        <color rgb="FFFF0000"/>
      </font>
    </odxf>
    <ndxf>
      <font>
        <i/>
        <sz val="20"/>
        <color rgb="FFFF0000"/>
      </font>
    </ndxf>
  </rcc>
  <rcc rId="1079" sId="1" odxf="1" dxf="1">
    <nc r="H137">
      <f>G137/D137</f>
    </nc>
    <odxf>
      <font>
        <i val="0"/>
        <sz val="20"/>
        <color rgb="FFFF0000"/>
      </font>
    </odxf>
    <ndxf>
      <font>
        <i/>
        <sz val="20"/>
        <color rgb="FFFF0000"/>
      </font>
    </ndxf>
  </rcc>
  <rcc rId="1080" sId="1" odxf="1" dxf="1">
    <oc r="H138">
      <f>G138/D138</f>
    </oc>
    <nc r="H138">
      <f>G138/D138</f>
    </nc>
    <odxf>
      <font>
        <i val="0"/>
        <sz val="20"/>
        <color rgb="FFFF0000"/>
      </font>
    </odxf>
    <ndxf>
      <font>
        <i/>
        <sz val="20"/>
        <color rgb="FFFF0000"/>
      </font>
    </ndxf>
  </rcc>
  <rcc rId="1081" sId="1" odxf="1" dxf="1">
    <nc r="H139">
      <f>G139/D139</f>
    </nc>
    <odxf>
      <font>
        <i val="0"/>
        <sz val="20"/>
        <color rgb="FFFF0000"/>
      </font>
    </odxf>
    <ndxf>
      <font>
        <i/>
        <sz val="20"/>
        <color rgb="FFFF0000"/>
      </font>
    </ndxf>
  </rcc>
  <rcc rId="1082" sId="1" numFmtId="4">
    <oc r="E138">
      <v>0</v>
    </oc>
    <nc r="E138">
      <v>1152.1300000000001</v>
    </nc>
  </rcc>
  <rcc rId="1083" sId="1" numFmtId="4">
    <oc r="G138">
      <v>0</v>
    </oc>
    <nc r="G138">
      <v>1152.1300000000001</v>
    </nc>
  </rcc>
  <rfmt sheetId="1" sqref="A136:H141" start="0" length="2147483647">
    <dxf>
      <font>
        <color auto="1"/>
      </font>
    </dxf>
  </rfmt>
</revisions>
</file>

<file path=xl/revisions/revisionLog1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4" sId="1" numFmtId="4">
    <nc r="E137">
      <v>493.77</v>
    </nc>
  </rcc>
  <rcc rId="1085" sId="1" numFmtId="4">
    <nc r="G137">
      <v>493.77</v>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8"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t>
        </r>
        <r>
          <rPr>
            <sz val="16"/>
            <color rgb="FFFF0000"/>
            <rFont val="Times New Roman"/>
            <family val="2"/>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 xml:space="preserve">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t>
        </r>
        <r>
          <rPr>
            <sz val="16"/>
            <color rgb="FFFF0000"/>
            <rFont val="Times New Roman"/>
            <family val="2"/>
            <charset val="204"/>
          </rPr>
          <t xml:space="preserve">
Планируется приобретение путевок для детей в возрасте от 6 до 17 лет в организации, обеспечивающие отдых и оздоровление детей - 2 958 шт.
Количество созданных центров цифрового образования детей «IT-куб» - 1 ед.
27 869,5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t>
        </r>
        <r>
          <rPr>
            <sz val="16"/>
            <color rgb="FFFF0000"/>
            <rFont val="Times New Roman"/>
            <family val="2"/>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27 869,5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nc>
  </rcc>
</revisions>
</file>

<file path=xl/revisions/revisionLog1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49:D149" start="0" length="2147483647">
    <dxf>
      <font>
        <color auto="1"/>
      </font>
    </dxf>
  </rfmt>
  <rfmt sheetId="1" sqref="C149:E149" start="0" length="2147483647">
    <dxf>
      <font>
        <color auto="1"/>
      </font>
    </dxf>
  </rfmt>
  <rfmt sheetId="1" sqref="B149:I149" start="0" length="2147483647">
    <dxf>
      <font>
        <color auto="1"/>
      </font>
    </dxf>
  </rfmt>
  <rfmt sheetId="1" sqref="B150:H150" start="0" length="2147483647">
    <dxf>
      <font>
        <color auto="1"/>
      </font>
    </dxf>
  </rfmt>
  <rfmt sheetId="1" sqref="I149" start="0" length="2147483647">
    <dxf>
      <font>
        <color rgb="FFFF0000"/>
      </font>
    </dxf>
  </rfmt>
</revisions>
</file>

<file path=xl/revisions/revisionLog1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51" start="0" length="2147483647">
    <dxf>
      <font>
        <color auto="1"/>
      </font>
    </dxf>
  </rfmt>
  <rfmt sheetId="1" sqref="D151" start="0" length="2147483647">
    <dxf>
      <font>
        <color auto="1"/>
      </font>
    </dxf>
  </rfmt>
  <rfmt sheetId="1" sqref="E151" start="0" length="2147483647">
    <dxf>
      <font>
        <color auto="1"/>
      </font>
    </dxf>
  </rfmt>
  <rfmt sheetId="1" sqref="G151" start="0" length="2147483647">
    <dxf>
      <font>
        <color auto="1"/>
      </font>
    </dxf>
  </rfmt>
  <rfmt sheetId="1" sqref="B151:H151" start="0" length="2147483647">
    <dxf>
      <font>
        <color auto="1"/>
      </font>
    </dxf>
  </rfmt>
  <rfmt sheetId="1" sqref="B152:B153" start="0" length="2147483647">
    <dxf>
      <font>
        <color auto="1"/>
      </font>
    </dxf>
  </rfmt>
</revisions>
</file>

<file path=xl/revisions/revisionLog1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61:D161" start="0" length="2147483647">
    <dxf>
      <font>
        <color auto="1"/>
      </font>
    </dxf>
  </rfmt>
  <rcc rId="1086" sId="1" numFmtId="4">
    <oc r="E161">
      <v>4725.09</v>
    </oc>
    <nc r="E161">
      <f>6615.13+2835.05</f>
    </nc>
  </rcc>
  <rcc rId="1087" sId="1" numFmtId="4">
    <oc r="G161">
      <v>4725.09</v>
    </oc>
    <nc r="G161">
      <f>6615.13+2835.05</f>
    </nc>
  </rcc>
  <rfmt sheetId="1" sqref="A160:H165" start="0" length="2147483647">
    <dxf>
      <font>
        <color auto="1"/>
      </font>
    </dxf>
  </rfmt>
</revisions>
</file>

<file path=xl/revisions/revisionLog1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74" start="0" length="2147483647">
    <dxf>
      <font>
        <color auto="1"/>
      </font>
    </dxf>
  </rfmt>
  <rfmt sheetId="1" sqref="A172:C177" start="0" length="2147483647">
    <dxf>
      <font>
        <color auto="1"/>
      </font>
    </dxf>
  </rfmt>
</revisions>
</file>

<file path=xl/revisions/revisionLog1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66:C171" start="0" length="2147483647">
    <dxf>
      <font>
        <color auto="1"/>
      </font>
    </dxf>
  </rfmt>
  <rcc rId="1088" sId="1" numFmtId="4">
    <nc r="G156">
      <v>5.5</v>
    </nc>
  </rcc>
  <rfmt sheetId="1" sqref="A154:H159" start="0" length="2147483647">
    <dxf>
      <font>
        <color auto="1"/>
      </font>
    </dxf>
  </rfmt>
  <rfmt sheetId="1" sqref="A148:H148" start="0" length="2147483647">
    <dxf>
      <font>
        <color auto="1"/>
      </font>
    </dxf>
  </rfmt>
  <rfmt sheetId="1" sqref="A142:H147" start="0" length="2147483647">
    <dxf>
      <font>
        <color auto="1"/>
      </font>
    </dxf>
  </rfmt>
  <rfmt sheetId="1" sqref="A100:H105" start="0" length="2147483647">
    <dxf>
      <font>
        <color auto="1"/>
      </font>
    </dxf>
  </rfmt>
  <rfmt sheetId="1" sqref="A76:H81" start="0" length="2147483647">
    <dxf>
      <font>
        <color auto="1"/>
      </font>
    </dxf>
  </rfmt>
  <rcc rId="1089" sId="1" numFmtId="4">
    <oc r="D114">
      <v>15333.55</v>
    </oc>
    <nc r="D114">
      <v>24026.61</v>
    </nc>
  </rcc>
</revisions>
</file>

<file path=xl/revisions/revisionLog1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0" sId="1" numFmtId="4">
    <oc r="D115">
      <v>1895.16</v>
    </oc>
    <nc r="D115">
      <v>2969.58</v>
    </nc>
  </rcc>
</revisions>
</file>

<file path=xl/revisions/revisionLog1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1" sId="1">
    <oc r="C132">
      <f>235734.2+155264.4+259334.2+150715.3</f>
    </oc>
    <nc r="C132">
      <f>144422.33+6292.97+140498.38+14766.02+225891.35+9842.85+236238.62+23095.58</f>
    </nc>
  </rcc>
  <rcc rId="1092" sId="1" numFmtId="4">
    <oc r="C133">
      <v>99169.93</v>
    </oc>
    <nc r="C133">
      <f>92496.09+6673.84</f>
    </nc>
  </rcc>
  <rfmt sheetId="1" sqref="A130:H135" start="0" length="2147483647">
    <dxf>
      <font>
        <color auto="1"/>
      </font>
    </dxf>
  </rfmt>
</revisions>
</file>

<file path=xl/revisions/revisionLog1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3" sId="1">
    <oc r="C133">
      <f>92496.09+6673.84</f>
    </oc>
    <nc r="C133">
      <f>92496.09+6673.83</f>
    </nc>
  </rcc>
  <rcc rId="1094" sId="1" numFmtId="4">
    <oc r="D133">
      <v>99169.93</v>
    </oc>
    <nc r="D133">
      <v>99169.919999999998</v>
    </nc>
  </rcc>
  <rcc rId="1095" sId="1">
    <oc r="E76">
      <f>SUM(E77:E81)</f>
    </oc>
    <nc r="E76">
      <f>SUM(E77:E81)</f>
    </nc>
  </rcc>
  <rcc rId="1096" sId="1">
    <oc r="E78">
      <f>E84+E90</f>
    </oc>
    <nc r="E78">
      <f>E84+E90+E96</f>
    </nc>
  </rcc>
  <rcc rId="1097" sId="1">
    <oc r="E79">
      <f>E85+E91</f>
    </oc>
    <nc r="E79">
      <f>E85+E91+E97</f>
    </nc>
  </rcc>
  <rcc rId="1098" sId="1">
    <oc r="G78">
      <f>G84+G90</f>
    </oc>
    <nc r="G78">
      <f>G84+G90+G96</f>
    </nc>
  </rcc>
  <rcc rId="1099" sId="1">
    <oc r="G79">
      <f>G85+G91</f>
    </oc>
    <nc r="G79">
      <f>G85+G91+G97</f>
    </nc>
  </rcc>
</revisions>
</file>

<file path=xl/revisions/revisionLog1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70:H75" start="0" length="2147483647">
    <dxf>
      <font>
        <color auto="1"/>
      </font>
    </dxf>
  </rfmt>
</revisions>
</file>

<file path=xl/revisions/revisionLog1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0" sId="1" odxf="1" dxf="1">
    <oc r="J56" t="inlineStr">
      <is>
        <r>
          <rPr>
            <u/>
            <sz val="16"/>
            <color rgb="FFFF0000"/>
            <rFont val="Times New Roman"/>
            <family val="2"/>
            <charset val="204"/>
          </rPr>
          <t>КУИ</t>
        </r>
        <r>
          <rPr>
            <sz val="16"/>
            <color rgb="FFFF0000"/>
            <rFont val="Times New Roman"/>
            <family val="2"/>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01.07.2020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u/>
            <sz val="16"/>
            <color rgb="FFFF0000"/>
            <rFont val="Times New Roman"/>
            <family val="2"/>
            <charset val="204"/>
          </rPr>
          <t>ДГХ</t>
        </r>
        <r>
          <rPr>
            <sz val="16"/>
            <color rgb="FFFF0000"/>
            <rFont val="Times New Roman"/>
            <family val="2"/>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домашних животных на сумму 37 753,5 тыс.руб., из них рамках государственной программы 4 438,4 тыс.руб. 
На 01.07.2020 за счет средств окружного бюджета фактически отловлено 312 голов. Денежные средства освоены в полном объеме.   
</t>
        </r>
        <r>
          <rPr>
            <u/>
            <sz val="16"/>
            <color rgb="FFFF0000"/>
            <rFont val="Times New Roman"/>
            <family val="2"/>
            <charset val="204"/>
          </rPr>
          <t>УБУиО</t>
        </r>
        <r>
          <rPr>
            <sz val="16"/>
            <color rgb="FFFF0000"/>
            <rFont val="Times New Roman"/>
            <family val="2"/>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is>
    </oc>
    <n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01.07.2020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домашних животных на сумму 37 753,5 тыс.руб., из них рамках государственной программы 4 438,4 тыс.руб. 
На 01.07.2020 за счет средств окружного бюджета фактически отловлено 312 голов. Денежные средства освоены в полном объеме.   
</t>
        </r>
        <r>
          <rPr>
            <u/>
            <sz val="16"/>
            <color rgb="FFFF0000"/>
            <rFont val="Times New Roman"/>
            <family val="2"/>
            <charset val="204"/>
          </rPr>
          <t>УБУиО</t>
        </r>
        <r>
          <rPr>
            <sz val="16"/>
            <color rgb="FFFF0000"/>
            <rFont val="Times New Roman"/>
            <family val="2"/>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is>
    </nc>
    <odxf>
      <font>
        <sz val="16"/>
        <color rgb="FFFF0000"/>
      </font>
    </odxf>
    <ndxf>
      <font>
        <sz val="16"/>
        <color rgb="FFFF0000"/>
      </font>
    </ndxf>
  </rcc>
  <rcv guid="{CA384592-0CFD-4322-A4EB-34EC04693944}" action="delete"/>
  <rdn rId="0" localSheetId="1" customView="1" name="Z_CA384592_0CFD_4322_A4EB_34EC04693944_.wvu.PrintArea" hidden="1" oldHidden="1">
    <formula>'на 01.08.2020'!$A$1:$J$229</formula>
    <oldFormula>'на 01.08.2020'!$A$1:$J$229</oldFormula>
  </rdn>
  <rdn rId="0" localSheetId="1" customView="1" name="Z_CA384592_0CFD_4322_A4EB_34EC04693944_.wvu.PrintTitles" hidden="1" oldHidden="1">
    <formula>'на 01.08.2020'!$5:$8</formula>
    <oldFormula>'на 01.08.2020'!$5:$8</oldFormula>
  </rdn>
  <rdn rId="0" localSheetId="1" customView="1" name="Z_CA384592_0CFD_4322_A4EB_34EC04693944_.wvu.FilterData" hidden="1" oldHidden="1">
    <formula>'на 01.08.2020'!$A$7:$J$430</formula>
    <oldFormula>'на 01.08.2020'!$A$7:$J$430</oldFormula>
  </rdn>
  <rcv guid="{CA384592-0CFD-4322-A4EB-34EC04693944}"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9"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t>
        </r>
        <r>
          <rPr>
            <sz val="16"/>
            <color rgb="FFFF0000"/>
            <rFont val="Times New Roman"/>
            <family val="2"/>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27 869,5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t>
        </r>
        <r>
          <rPr>
            <sz val="16"/>
            <color rgb="FFFF0000"/>
            <rFont val="Times New Roman"/>
            <family val="2"/>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t>
        </r>
        <r>
          <rPr>
            <sz val="16"/>
            <rFont val="Times New Roman"/>
            <family val="1"/>
            <charset val="204"/>
          </rPr>
          <t>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nc>
  </rcc>
</revisions>
</file>

<file path=xl/revisions/revisionLog1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01.08.2020'!$A$1:$J$229</formula>
    <oldFormula>'на 01.08.2020'!$A$1:$J$229</oldFormula>
  </rdn>
  <rdn rId="0" localSheetId="1" customView="1" name="Z_CA384592_0CFD_4322_A4EB_34EC04693944_.wvu.PrintTitles" hidden="1" oldHidden="1">
    <formula>'на 01.08.2020'!$5:$8</formula>
    <oldFormula>'на 01.08.2020'!$5:$8</oldFormula>
  </rdn>
  <rdn rId="0" localSheetId="1" customView="1" name="Z_CA384592_0CFD_4322_A4EB_34EC04693944_.wvu.FilterData" hidden="1" oldHidden="1">
    <formula>'на 01.08.2020'!$A$7:$J$430</formula>
    <oldFormula>'на 01.08.2020'!$A$7:$J$430</oldFormula>
  </rdn>
  <rcv guid="{CA384592-0CFD-4322-A4EB-34EC04693944}" action="add"/>
</revisions>
</file>

<file path=xl/revisions/revisionLog1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7" sId="1" odxf="1" dxf="1">
    <oc r="J199" t="inlineStr">
      <is>
        <r>
          <rPr>
            <u/>
            <sz val="16"/>
            <color rgb="FFFF0000"/>
            <rFont val="Times New Roman"/>
            <family val="2"/>
            <charset val="204"/>
          </rPr>
          <t>ДГХ</t>
        </r>
        <r>
          <rPr>
            <sz val="16"/>
            <color rgb="FFFF0000"/>
            <rFont val="Times New Roman"/>
            <family val="2"/>
            <charset val="204"/>
          </rPr>
          <t xml:space="preserve">: 
1) на 2020 год запланирован ремонт автомобильных дорог по 4 объектам общей площадью 90 918 м2.
Заключены муниципальные контракты на общую сумму 384 114,2 тыс. руб., из них в рамках государственной программы на сумму 163 141,9 тыс.руб. На 01.07.2020 выполнены работы по фрезерованию существующего асфальтобетонного покрытия по проезжей части, на заездах (общей площадью 57 968,76 м2), по устройству выравнивающего слоя из асфальтобетонной смеси, по устройству основания под фундаменты, по разборке бортовых камней, по устройству тротуаров. 
Расходы запланированы на 2-4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u/>
            <sz val="16"/>
            <color rgb="FFFF0000"/>
            <rFont val="Times New Roman"/>
            <family val="2"/>
            <charset val="204"/>
          </rPr>
          <t>ДАиГ</t>
        </r>
        <r>
          <rPr>
            <sz val="16"/>
            <color rgb="FFFF0000"/>
            <rFont val="Times New Roman"/>
            <family val="2"/>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- 25 %.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-75 %.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-30%. В июне 2020 года приняты выполненные работы на сумму 5 105,3 тыс.руб., заявка на согласовании, оплата будет произведена в следующем отчетном периоде.
</t>
        </r>
        <r>
          <rPr>
            <u/>
            <sz val="16"/>
            <color rgb="FFFF0000"/>
            <rFont val="Times New Roman"/>
            <family val="2"/>
            <charset val="204"/>
          </rPr>
          <t>АГ:</t>
        </r>
        <r>
          <rPr>
            <sz val="16"/>
            <color rgb="FFFF0000"/>
            <rFont val="Times New Roman"/>
            <family val="2"/>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is>
    </oc>
    <nc r="J199" t="inlineStr">
      <is>
        <r>
          <rPr>
            <u/>
            <sz val="16"/>
            <rFont val="Times New Roman"/>
            <family val="1"/>
            <charset val="204"/>
          </rPr>
          <t>ДГХ</t>
        </r>
        <r>
          <rPr>
            <sz val="16"/>
            <rFont val="Times New Roman"/>
            <family val="1"/>
            <charset val="204"/>
          </rPr>
          <t xml:space="preserve">: 
1) на 2020 год запланирован ремонт автомобильных дорог по 4 объектам общей площадью 90 918 м2.
Заключены муниципальные контракты на общую сумму 384 114,2 тыс. руб., из них в рамках государственной программы на сумму 163 141,9 тыс.руб. На 01.08.2020 выполнены работы по фрезерованию существующего асфальтобетонного покрытия по проезжей части, на заездах (общей площадью 67 918 м2), по устройству выравнивающего слоя из асфальтобетонной смеси, по устройству основания под фундаменты, по разборке бортовых камней, по устройству тротуаров. Расходы запланированы на 2-4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- 25 %.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-75 %.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-30%. В июне 2020 года приняты выполненные работы на сумму 5 105,3 тыс.руб., заявка на согласовании, оплата будет произведена в следующем отчетном периоде.
</t>
        </r>
        <r>
          <rPr>
            <u/>
            <sz val="16"/>
            <color rgb="FFFF0000"/>
            <rFont val="Times New Roman"/>
            <family val="2"/>
            <charset val="204"/>
          </rPr>
          <t>АГ:</t>
        </r>
        <r>
          <rPr>
            <sz val="16"/>
            <color rgb="FFFF0000"/>
            <rFont val="Times New Roman"/>
            <family val="2"/>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is>
    </nc>
    <odxf>
      <font>
        <sz val="16"/>
        <color rgb="FFFF0000"/>
      </font>
    </odxf>
    <ndxf>
      <font>
        <sz val="16"/>
        <color rgb="FFFF0000"/>
      </font>
    </ndxf>
  </rcc>
</revisions>
</file>

<file path=xl/revisions/revisionLog1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8" sId="1">
    <o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01.07.2020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домашних животных на сумму 37 753,5 тыс.руб., из них рамках государственной программы 4 438,4 тыс.руб. 
На 01.07.2020 за счет средств окружного бюджета фактически отловлено 312 голов. Денежные средства освоены в полном объеме.   
</t>
        </r>
        <r>
          <rPr>
            <u/>
            <sz val="16"/>
            <color rgb="FFFF0000"/>
            <rFont val="Times New Roman"/>
            <family val="2"/>
            <charset val="204"/>
          </rPr>
          <t>УБУиО</t>
        </r>
        <r>
          <rPr>
            <sz val="16"/>
            <color rgb="FFFF0000"/>
            <rFont val="Times New Roman"/>
            <family val="2"/>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is>
    </oc>
    <n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01.07.2020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безнадзорных и бродячих домашних животных на сумму 37 753,5 тыс.руб., из них рамках государственной программы 4 438,4 тыс.руб. На 01.08.2020 за счет средств окружного бюджета фактически отловлено 312 голов. 
</t>
        </r>
        <r>
          <rPr>
            <u/>
            <sz val="16"/>
            <color rgb="FFFF0000"/>
            <rFont val="Times New Roman"/>
            <family val="2"/>
            <charset val="204"/>
          </rPr>
          <t>УБУиО</t>
        </r>
        <r>
          <rPr>
            <sz val="16"/>
            <color rgb="FFFF0000"/>
            <rFont val="Times New Roman"/>
            <family val="2"/>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is>
    </nc>
  </rcc>
</revisions>
</file>

<file path=xl/revisions/revisionLog1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9" sId="1">
    <o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01.07.2020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безнадзорных и бродячих домашних животных на сумму 37 753,5 тыс.руб., из них рамках государственной программы 4 438,4 тыс.руб. На 01.08.2020 за счет средств окружного бюджета фактически отловлено 312 голов. 
</t>
        </r>
        <r>
          <rPr>
            <u/>
            <sz val="16"/>
            <color rgb="FFFF0000"/>
            <rFont val="Times New Roman"/>
            <family val="2"/>
            <charset val="204"/>
          </rPr>
          <t>УБУиО</t>
        </r>
        <r>
          <rPr>
            <sz val="16"/>
            <color rgb="FFFF0000"/>
            <rFont val="Times New Roman"/>
            <family val="2"/>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is>
    </oc>
    <n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01.07.2020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безнадзорных и бродячих домашних животных на сумму 37 753,5 тыс.руб., из них рамках государственной программы 4 438,4 тыс.руб. На 01.08.2020 за счет средств окружного бюджета фактически отловлено 312 голов. </t>
        </r>
        <r>
          <rPr>
            <sz val="16"/>
            <color rgb="FFFF0000"/>
            <rFont val="Times New Roman"/>
            <family val="2"/>
            <charset val="204"/>
          </rPr>
          <t xml:space="preserve">
</t>
        </r>
        <r>
          <rPr>
            <u/>
            <sz val="16"/>
            <color rgb="FFFF0000"/>
            <rFont val="Times New Roman"/>
            <family val="2"/>
            <charset val="204"/>
          </rPr>
          <t>УБУиО</t>
        </r>
        <r>
          <rPr>
            <sz val="16"/>
            <color rgb="FFFF0000"/>
            <rFont val="Times New Roman"/>
            <family val="2"/>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is>
    </nc>
  </rcc>
</revisions>
</file>

<file path=xl/revisions/revisionLog1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0" sId="1">
    <o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01.07.2020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безнадзорных и бродячих домашних животных на сумму 37 753,5 тыс.руб., из них рамках государственной программы 4 438,4 тыс.руб. На 01.08.2020 за счет средств окружного бюджета фактически отловлено 312 голов. </t>
        </r>
        <r>
          <rPr>
            <sz val="16"/>
            <color rgb="FFFF0000"/>
            <rFont val="Times New Roman"/>
            <family val="2"/>
            <charset val="204"/>
          </rPr>
          <t xml:space="preserve">
</t>
        </r>
        <r>
          <rPr>
            <u/>
            <sz val="16"/>
            <color rgb="FFFF0000"/>
            <rFont val="Times New Roman"/>
            <family val="2"/>
            <charset val="204"/>
          </rPr>
          <t>УБУиО</t>
        </r>
        <r>
          <rPr>
            <sz val="16"/>
            <color rgb="FFFF0000"/>
            <rFont val="Times New Roman"/>
            <family val="2"/>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is>
    </oc>
    <n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01.07.2020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безнадзорных и бродячих домашних животных на сумму 37 753,5 тыс.руб., из них рамках государственной программы 4 438,4 тыс.руб. На 01.08.2020 за счет средств окружного бюджета фактически отловлено 312 голов. </t>
        </r>
        <r>
          <rPr>
            <sz val="16"/>
            <color rgb="FFFF0000"/>
            <rFont val="Times New Roman"/>
            <family val="2"/>
            <charset val="204"/>
          </rPr>
          <t xml:space="preserve">
</t>
        </r>
        <r>
          <rPr>
            <u/>
            <sz val="16"/>
            <rFont val="Times New Roman"/>
            <family val="1"/>
            <charset val="204"/>
          </rPr>
          <t>УБУиО</t>
        </r>
        <r>
          <rPr>
            <sz val="16"/>
            <rFont val="Times New Roman"/>
            <family val="1"/>
            <charset val="204"/>
          </rPr>
          <t>: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t>
        </r>
        <r>
          <rPr>
            <sz val="16"/>
            <color rgb="FFFF0000"/>
            <rFont val="Times New Roman"/>
            <family val="2"/>
            <charset val="204"/>
          </rPr>
          <t xml:space="preserve">
</t>
        </r>
      </is>
    </nc>
  </rcc>
</revisions>
</file>

<file path=xl/revisions/revisionLog1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01.08.2020'!$A$1:$J$229</formula>
    <oldFormula>'на 01.08.2020'!$A$1:$J$229</oldFormula>
  </rdn>
  <rdn rId="0" localSheetId="1" customView="1" name="Z_CA384592_0CFD_4322_A4EB_34EC04693944_.wvu.PrintTitles" hidden="1" oldHidden="1">
    <formula>'на 01.08.2020'!$5:$8</formula>
    <oldFormula>'на 01.08.2020'!$5:$8</oldFormula>
  </rdn>
  <rdn rId="0" localSheetId="1" customView="1" name="Z_CA384592_0CFD_4322_A4EB_34EC04693944_.wvu.FilterData" hidden="1" oldHidden="1">
    <formula>'на 01.08.2020'!$A$7:$J$430</formula>
    <oldFormula>'на 01.08.2020'!$A$7:$J$430</oldFormula>
  </rdn>
  <rcv guid="{CA384592-0CFD-4322-A4EB-34EC04693944}" action="add"/>
</revisions>
</file>

<file path=xl/revisions/revisionLog1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6:B61" start="0" length="2147483647">
    <dxf>
      <font>
        <color auto="1"/>
      </font>
    </dxf>
  </rfmt>
</revisions>
</file>

<file path=xl/revisions/revisionLog1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4" sId="1">
    <oc r="J30"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color rgb="FFFF0000"/>
            <rFont val="Times New Roman"/>
            <family val="2"/>
            <charset val="204"/>
          </rPr>
          <t>ДГХ:</t>
        </r>
        <r>
          <rPr>
            <sz val="16"/>
            <color rgb="FFFF0000"/>
            <rFont val="Times New Roman"/>
            <family val="2"/>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На 01.07.2020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
</t>
        </r>
        <r>
          <rPr>
            <u/>
            <sz val="16"/>
            <color rgb="FFFF0000"/>
            <rFont val="Times New Roman"/>
            <family val="2"/>
            <charset val="204"/>
          </rPr>
          <t>ДО:</t>
        </r>
        <r>
          <rPr>
            <sz val="16"/>
            <color rgb="FFFF0000"/>
            <rFont val="Times New Roman"/>
            <family val="2"/>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t>
        </r>
        <r>
          <rPr>
            <u/>
            <sz val="16"/>
            <color rgb="FFFF0000"/>
            <rFont val="Times New Roman"/>
            <family val="2"/>
            <charset val="204"/>
          </rPr>
          <t>ДАиГ</t>
        </r>
        <r>
          <rPr>
            <sz val="16"/>
            <color rgb="FFFF0000"/>
            <rFont val="Times New Roman"/>
            <family val="2"/>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170 аукционов на приобретение жилых помещений для участников программы, из низ 150 аукционов не состоялись ввиду отсутствия заявок на участие. 21 аукцион состоялся, заключены муниципальные контракты. Размещены закупки на приобретение 43 жилых помещений, подведение итогов аукционов состоится 21-23 июля. Размещение остальных закупок запланировано на июль 2020 года.</t>
        </r>
      </is>
    </oc>
    <nc r="J30"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t>
        </r>
        <r>
          <rPr>
            <u/>
            <sz val="16"/>
            <color rgb="FFFF0000"/>
            <rFont val="Times New Roman"/>
            <family val="2"/>
            <charset val="204"/>
          </rPr>
          <t>ДАиГ</t>
        </r>
        <r>
          <rPr>
            <sz val="16"/>
            <color rgb="FFFF0000"/>
            <rFont val="Times New Roman"/>
            <family val="2"/>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170 аукционов на приобретение жилых помещений для участников программы, из низ 150 аукционов не состоялись ввиду отсутствия заявок на участие. 21 аукцион состоялся, заключены муниципальные контракты. Размещены закупки на приобретение 43 жилых помещений, подведение итогов аукционов состоится 21-23 июля. Размещение остальных закупок запланировано на июль 2020 года.</t>
        </r>
      </is>
    </nc>
  </rcc>
</revisions>
</file>

<file path=xl/revisions/revisionLog1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5" sId="1" numFmtId="4">
    <oc r="D114">
      <v>24026.61</v>
    </oc>
    <nc r="D114">
      <f>24026.61+2499.12</f>
    </nc>
  </rcc>
  <rcc rId="1116" sId="1" numFmtId="4">
    <oc r="D115">
      <v>2969.58</v>
    </oc>
    <nc r="D115">
      <f>2969.58+308.88</f>
    </nc>
  </rcc>
  <rcv guid="{6068C3FF-17AA-48A5-A88B-2523CBAC39AE}" action="delete"/>
  <rdn rId="0" localSheetId="1" customView="1" name="Z_6068C3FF_17AA_48A5_A88B_2523CBAC39AE_.wvu.PrintArea" hidden="1" oldHidden="1">
    <formula>'на 01.08.2020'!$A$1:$J$215</formula>
    <oldFormula>'на 01.08.2020'!$A$1:$J$215</oldFormula>
  </rdn>
  <rdn rId="0" localSheetId="1" customView="1" name="Z_6068C3FF_17AA_48A5_A88B_2523CBAC39AE_.wvu.PrintTitles" hidden="1" oldHidden="1">
    <formula>'на 01.08.2020'!$5:$8</formula>
    <oldFormula>'на 01.08.2020'!$5:$8</oldFormula>
  </rdn>
  <rdn rId="0" localSheetId="1" customView="1" name="Z_6068C3FF_17AA_48A5_A88B_2523CBAC39AE_.wvu.FilterData" hidden="1" oldHidden="1">
    <formula>'на 01.08.2020'!$A$7:$J$430</formula>
    <oldFormula>'на 01.08.2020'!$A$7:$J$430</oldFormula>
  </rdn>
  <rcv guid="{6068C3FF-17AA-48A5-A88B-2523CBAC39AE}" action="add"/>
</revisions>
</file>

<file path=xl/revisions/revisionLog1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0" sId="1">
    <oc r="D115">
      <f>2969.58+308.88</f>
    </oc>
    <nc r="D115">
      <f>2969.59+308.88</f>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0" sId="1">
    <oc r="J30"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На 01.07.2020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ДО: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
</t>
        </r>
        <r>
          <rPr>
            <u/>
            <sz val="16"/>
            <color rgb="FFFF0000"/>
            <rFont val="Times New Roman"/>
            <family val="2"/>
            <charset val="204"/>
          </rPr>
          <t>ДАиГ</t>
        </r>
        <r>
          <rPr>
            <sz val="16"/>
            <color rgb="FFFF0000"/>
            <rFont val="Times New Roman"/>
            <family val="2"/>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январь-май размещено 170 аукционов на приобретение жилых помещений для участников программы, из низ 146 акционов не состоялись ввиду отсутствия заявок на участие, по результатам 10  аукционов проводится работа по заключению муниципальных контрактов, по 14 акционам подведение итогов состоится 3,4 июня.</t>
        </r>
      </is>
    </oc>
    <nc r="J30"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На 01.07.2020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sz val="16"/>
            <rFont val="Times New Roman"/>
            <family val="1"/>
            <charset val="204"/>
          </rPr>
          <t>ДО: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январь-май размещено 170 аукционов на приобретение жилых помещений для участников программы, из низ 146 акционов не состоялись ввиду отсутствия заявок на участие, по результатам 10  аукционов проводится работа по заключению муниципальных контрактов, по 14 акционам подведение итогов состоится 3,4 июня.</t>
        </r>
      </is>
    </nc>
  </rcc>
</revisions>
</file>

<file path=xl/revisions/revisionLog1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1" sId="1" numFmtId="4">
    <oc r="E84">
      <v>90518.9</v>
    </oc>
    <nc r="E84">
      <v>90518.95</v>
    </nc>
  </rcc>
  <rcc rId="1122" sId="1" numFmtId="4">
    <oc r="G84">
      <v>90518.9</v>
    </oc>
    <nc r="G84">
      <v>90518.95</v>
    </nc>
  </rcc>
</revisions>
</file>

<file path=xl/revisions/revisionLog1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3:H64" start="0" length="2147483647">
    <dxf>
      <font>
        <color auto="1"/>
      </font>
    </dxf>
  </rfmt>
  <rfmt sheetId="1" sqref="B65:H79" start="0" length="2147483647">
    <dxf>
      <font>
        <color auto="1"/>
      </font>
    </dxf>
  </rfmt>
  <rfmt sheetId="1" sqref="A124:I129" start="0" length="2147483647">
    <dxf>
      <font>
        <color auto="1"/>
      </font>
    </dxf>
  </rfmt>
  <rfmt sheetId="1" sqref="I124:I127" start="0" length="2147483647">
    <dxf>
      <font>
        <color rgb="FFFF0000"/>
      </font>
    </dxf>
  </rfmt>
</revisions>
</file>

<file path=xl/revisions/revisionLog1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C130" guid="{02D26A5F-9C30-4AA2-ACE8-267818C5DCA1}" alwaysShow="1" author="Маганёва Екатерина Николаевна" oldLength="55" newLength="31"/>
</revisions>
</file>

<file path=xl/revisions/revisionLog1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3" sId="1" odxf="1" dxf="1">
    <oc r="J15" t="inlineStr">
      <is>
        <r>
          <rPr>
            <u/>
            <sz val="16"/>
            <color rgb="FFFF0000"/>
            <rFont val="Times New Roman"/>
            <family val="2"/>
            <charset val="204"/>
          </rPr>
          <t>УППЭК:</t>
        </r>
        <r>
          <rPr>
            <sz val="16"/>
            <color rgb="FFFF0000"/>
            <rFont val="Times New Roman"/>
            <family val="2"/>
            <charset val="204"/>
          </rPr>
          <t xml:space="preserve"> в рамках реализации государственной программы запланированы расходы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 3 кварталы 2020 года.
Первая дезинсекционная обработка выполнена в полном объеме, согласно заключенным договорам на оказание услуг по проведению дезинсекции.
1. Акарицидные обработки (проведены с 26.04.20020 по 04.05.2020, с 02.06.2020 по 10.06.2020).
Выполнена обработка на площади 420,45 га (план 421,32 га). 
2. Ларвицидные обработки (проведены с 09.05.2020 - 15.05.2020, с 15.06.2020 по 21.06.2020).
В полном объеме выполнена обработка на площади 326,17 га.
3. Барьерная дератизация селитебной зоны территории г.Сургута (проведены с 02.05.2020  - 05.05.2020):
В полном объеме выполнена дератизация на площади 232,30 га.
Оплата выполненных работ будет произведена после завершения контроля эффективности проведенных обработок. 
</t>
        </r>
        <r>
          <rPr>
            <u/>
            <sz val="16"/>
            <color rgb="FFFF0000"/>
            <rFont val="Times New Roman"/>
            <family val="2"/>
            <charset val="204"/>
          </rPr>
          <t>АГ:</t>
        </r>
        <r>
          <rPr>
            <sz val="16"/>
            <color rgb="FFFF0000"/>
            <rFont val="Times New Roman"/>
            <family val="2"/>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t>
        </r>
      </is>
    </oc>
    <nc r="J15" t="inlineStr">
      <is>
        <r>
          <rPr>
            <u/>
            <sz val="16"/>
            <rFont val="Times New Roman"/>
            <family val="1"/>
            <charset val="204"/>
          </rPr>
          <t>УППЭК:</t>
        </r>
        <r>
          <rPr>
            <sz val="16"/>
            <rFont val="Times New Roman"/>
            <family val="1"/>
            <charset val="204"/>
          </rPr>
          <t xml:space="preserve"> в рамках реализации государственной программы запланированы расходы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3 квартал 2020 года.
Первая дезинсекционная обработка выполнена в полном объеме, согласно заключенным договорам на оказание услуг по проведению дезинсекции.
1. Акарицидные обработки (проведены с 26.04.20020 по 04.05.2020, с 02.06.2020 по 10.06.2020).
Выполнена обработка на площади 420,45 га (план 421,32 га). 
2. Ларвицидные обработки (проведены с 09.05.2020 - 15.05.2020, с 15.06.2020 по 21.06.2020).
В полном объеме выполнена обработка на площади 326,17 га.
3. Барьерная дератизация селитебной зоны территории г.Сургута (проведены с 02.05.2020  - 05.05.2020):
В полном объеме выполнена дератизация на площади 232,30 га.</t>
        </r>
        <r>
          <rPr>
            <sz val="16"/>
            <color rgb="FFFF0000"/>
            <rFont val="Times New Roman"/>
            <family val="2"/>
            <charset val="204"/>
          </rPr>
          <t xml:space="preserve">
</t>
        </r>
        <r>
          <rPr>
            <u/>
            <sz val="16"/>
            <color rgb="FFFF0000"/>
            <rFont val="Times New Roman"/>
            <family val="2"/>
            <charset val="204"/>
          </rPr>
          <t>АГ:</t>
        </r>
        <r>
          <rPr>
            <sz val="16"/>
            <color rgb="FFFF0000"/>
            <rFont val="Times New Roman"/>
            <family val="2"/>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t>
        </r>
      </is>
    </nc>
    <odxf>
      <font>
        <sz val="16"/>
        <color rgb="FFFF0000"/>
      </font>
    </odxf>
    <ndxf>
      <font>
        <sz val="16"/>
        <color rgb="FFFF0000"/>
      </font>
    </ndxf>
  </rcc>
  <rcv guid="{CA384592-0CFD-4322-A4EB-34EC04693944}" action="delete"/>
  <rdn rId="0" localSheetId="1" customView="1" name="Z_CA384592_0CFD_4322_A4EB_34EC04693944_.wvu.PrintArea" hidden="1" oldHidden="1">
    <formula>'на 01.08.2020'!$A$1:$J$229</formula>
    <oldFormula>'на 01.08.2020'!$A$1:$J$229</oldFormula>
  </rdn>
  <rdn rId="0" localSheetId="1" customView="1" name="Z_CA384592_0CFD_4322_A4EB_34EC04693944_.wvu.PrintTitles" hidden="1" oldHidden="1">
    <formula>'на 01.08.2020'!$5:$8</formula>
    <oldFormula>'на 01.08.2020'!$5:$8</oldFormula>
  </rdn>
  <rdn rId="0" localSheetId="1" customView="1" name="Z_CA384592_0CFD_4322_A4EB_34EC04693944_.wvu.FilterData" hidden="1" oldHidden="1">
    <formula>'на 01.08.2020'!$A$7:$J$430</formula>
    <oldFormula>'на 01.08.2020'!$A$7:$J$430</oldFormula>
  </rdn>
  <rcv guid="{CA384592-0CFD-4322-A4EB-34EC04693944}" action="add"/>
</revisions>
</file>

<file path=xl/revisions/revisionLog1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7" sId="1">
    <oc r="J178"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01.07.2020 по результатам поступившей зяавки от ОА "Сжиженный газ Север", заключено соглашение от 08.04.2020 № 5 на сумму 4 609,2 тыс.руб. 
На 01.07.2020 предоставлена субсидия в сумме 1096,72 тыс.руб. Расходы запланированы на 2-4 кварталы 2020 года;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01.07.2020 заключены муниципальные контракты на выполнение указанных работ.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
2) ДАиГ:  обустройство объектов:
 "Парк в микрорайоне 40" -  заключен муниципальный контракт от 15.05.2020 № 6/2020. Срок выполнения работ - 15.07.2021 год;
 "Экопарк за Саймой" - Закупка на выполнение работ по благоустройству объекта размещена 19.06.2020 года. Подведение итогов аукциона - 08.07.2020. Заключение контракта - июль 2020 года. Остаток средств в размере 0,04 тыс.руб. - экономия по результатам проведенных торгов. </t>
      </is>
    </oc>
    <nc r="J178"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01.07.2020 по результатам поступившей зяавки от ОА "Сжиженный газ Север", заключено соглашение от 08.04.2020 № 5 на сумму 4 609,2 тыс.руб. 
На 01.07.2020 предоставлена субсидия в сумме 1096,72 тыс.руб. Расходы запланированы на 2-4 кварталы 2020 года;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01.07.2020 заключены муниципальные контракты на выполнение указанных работ.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
2) ДАиГ:  обустройство объектов:
 "Парк в микрорайоне 40" -  заключен муниципальный контракт от 15.05.2020 № 6/2020. Срок выполнения работ - 15.07.2021 год;
 "Экопарк за Саймой" - Закупка на выполнение работ по благоустройству объекта размещена 19.06.2020 года. Подведение итогов аукциона - 08.07.2020. Заключение контракта - июль 2020 года. Остаток средств в размере 0,04 тыс.руб. - экономия по результатам проведенных торгов. </t>
      </is>
    </nc>
  </rcc>
</revisions>
</file>

<file path=xl/revisions/revisionLog1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8" sId="1">
    <oc r="J178"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01.07.2020 по результатам поступившей зяавки от ОА "Сжиженный газ Север", заключено соглашение от 08.04.2020 № 5 на сумму 4 609,2 тыс.руб. 
На 01.07.2020 предоставлена субсидия в сумме 1096,72 тыс.руб. Расходы запланированы на 2-4 кварталы 2020 года;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01.07.2020 заключены муниципальные контракты на выполнение указанных работ.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
2) ДАиГ:  обустройство объектов:
 "Парк в микрорайоне 40" -  заключен муниципальный контракт от 15.05.2020 № 6/2020. Срок выполнения работ - 15.07.2021 год;
 "Экопарк за Саймой" - Закупка на выполнение работ по благоустройству объекта размещена 19.06.2020 года. Подведение итогов аукциона - 08.07.2020. Заключение контракта - июль 2020 года. Остаток средств в размере 0,04 тыс.руб. - экономия по результатам проведенных торгов. </t>
      </is>
    </oc>
    <nc r="J178"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01.07.2020 по результатам поступившей зяавки от ОА "Сжиженный газ Север", заключено соглашение от 08.04.2020 № 5 на сумму 4 609,2 тыс.руб. 
На 01.07.2020 предоставлена субсидия в сумме 1096,72 тыс.руб. Расходы запланированы на 2-4 кварталы 2020 года;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01.07.2020 заключены муниципальные контракты на выполнение указанных работ.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
2) ДАиГ:  обустройство объектов:
 "Парк в микрорайоне 40" -  заключен муниципальный контракт от 15.05.2020 № 6/2020. Срок выполнения работ - 15.07.2021 год. Работы выполнены в июле на сумму 8 079,1 тыс.руб.;
 "Экопарк за Саймой" - Заключен муниципальный контракт на благоустройство территории от 20.07.2020 №11Б/2020. Срок выполнения работ - 30.09.2021 год. 
Остаток средств в размере 2 976,99 тыс.руб. - экономия по результатам проведенных торгов. </t>
      </is>
    </nc>
  </rcc>
  <rcft rId="1127" sheetId="1"/>
  <rcv guid="{6068C3FF-17AA-48A5-A88B-2523CBAC39AE}" action="delete"/>
  <rdn rId="0" localSheetId="1" customView="1" name="Z_6068C3FF_17AA_48A5_A88B_2523CBAC39AE_.wvu.PrintArea" hidden="1" oldHidden="1">
    <formula>'на 01.08.2020'!$A$1:$J$215</formula>
    <oldFormula>'на 01.08.2020'!$A$1:$J$215</oldFormula>
  </rdn>
  <rdn rId="0" localSheetId="1" customView="1" name="Z_6068C3FF_17AA_48A5_A88B_2523CBAC39AE_.wvu.PrintTitles" hidden="1" oldHidden="1">
    <formula>'на 01.08.2020'!$5:$8</formula>
    <oldFormula>'на 01.08.2020'!$5:$8</oldFormula>
  </rdn>
  <rdn rId="0" localSheetId="1" customView="1" name="Z_6068C3FF_17AA_48A5_A88B_2523CBAC39AE_.wvu.FilterData" hidden="1" oldHidden="1">
    <formula>'на 01.08.2020'!$A$7:$J$430</formula>
    <oldFormula>'на 01.08.2020'!$A$7:$J$430</oldFormula>
  </rdn>
  <rcv guid="{6068C3FF-17AA-48A5-A88B-2523CBAC39AE}" action="add"/>
</revisions>
</file>

<file path=xl/revisions/revisionLog1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2" sId="1" odxf="1" dxf="1">
    <oc r="J178"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01.07.2020 по результатам поступившей зяавки от ОА "Сжиженный газ Север", заключено соглашение от 08.04.2020 № 5 на сумму 4 609,2 тыс.руб. 
На 01.07.2020 предоставлена субсидия в сумме 1096,72 тыс.руб. Расходы запланированы на 2-4 кварталы 2020 года;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01.07.2020 заключены муниципальные контракты на выполнение указанных работ.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
2) ДАиГ:  обустройство объектов:
 "Парк в микрорайоне 40" -  заключен муниципальный контракт от 15.05.2020 № 6/2020. Срок выполнения работ - 15.07.2021 год;
 "Экопарк за Саймой" - Закупка на выполнение работ по благоустройству объекта размещена 19.06.2020 года. Подведение итогов аукциона - 08.07.2020. Заключение контракта - июль 2020 года. Остаток средств в размере 0,04 тыс.руб. - экономия по результатам проведенных торгов. </t>
      </is>
    </oc>
    <nc r="J178"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t>
        </r>
        <r>
          <rPr>
            <sz val="16"/>
            <color rgb="FFFF0000"/>
            <rFont val="Times New Roman"/>
            <family val="2"/>
            <charset val="204"/>
          </rPr>
          <t xml:space="preserve">
</t>
        </r>
        <r>
          <rPr>
            <sz val="16"/>
            <rFont val="Times New Roman"/>
            <family val="1"/>
            <charset val="204"/>
          </rPr>
          <t xml:space="preserve">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t>
        </r>
        <r>
          <rPr>
            <sz val="16"/>
            <color rgb="FFFF0000"/>
            <rFont val="Times New Roman"/>
            <family val="2"/>
            <charset val="204"/>
          </rPr>
          <t xml:space="preserve">
</t>
        </r>
        <r>
          <rPr>
            <sz val="16"/>
            <rFont val="Times New Roman"/>
            <family val="1"/>
            <charset val="204"/>
          </rPr>
          <t>2) возмещение расходов организации за доставку населению сжиженного газа для бытовых нужд. Расходы запланированы на 4 квартал 2020.</t>
        </r>
        <r>
          <rPr>
            <sz val="16"/>
            <color rgb="FFFF0000"/>
            <rFont val="Times New Roman"/>
            <family val="2"/>
            <charset val="204"/>
          </rPr>
          <t xml:space="preserve">
</t>
        </r>
        <r>
          <rPr>
            <sz val="16"/>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t>
        </r>
        <r>
          <rPr>
            <sz val="16"/>
            <color rgb="FFFF0000"/>
            <rFont val="Times New Roman"/>
            <family val="2"/>
            <charset val="204"/>
          </rPr>
          <t xml:space="preserve">
</t>
        </r>
        <r>
          <rPr>
            <sz val="16"/>
            <rFont val="Times New Roman"/>
            <family val="1"/>
            <charset val="204"/>
          </rPr>
          <t>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t>
        </r>
        <r>
          <rPr>
            <sz val="16"/>
            <color rgb="FFFF0000"/>
            <rFont val="Times New Roman"/>
            <family val="2"/>
            <charset val="204"/>
          </rPr>
          <t xml:space="preserve">
</t>
        </r>
        <r>
          <rPr>
            <sz val="16"/>
            <rFont val="Times New Roman"/>
            <family val="1"/>
            <charset val="204"/>
          </rPr>
          <t xml:space="preserve">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t>
        </r>
        <r>
          <rPr>
            <sz val="16"/>
            <color rgb="FFFF0000"/>
            <rFont val="Times New Roman"/>
            <family val="2"/>
            <charset val="204"/>
          </rPr>
          <t xml:space="preserve">
4. "Формирование комфортной городской среды" предусмотрено:
</t>
        </r>
        <r>
          <rPr>
            <sz val="16"/>
            <rFont val="Times New Roman"/>
            <family val="1"/>
            <charset val="204"/>
          </rPr>
          <t>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t>
        </r>
        <r>
          <rPr>
            <sz val="16"/>
            <color rgb="FFFF0000"/>
            <rFont val="Times New Roman"/>
            <family val="2"/>
            <charset val="204"/>
          </rPr>
          <t xml:space="preserve">
2) ДАиГ:  обустройство объектов:
 "Парк в микрорайоне 40" -  заключен муниципальный контракт от 15.05.2020 № 6/2020. Срок выполнения работ - 15.07.2021 год;
 "Экопарк за Саймой" - Закупка на выполнение работ по благоустройству объекта размещена 19.06.2020 года. Подведение итогов аукциона - 08.07.2020. Заключение контракта - июль 2020 года. Остаток средств в размере 0,04 тыс.руб. - экономия по результатам проведенных торгов. </t>
        </r>
      </is>
    </nc>
    <ndxf>
      <font>
        <sz val="16"/>
        <color rgb="FFFF0000"/>
      </font>
    </ndxf>
  </rcc>
  <rcft rId="1128" sheetId="1"/>
</revisions>
</file>

<file path=xl/revisions/revisionLog1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3" sId="1">
    <oc r="J178"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t>
        </r>
        <r>
          <rPr>
            <sz val="16"/>
            <color rgb="FFFF0000"/>
            <rFont val="Times New Roman"/>
            <family val="2"/>
            <charset val="204"/>
          </rPr>
          <t xml:space="preserve">
</t>
        </r>
        <r>
          <rPr>
            <sz val="16"/>
            <rFont val="Times New Roman"/>
            <family val="1"/>
            <charset val="204"/>
          </rPr>
          <t xml:space="preserve">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t>
        </r>
        <r>
          <rPr>
            <sz val="16"/>
            <color rgb="FFFF0000"/>
            <rFont val="Times New Roman"/>
            <family val="2"/>
            <charset val="204"/>
          </rPr>
          <t xml:space="preserve">
</t>
        </r>
        <r>
          <rPr>
            <sz val="16"/>
            <rFont val="Times New Roman"/>
            <family val="1"/>
            <charset val="204"/>
          </rPr>
          <t>2) возмещение расходов организации за доставку населению сжиженного газа для бытовых нужд. Расходы запланированы на 4 квартал 2020.</t>
        </r>
        <r>
          <rPr>
            <sz val="16"/>
            <color rgb="FFFF0000"/>
            <rFont val="Times New Roman"/>
            <family val="2"/>
            <charset val="204"/>
          </rPr>
          <t xml:space="preserve">
</t>
        </r>
        <r>
          <rPr>
            <sz val="16"/>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t>
        </r>
        <r>
          <rPr>
            <sz val="16"/>
            <color rgb="FFFF0000"/>
            <rFont val="Times New Roman"/>
            <family val="2"/>
            <charset val="204"/>
          </rPr>
          <t xml:space="preserve">
</t>
        </r>
        <r>
          <rPr>
            <sz val="16"/>
            <rFont val="Times New Roman"/>
            <family val="1"/>
            <charset val="204"/>
          </rPr>
          <t>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t>
        </r>
        <r>
          <rPr>
            <sz val="16"/>
            <color rgb="FFFF0000"/>
            <rFont val="Times New Roman"/>
            <family val="2"/>
            <charset val="204"/>
          </rPr>
          <t xml:space="preserve">
</t>
        </r>
        <r>
          <rPr>
            <sz val="16"/>
            <rFont val="Times New Roman"/>
            <family val="1"/>
            <charset val="204"/>
          </rPr>
          <t xml:space="preserve">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t>
        </r>
        <r>
          <rPr>
            <sz val="16"/>
            <color rgb="FFFF0000"/>
            <rFont val="Times New Roman"/>
            <family val="2"/>
            <charset val="204"/>
          </rPr>
          <t xml:space="preserve">
4. "Формирование комфортной городской среды" предусмотрено:
</t>
        </r>
        <r>
          <rPr>
            <sz val="16"/>
            <rFont val="Times New Roman"/>
            <family val="1"/>
            <charset val="204"/>
          </rPr>
          <t>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t>
        </r>
        <r>
          <rPr>
            <sz val="16"/>
            <color rgb="FFFF0000"/>
            <rFont val="Times New Roman"/>
            <family val="2"/>
            <charset val="204"/>
          </rPr>
          <t xml:space="preserve">
2) ДАиГ:  обустройство объектов:
 "Парк в микрорайоне 40" -  заключен муниципальный контракт от 15.05.2020 № 6/2020. Срок выполнения работ - 15.07.2021 год;
 "Экопарк за Саймой" - Закупка на выполнение работ по благоустройству объекта размещена 19.06.2020 года. Подведение итогов аукциона - 08.07.2020. Заключение контракта - июль 2020 года. Остаток средств в размере 0,04 тыс.руб. - экономия по результатам проведенных торгов. </t>
        </r>
      </is>
    </oc>
    <nc r="J178"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t>
        </r>
        <r>
          <rPr>
            <sz val="16"/>
            <color rgb="FFFF0000"/>
            <rFont val="Times New Roman"/>
            <family val="2"/>
            <charset val="204"/>
          </rPr>
          <t xml:space="preserve">
</t>
        </r>
        <r>
          <rPr>
            <sz val="16"/>
            <rFont val="Times New Roman"/>
            <family val="1"/>
            <charset val="204"/>
          </rPr>
          <t xml:space="preserve">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t>
        </r>
        <r>
          <rPr>
            <sz val="16"/>
            <color rgb="FFFF0000"/>
            <rFont val="Times New Roman"/>
            <family val="2"/>
            <charset val="204"/>
          </rPr>
          <t xml:space="preserve">
</t>
        </r>
        <r>
          <rPr>
            <sz val="16"/>
            <rFont val="Times New Roman"/>
            <family val="1"/>
            <charset val="204"/>
          </rPr>
          <t>2) возмещение расходов организации за доставку населению сжиженного газа для бытовых нужд. Расходы запланированы на 4 квартал 2020.</t>
        </r>
        <r>
          <rPr>
            <sz val="16"/>
            <color rgb="FFFF0000"/>
            <rFont val="Times New Roman"/>
            <family val="2"/>
            <charset val="204"/>
          </rPr>
          <t xml:space="preserve">
</t>
        </r>
        <r>
          <rPr>
            <sz val="16"/>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t>
        </r>
        <r>
          <rPr>
            <sz val="16"/>
            <color rgb="FFFF0000"/>
            <rFont val="Times New Roman"/>
            <family val="2"/>
            <charset val="204"/>
          </rPr>
          <t xml:space="preserve">
</t>
        </r>
        <r>
          <rPr>
            <sz val="16"/>
            <rFont val="Times New Roman"/>
            <family val="1"/>
            <charset val="204"/>
          </rPr>
          <t>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t>
        </r>
        <r>
          <rPr>
            <sz val="16"/>
            <color rgb="FFFF0000"/>
            <rFont val="Times New Roman"/>
            <family val="2"/>
            <charset val="204"/>
          </rPr>
          <t xml:space="preserve">
</t>
        </r>
        <r>
          <rPr>
            <sz val="16"/>
            <rFont val="Times New Roman"/>
            <family val="1"/>
            <charset val="204"/>
          </rPr>
          <t xml:space="preserve">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t>
        </r>
        <r>
          <rPr>
            <sz val="16"/>
            <color rgb="FFFF0000"/>
            <rFont val="Times New Roman"/>
            <family val="2"/>
            <charset val="204"/>
          </rPr>
          <t xml:space="preserve">
</t>
        </r>
        <r>
          <rPr>
            <sz val="16"/>
            <rFont val="Times New Roman"/>
            <family val="1"/>
            <charset val="204"/>
          </rPr>
          <t>4. "Формирование комфортной городской среды" предусмотрено:
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t>
        </r>
        <r>
          <rPr>
            <sz val="16"/>
            <color rgb="FFFF0000"/>
            <rFont val="Times New Roman"/>
            <family val="2"/>
            <charset val="204"/>
          </rPr>
          <t xml:space="preserve">
2) ДАиГ:  обустройство объектов:
 "Парк в микрорайоне 40" -  заключен муниципальный контракт от 15.05.2020 № 6/2020. Срок выполнения работ - 15.07.2021 год;
 "Экопарк за Саймой" - Закупка на выполнение работ по благоустройству объекта размещена 19.06.2020 года. Подведение итогов аукциона - 08.07.2020. Заключение контракта - июль 2020 года. Остаток средств в размере 0,04 тыс.руб. - экономия по результатам проведенных торгов. </t>
        </r>
      </is>
    </nc>
  </rcc>
  <rcv guid="{CA384592-0CFD-4322-A4EB-34EC04693944}" action="delete"/>
  <rdn rId="0" localSheetId="1" customView="1" name="Z_CA384592_0CFD_4322_A4EB_34EC04693944_.wvu.PrintArea" hidden="1" oldHidden="1">
    <formula>'на 01.08.2020'!$A$1:$J$229</formula>
    <oldFormula>'на 01.08.2020'!$A$1:$J$229</oldFormula>
  </rdn>
  <rdn rId="0" localSheetId="1" customView="1" name="Z_CA384592_0CFD_4322_A4EB_34EC04693944_.wvu.PrintTitles" hidden="1" oldHidden="1">
    <formula>'на 01.08.2020'!$5:$8</formula>
    <oldFormula>'на 01.08.2020'!$5:$8</oldFormula>
  </rdn>
  <rdn rId="0" localSheetId="1" customView="1" name="Z_CA384592_0CFD_4322_A4EB_34EC04693944_.wvu.FilterData" hidden="1" oldHidden="1">
    <formula>'на 01.08.2020'!$A$7:$J$430</formula>
    <oldFormula>'на 01.08.2020'!$A$7:$J$430</oldFormula>
  </rdn>
  <rcv guid="{CA384592-0CFD-4322-A4EB-34EC04693944}" action="add"/>
</revisions>
</file>

<file path=xl/revisions/revisionLog1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7" sId="1">
    <oc r="J82" t="inlineStr">
      <is>
        <t>В мае 2020 года состоялось 3 аукциона на приобретение 30 жилых помещений (14  - 1 комн.кв., 4 - 2-х комнт.кв., 12 - 3-х комн.кв.). Муниципальные контракты заключены, оплачена доля местного бюджета. Оплата средств окружного бюджета в следующем отчетном периоде. Размещение закупок на приобретение 64 жилых помещений запланировано на июль 2020 года.</t>
      </is>
    </oc>
    <nc r="J82" t="inlineStr">
      <is>
        <t>В мае 2020 года состоялось 3 аукциона на приобретение 30 жилых помещений (14  - 1 комн.кв., 4 - 2-х комнт.кв., 12 - 3-х комн.кв.). Муниципальные контракты заключены, оплачена доля местного бюджета. Оплата средств окружного бюджета в следующем отчетном периоде. Размещение закупок на приобретение 64 жилых помещений запланировано на август 2020 года.</t>
      </is>
    </nc>
  </rcc>
  <rfmt sheetId="1" sqref="J82:J87" start="0" length="2147483647">
    <dxf>
      <font>
        <color auto="1"/>
      </font>
    </dxf>
  </rfmt>
  <rfmt sheetId="1" sqref="J88:J93" start="0" length="2147483647">
    <dxf>
      <font>
        <color auto="1"/>
      </font>
    </dxf>
  </rfmt>
  <rcc rId="1138" sId="1" odxf="1" dxf="1">
    <oc r="J94" t="inlineStr">
      <is>
        <t>Заключен муниципальный контракт на выполнение работ по строительству инженерных сетей объекта "Улица Маяковского от ул.30 лет Победы до ул. Университетская" с ООО "ЮВиС" №9/2019 от 31.05.2019. Сумма по контракту 377 987,5 тыс.руб. (сети - 87 276,0 тыс.руб., дорога - 290 711,5 тыс.руб.) Срок выполнения работ -  31.10.2020г. Готовность объекта -75 %. В июне 2020 года выполнены и приняты работы на сумму 10 204,9 тыс.руб., заявка направлена на согласование, оплата будет произведена в следующем отчетном периоде.</t>
      </is>
    </oc>
    <nc r="J94" t="inlineStr">
      <is>
        <r>
          <rPr>
            <sz val="16"/>
            <rFont val="Times New Roman"/>
            <family val="1"/>
            <charset val="204"/>
          </rPr>
          <t>Заключен муниципальный контракт на выполнение работ по строительству инженерных сетей объекта "Улица Маяковского от ул.30 лет Победы до ул. Университетская" с ООО "ЮВиС" №9/2019 от 31.05.2019. Сумма по контракту 377 987,5 тыс.руб. (сети - 87 276,0 тыс.руб., дорога - 290 711,5 тыс.руб.) Срок выполнения работ -  31.10.2020г</t>
        </r>
        <r>
          <rPr>
            <sz val="16"/>
            <color rgb="FFFF0000"/>
            <rFont val="Times New Roman"/>
            <family val="2"/>
            <charset val="204"/>
          </rPr>
          <t>. Готовность объекта -75 %. В июне 2020 года выполнены и приняты работы на сумму 10 204,9 тыс.руб., заявка направлена на согласование, оплата будет произведена в следующем отчетном периоде.</t>
        </r>
      </is>
    </nc>
    <odxf>
      <font>
        <sz val="16"/>
        <color rgb="FFFF0000"/>
      </font>
    </odxf>
    <ndxf>
      <font>
        <sz val="16"/>
        <color rgb="FFFF0000"/>
      </font>
    </ndxf>
  </rcc>
  <rfmt sheetId="1" sqref="J106" start="0" length="2147483647">
    <dxf>
      <font>
        <color auto="1"/>
      </font>
    </dxf>
  </rfmt>
  <rfmt sheetId="1" sqref="J112:J117" start="0" length="2147483647">
    <dxf>
      <font>
        <color auto="1"/>
      </font>
    </dxf>
  </rfmt>
  <rcc rId="1139" sId="1">
    <oc r="J112" t="inlineStr">
      <is>
        <t>1.Заключен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"Магистральная улица Северного жилого района (улиц 3"З", 6 "ЗР", на участке от ул.Аэрофлотской до ул.4 "ЗР") от 22.10.2019 №26/2019 с ООО "Земельный кадастровый центр". Сумма контракта 389,56 тыс.руб. Срок выполнения работ  - 6 месяцев с даты подписания контракта. Подрядчиком нарушен срок выполнения работ. Ведется претензионная работа.
2.Заключен муниципальный контракт на выполнение работ по разработке проекта планировки и проекта межевания территории парка за Саймой №5/2020 от 24.03.2020 с ИП Никитин В.В. Сумма контракта 927,5 тыс.руб. Срок выполнения работ - 8 месяцев с даты контракта. Экономия по результатам проведенных торгов сложилась в размере 4 635,27 рублей 
3.Заключен муниципальный контракт на выполнение работ по разработке проекта планировки и проекта межевания территории в границах Нефтеюганское шоссе, улиц Маяковского, Профсоюзов, Островского в городе Сургуте от 28.10.2019 №27/2019 с ООО "Зенит". Сумма контракта 1 560,07 тыс.руб. Срок выполнения работ  - 8 месяцев с даты подписания контракта.
4.Заключен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"Объездная автомобильная дорога 1"З" IV пусковой коплекс (на участке от улицы Югорской до развязки улиц Терешковой и Фармана Салманова) в городе Сургуте от 22.10.2019 №25/2019 с ООО "Земельный кадастровый центр". Сумма контракта 524,33 тыс.руб. Срок выполнения работ  - 9 месяцев с даты подписания контракта.
5.Заключен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3"ЮР, 5 "ЮР"  на участке от ул.16 "ЮР" до ул.4 "З"  (2 этап) в городе Сургуте от 10.12.2019 №33/2019 с ООО "Земельный кадастровый центр". Сумма контракта 474,0 тыс.руб. Срок выполнения работ  - 9 месяцев с даты подписания контракта. Экономия по результатам проведенных торгов сложилась в размере 39,5 рублей.
6.Заключен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"Улица 5"З" на участке от ул. 4"З" до Тюменского тракта (3 этап) в городе Сургуте" от 24.03.2020 №4/2020 с ИП Никитин В.В. Сумма контракта 420 тыс.руб. Срок выполнения работ  - 8 месяцев с даты подписания контракта. Экономия по результатам произведенных торгов  сложилась в размере 2 763,33 тыс. руб.
7.Заключен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23"З" от ул. 3"З" до ул.5 "З" от 07.04.2020 №6/2020 с ООО "Вектор". Сумма контракта 362,5 тыс.руб. Срок выполнения работ - 6 месяцев с даты контракта. Экономия по результатам проведенных торгов сложилась в размере 2 138,06 тыс.руб. 
8.Заключен муниципальный контракт на выполнение работ по разработке проекта межевания территории квартала IV  в городе Сургуте от 25.05.2020 № 13/2020 с ООО "Архивариус". Сумма контракта 928,13 тыс.руб. Срок выполнения работ - 6 месяцев с даты контракта. Экономия по результатам проведенных торгов сложилась в размере 3 071,88 тыс.руб. 
9. Размещение закупки на выполнение работ по постановке границ территориальных зон на государственный кадастровый учет запланировано на июль 2020 года.
10.Размещение закупки на выполнение работ по разработке проекта межевания территории микрорайонов 1,2,4 в г.Сургуте запланировано на июль 2020 года.</t>
      </is>
    </oc>
    <nc r="J112" t="inlineStr">
      <is>
        <r>
          <t xml:space="preserve">1.Заключен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"Магистральная улица Северного жилого района (улиц 3"З", 6 "ЗР", на участке от ул.Аэрофлотской до ул.4 "ЗР") от 22.10.2019 №26/2019 с ООО "Земельный кадастровый центр". Сумма контракта 389,56 тыс.руб. Срок выполнения работ  - 6 месяцев с даты подписания контракта. Подрядчиком нарушен срок выполнения работ. Ведется претензионная работа.
2.Заключен муниципальный контракт на выполнение работ по разработке проекта планировки и проекта межевания территории парка за Саймой №5/2020 от 24.03.2020 с ИП Никитин В.В. Сумма контракта 927,5 тыс.руб. Срок выполнения работ - 8 месяцев с даты контракта. Экономия по результатам проведенных торгов сложилась в размере 3 857,18 рублей 
3.Заключен муниципальный контракт на выполнение работ по разработке проекта планировки и проекта межевания территории в границах Нефтеюганское шоссе, улиц Маяковского, Профсоюзов, Островского в городе Сургуте от 28.10.2019 №27/2019 с ООО "Зенит". Сумма контракта 1 560,07 тыс.руб. Срок выполнения работ  - 8 месяцев с даты подписания контракта.
4.Заключен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"Объездная автомобильная дорога 1"З" IV пусковой коплекс (на участке от улицы Югорской до развязки улиц Терешковой и Фармана Салманова) в городе Сургуте от 22.10.2019 №25/2019 с ООО "Земельный кадастровый центр". Сумма контракта 524,33 тыс.руб. Срок выполнения работ  - 9 месяцев с даты подписания контракта.
5.Заключен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3"ЮР, 5 "ЮР"  на участке от ул.16 "ЮР" до ул.4 "З"  (2 этап) в городе Сургуте от 10.12.2019 №33/2019 с ООО "Земельный кадастровый центр". Сумма контракта 474,0 тыс.руб. Срок выполнения работ  - 9 месяцев с даты подписания контракта. Экономия по результатам проведенных торгов сложилась в размере 39,5 рублей.
6.Заключен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"Улица 5"З" на участке от ул. 4"З" до Тюменского тракта (3 этап) в городе Сургуте" от 24.03.2020 №4/2020 с ИП Никитин В.В. Сумма контракта 420 тыс.руб. Срок выполнения работ  - 8 месяцев с даты подписания контракта. Экономия по результатам произведенных торгов  сложилась в размере 2 297,78 тыс. руб.
7.Заключен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23"З" от ул. 3"З" до ул.5 "З" от 07.04.2020 №6/2020 с ООО "Вектор". Сумма контракта 362,5 тыс.руб. Срок выполнения работ - 6 месяцев с даты контракта. 
8.Заключен муниципальный контракт на выполнение работ по разработке проекта межевания территории квартала IV  в городе Сургуте от 25.05.2020 № 13/2020 с ООО "Архивариус". Сумма контракта 928,13 тыс.руб. Срок выполнения работ - 6 месяцев с даты контракта. 
9. Закупка на выполнение работ по постановке границ территориальных зон на государственный кадастровый учет отменена. Остаток средств в размере 9 767,48 руб. будут предложены к перераспределению.
10.Аукцион на выполнение работ по разработке проекта межевания территории микрорайонов 1,2,4 в г.Сургуте проведен 17.07.2020, итоги подведены 31.07.2020. Муниципальный контракт на стадии заключения.
11.Аукцион на выполнение работ по разработке проекта планировки и проекта межевания территории для размещения линейного объекта "Улица 3"З" от Тюменского тракта до ул. 4"З" в городе Сургуте проведен 21.07.2020, итоги подведены 03.08.2020. Заключение контракта будет произведено в августе 2020 года.
12. Аукцион </t>
        </r>
        <r>
          <rPr>
            <sz val="16"/>
            <color rgb="FFFF0000"/>
            <rFont val="Times New Roman"/>
            <family val="1"/>
            <charset val="204"/>
          </rPr>
          <t>на выполнение работ по объекту "Улица 1 "В" (</t>
        </r>
        <r>
          <rPr>
            <sz val="16"/>
            <rFont val="Times New Roman"/>
            <family val="2"/>
            <charset val="204"/>
          </rPr>
          <t>проспект Пролетарский) от улицы Геологической до ул.Югорской в городе Сургуте" проведен 21.07.2020, итоги подведены 03.08.2020. Заключение контракта будет произведено в августе 2020 года.</t>
        </r>
      </is>
    </nc>
  </rcc>
  <rcv guid="{6068C3FF-17AA-48A5-A88B-2523CBAC39AE}" action="delete"/>
  <rdn rId="0" localSheetId="1" customView="1" name="Z_6068C3FF_17AA_48A5_A88B_2523CBAC39AE_.wvu.PrintArea" hidden="1" oldHidden="1">
    <formula>'на 01.08.2020'!$A$1:$J$215</formula>
    <oldFormula>'на 01.08.2020'!$A$1:$J$215</oldFormula>
  </rdn>
  <rdn rId="0" localSheetId="1" customView="1" name="Z_6068C3FF_17AA_48A5_A88B_2523CBAC39AE_.wvu.PrintTitles" hidden="1" oldHidden="1">
    <formula>'на 01.08.2020'!$5:$8</formula>
    <oldFormula>'на 01.08.2020'!$5:$8</oldFormula>
  </rdn>
  <rdn rId="0" localSheetId="1" customView="1" name="Z_6068C3FF_17AA_48A5_A88B_2523CBAC39AE_.wvu.FilterData" hidden="1" oldHidden="1">
    <formula>'на 01.08.2020'!$A$7:$J$430</formula>
    <oldFormula>'на 01.08.2020'!$A$7:$J$430</oldFormula>
  </rdn>
  <rcv guid="{6068C3FF-17AA-48A5-A88B-2523CBAC39AE}" action="add"/>
</revisions>
</file>

<file path=xl/revisions/revisionLog1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18:J123" start="0" length="2147483647">
    <dxf>
      <font>
        <color auto="1"/>
      </font>
    </dxf>
  </rfmt>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1" sId="1">
    <oc r="J50" t="inlineStr">
      <is>
        <r>
          <rPr>
            <u/>
            <sz val="16"/>
            <color rgb="FFFF0000"/>
            <rFont val="Times New Roman"/>
            <family val="2"/>
            <charset val="204"/>
          </rPr>
          <t>АГ:</t>
        </r>
        <r>
          <rPr>
            <sz val="16"/>
            <color rgb="FFFF0000"/>
            <rFont val="Times New Roman"/>
            <family val="2"/>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01.06.2020 произведена выплата заработной платы за январь-апрель и первую половину мая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u/>
            <sz val="16"/>
            <color rgb="FFFF0000"/>
            <rFont val="Times New Roman"/>
            <family val="2"/>
            <charset val="204"/>
          </rPr>
          <t xml:space="preserve">ДО: </t>
        </r>
        <r>
          <rPr>
            <sz val="16"/>
            <color rgb="FFFF0000"/>
            <rFont val="Times New Roman"/>
            <family val="2"/>
            <charset val="204"/>
          </rPr>
          <t xml:space="preserve">В соответствии с письмом КУ ХМАО-Югры "Сургутский центр занятости населения"  8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АГ (ДК):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oc>
    <nc r="J50" t="inlineStr">
      <is>
        <r>
          <rPr>
            <u/>
            <sz val="16"/>
            <color rgb="FFFF0000"/>
            <rFont val="Times New Roman"/>
            <family val="2"/>
            <charset val="204"/>
          </rPr>
          <t>АГ:</t>
        </r>
        <r>
          <rPr>
            <sz val="16"/>
            <color rgb="FFFF0000"/>
            <rFont val="Times New Roman"/>
            <family val="2"/>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01.06.2020 произведена выплата заработной платы за январь-апрель и первую половину мая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t>
        </r>
        <r>
          <rPr>
            <sz val="16"/>
            <color rgb="FFFF0000"/>
            <rFont val="Times New Roman"/>
            <family val="2"/>
            <charset val="204"/>
          </rPr>
          <t xml:space="preserve">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АГ (ДК):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nc>
  </rcc>
</revisions>
</file>

<file path=xl/revisions/revisionLog1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3" sId="1">
    <oc r="J130" t="inlineStr">
      <is>
        <t>Размещение закупки на приобретение 339 жилых помещений для участников программы запланировано на июль 2020 года. Размещенные ранее 10 закупок на приобретение 62 жилых помещений не состоялись ввиду отсутствие заявок на участие в аукционах.</t>
      </is>
    </oc>
    <nc r="J130" t="inlineStr">
      <is>
        <t>Размещение закупки на приобретение 339 жилых помещений для участников программы запланировано на август 2020 года. Размещенные ранее 10 закупок на приобретение 62 жилых помещений не состоялись ввиду отсутствие заявок на участие в аукционах.</t>
      </is>
    </nc>
  </rcc>
  <rfmt sheetId="1" sqref="J130:J135" start="0" length="2147483647">
    <dxf>
      <font>
        <color auto="1"/>
      </font>
    </dxf>
  </rfmt>
  <rfmt sheetId="1" sqref="J136" start="0" length="2147483647">
    <dxf>
      <font>
        <color auto="1"/>
      </font>
    </dxf>
  </rfmt>
  <rcc rId="1144" sId="1" odxf="1" dxf="1">
    <oc r="J94" t="inlineStr">
      <is>
        <r>
          <rPr>
            <sz val="16"/>
            <rFont val="Times New Roman"/>
            <family val="1"/>
            <charset val="204"/>
          </rPr>
          <t>Заключен муниципальный контракт на выполнение работ по строительству инженерных сетей объекта "Улица Маяковского от ул.30 лет Победы до ул. Университетская" с ООО "ЮВиС" №9/2019 от 31.05.2019. Сумма по контракту 377 987,5 тыс.руб. (сети - 87 276,0 тыс.руб., дорога - 290 711,5 тыс.руб.) Срок выполнения работ -  31.10.2020г</t>
        </r>
        <r>
          <rPr>
            <sz val="16"/>
            <color rgb="FFFF0000"/>
            <rFont val="Times New Roman"/>
            <family val="2"/>
            <charset val="204"/>
          </rPr>
          <t>. Готовность объекта -75 %. В июне 2020 года выполнены и приняты работы на сумму 10 204,9 тыс.руб., заявка направлена на согласование, оплата будет произведена в следующем отчетном периоде.</t>
        </r>
      </is>
    </oc>
    <nc r="J94" t="inlineStr">
      <is>
        <t>Заключен муниципальный контракт на выполнение работ по строительству инженерных сетей объекта "Улица Маяковского от ул.30 лет Победы до ул. Университетская" с ООО "ЮВиС" №9/2019 от 31.05.2019. Сумма по контракту 377 987,5 тыс.руб. (сети - 87 276,0 тыс.руб., дорога - 290 711,5 тыс.руб.) Срок выполнения работ -  31.10.2020г. Готовность объекта -78 %. В июле 2020 года выполнены и приняты работы на сумму 5 585 тыс.руб., заявка направлена на согласование, оплата будет произведена в следующем отчетном периоде.</t>
      </is>
    </nc>
    <odxf>
      <font>
        <sz val="16"/>
        <color rgb="FFFF0000"/>
      </font>
    </odxf>
    <ndxf>
      <font>
        <sz val="16"/>
        <color auto="1"/>
      </font>
    </ndxf>
  </rcc>
</revisions>
</file>

<file path=xl/revisions/revisionLog1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5" sId="1" odxf="1" dxf="1">
    <oc r="J178"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t>
        </r>
        <r>
          <rPr>
            <sz val="16"/>
            <color rgb="FFFF0000"/>
            <rFont val="Times New Roman"/>
            <family val="2"/>
            <charset val="204"/>
          </rPr>
          <t xml:space="preserve">
</t>
        </r>
        <r>
          <rPr>
            <sz val="16"/>
            <rFont val="Times New Roman"/>
            <family val="1"/>
            <charset val="204"/>
          </rPr>
          <t xml:space="preserve">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t>
        </r>
        <r>
          <rPr>
            <sz val="16"/>
            <color rgb="FFFF0000"/>
            <rFont val="Times New Roman"/>
            <family val="2"/>
            <charset val="204"/>
          </rPr>
          <t xml:space="preserve">
</t>
        </r>
        <r>
          <rPr>
            <sz val="16"/>
            <rFont val="Times New Roman"/>
            <family val="1"/>
            <charset val="204"/>
          </rPr>
          <t>2) возмещение расходов организации за доставку населению сжиженного газа для бытовых нужд. Расходы запланированы на 4 квартал 2020.</t>
        </r>
        <r>
          <rPr>
            <sz val="16"/>
            <color rgb="FFFF0000"/>
            <rFont val="Times New Roman"/>
            <family val="2"/>
            <charset val="204"/>
          </rPr>
          <t xml:space="preserve">
</t>
        </r>
        <r>
          <rPr>
            <sz val="16"/>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t>
        </r>
        <r>
          <rPr>
            <sz val="16"/>
            <color rgb="FFFF0000"/>
            <rFont val="Times New Roman"/>
            <family val="2"/>
            <charset val="204"/>
          </rPr>
          <t xml:space="preserve">
</t>
        </r>
        <r>
          <rPr>
            <sz val="16"/>
            <rFont val="Times New Roman"/>
            <family val="1"/>
            <charset val="204"/>
          </rPr>
          <t>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t>
        </r>
        <r>
          <rPr>
            <sz val="16"/>
            <color rgb="FFFF0000"/>
            <rFont val="Times New Roman"/>
            <family val="2"/>
            <charset val="204"/>
          </rPr>
          <t xml:space="preserve">
</t>
        </r>
        <r>
          <rPr>
            <sz val="16"/>
            <rFont val="Times New Roman"/>
            <family val="1"/>
            <charset val="204"/>
          </rPr>
          <t xml:space="preserve">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t>
        </r>
        <r>
          <rPr>
            <sz val="16"/>
            <color rgb="FFFF0000"/>
            <rFont val="Times New Roman"/>
            <family val="2"/>
            <charset val="204"/>
          </rPr>
          <t xml:space="preserve">
</t>
        </r>
        <r>
          <rPr>
            <sz val="16"/>
            <rFont val="Times New Roman"/>
            <family val="1"/>
            <charset val="204"/>
          </rPr>
          <t>4. "Формирование комфортной городской среды" предусмотрено:
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t>
        </r>
        <r>
          <rPr>
            <sz val="16"/>
            <color rgb="FFFF0000"/>
            <rFont val="Times New Roman"/>
            <family val="2"/>
            <charset val="204"/>
          </rPr>
          <t xml:space="preserve">
2) ДАиГ:  обустройство объектов:
 "Парк в микрорайоне 40" -  заключен муниципальный контракт от 15.05.2020 № 6/2020. Срок выполнения работ - 15.07.2021 год;
 "Экопарк за Саймой" - Закупка на выполнение работ по благоустройству объекта размещена 19.06.2020 года. Подведение итогов аукциона - 08.07.2020. Заключение контракта - июль 2020 года. Остаток средств в размере 0,04 тыс.руб. - экономия по результатам проведенных торгов. </t>
        </r>
      </is>
    </oc>
    <nc r="J178"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t>
        </r>
        <r>
          <rPr>
            <sz val="16"/>
            <color rgb="FFFF0000"/>
            <rFont val="Times New Roman"/>
            <family val="2"/>
            <charset val="204"/>
          </rPr>
          <t xml:space="preserve">
</t>
        </r>
        <r>
          <rPr>
            <sz val="16"/>
            <rFont val="Times New Roman"/>
            <family val="1"/>
            <charset val="204"/>
          </rPr>
          <t xml:space="preserve">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t>
        </r>
        <r>
          <rPr>
            <sz val="16"/>
            <color rgb="FFFF0000"/>
            <rFont val="Times New Roman"/>
            <family val="2"/>
            <charset val="204"/>
          </rPr>
          <t xml:space="preserve">
</t>
        </r>
        <r>
          <rPr>
            <sz val="16"/>
            <rFont val="Times New Roman"/>
            <family val="1"/>
            <charset val="204"/>
          </rPr>
          <t>2) возмещение расходов организации за доставку населению сжиженного газа для бытовых нужд. Расходы запланированы на 4 квартал 2020.</t>
        </r>
        <r>
          <rPr>
            <sz val="16"/>
            <color rgb="FFFF0000"/>
            <rFont val="Times New Roman"/>
            <family val="2"/>
            <charset val="204"/>
          </rPr>
          <t xml:space="preserve">
</t>
        </r>
        <r>
          <rPr>
            <sz val="16"/>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t>
        </r>
        <r>
          <rPr>
            <sz val="16"/>
            <color rgb="FFFF0000"/>
            <rFont val="Times New Roman"/>
            <family val="2"/>
            <charset val="204"/>
          </rPr>
          <t xml:space="preserve">
</t>
        </r>
        <r>
          <rPr>
            <sz val="16"/>
            <rFont val="Times New Roman"/>
            <family val="1"/>
            <charset val="204"/>
          </rPr>
          <t>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t>
        </r>
        <r>
          <rPr>
            <sz val="16"/>
            <color rgb="FFFF0000"/>
            <rFont val="Times New Roman"/>
            <family val="2"/>
            <charset val="204"/>
          </rPr>
          <t xml:space="preserve">
</t>
        </r>
        <r>
          <rPr>
            <sz val="16"/>
            <rFont val="Times New Roman"/>
            <family val="1"/>
            <charset val="204"/>
          </rPr>
          <t xml:space="preserve">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t>
        </r>
        <r>
          <rPr>
            <sz val="16"/>
            <color rgb="FFFF0000"/>
            <rFont val="Times New Roman"/>
            <family val="2"/>
            <charset val="204"/>
          </rPr>
          <t xml:space="preserve">
</t>
        </r>
        <r>
          <rPr>
            <sz val="16"/>
            <rFont val="Times New Roman"/>
            <family val="1"/>
            <charset val="204"/>
          </rPr>
          <t>4. "Формирование комфортной городской среды" предусмотрено:
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t>
        </r>
        <r>
          <rPr>
            <sz val="16"/>
            <color rgb="FFFF0000"/>
            <rFont val="Times New Roman"/>
            <family val="2"/>
            <charset val="204"/>
          </rPr>
          <t xml:space="preserve">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Закупка на выполнение работ по благоустройству объекта размещена 19.06.2020 года. Подведение итогов аукциона - 08.07.2020. Заключение контракта - июль 2020 года. Остаток средств в размере 0,04 тыс.руб. - экономия по результатам проведенных торгов. </t>
        </r>
      </is>
    </nc>
    <odxf>
      <font>
        <sz val="16"/>
        <color rgb="FFFF0000"/>
      </font>
    </odxf>
    <ndxf>
      <font>
        <sz val="16"/>
        <color rgb="FFFF0000"/>
      </font>
    </ndxf>
  </rcc>
</revisions>
</file>

<file path=xl/revisions/revisionLog1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6" sId="1">
    <oc r="J178"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t>
        </r>
        <r>
          <rPr>
            <sz val="16"/>
            <color rgb="FFFF0000"/>
            <rFont val="Times New Roman"/>
            <family val="2"/>
            <charset val="204"/>
          </rPr>
          <t xml:space="preserve">
</t>
        </r>
        <r>
          <rPr>
            <sz val="16"/>
            <rFont val="Times New Roman"/>
            <family val="1"/>
            <charset val="204"/>
          </rPr>
          <t xml:space="preserve">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t>
        </r>
        <r>
          <rPr>
            <sz val="16"/>
            <color rgb="FFFF0000"/>
            <rFont val="Times New Roman"/>
            <family val="2"/>
            <charset val="204"/>
          </rPr>
          <t xml:space="preserve">
</t>
        </r>
        <r>
          <rPr>
            <sz val="16"/>
            <rFont val="Times New Roman"/>
            <family val="1"/>
            <charset val="204"/>
          </rPr>
          <t>2) возмещение расходов организации за доставку населению сжиженного газа для бытовых нужд. Расходы запланированы на 4 квартал 2020.</t>
        </r>
        <r>
          <rPr>
            <sz val="16"/>
            <color rgb="FFFF0000"/>
            <rFont val="Times New Roman"/>
            <family val="2"/>
            <charset val="204"/>
          </rPr>
          <t xml:space="preserve">
</t>
        </r>
        <r>
          <rPr>
            <sz val="16"/>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t>
        </r>
        <r>
          <rPr>
            <sz val="16"/>
            <color rgb="FFFF0000"/>
            <rFont val="Times New Roman"/>
            <family val="2"/>
            <charset val="204"/>
          </rPr>
          <t xml:space="preserve">
</t>
        </r>
        <r>
          <rPr>
            <sz val="16"/>
            <rFont val="Times New Roman"/>
            <family val="1"/>
            <charset val="204"/>
          </rPr>
          <t>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t>
        </r>
        <r>
          <rPr>
            <sz val="16"/>
            <color rgb="FFFF0000"/>
            <rFont val="Times New Roman"/>
            <family val="2"/>
            <charset val="204"/>
          </rPr>
          <t xml:space="preserve">
</t>
        </r>
        <r>
          <rPr>
            <sz val="16"/>
            <rFont val="Times New Roman"/>
            <family val="1"/>
            <charset val="204"/>
          </rPr>
          <t xml:space="preserve">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t>
        </r>
        <r>
          <rPr>
            <sz val="16"/>
            <color rgb="FFFF0000"/>
            <rFont val="Times New Roman"/>
            <family val="2"/>
            <charset val="204"/>
          </rPr>
          <t xml:space="preserve">
</t>
        </r>
        <r>
          <rPr>
            <sz val="16"/>
            <rFont val="Times New Roman"/>
            <family val="1"/>
            <charset val="204"/>
          </rPr>
          <t>4. "Формирование комфортной городской среды" предусмотрено:
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t>
        </r>
        <r>
          <rPr>
            <sz val="16"/>
            <color rgb="FFFF0000"/>
            <rFont val="Times New Roman"/>
            <family val="2"/>
            <charset val="204"/>
          </rPr>
          <t xml:space="preserve">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Закупка на выполнение работ по благоустройству объекта размещена 19.06.2020 года. Подведение итогов аукциона - 08.07.2020. Заключение контракта - июль 2020 года. Остаток средств в размере 0,04 тыс.руб. - экономия по результатам проведенных торгов. </t>
        </r>
      </is>
    </oc>
    <nc r="J178"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t>
        </r>
        <r>
          <rPr>
            <sz val="16"/>
            <color rgb="FFFF0000"/>
            <rFont val="Times New Roman"/>
            <family val="2"/>
            <charset val="204"/>
          </rPr>
          <t xml:space="preserve">
</t>
        </r>
        <r>
          <rPr>
            <sz val="16"/>
            <rFont val="Times New Roman"/>
            <family val="1"/>
            <charset val="204"/>
          </rPr>
          <t xml:space="preserve">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t>
        </r>
        <r>
          <rPr>
            <sz val="16"/>
            <color rgb="FFFF0000"/>
            <rFont val="Times New Roman"/>
            <family val="2"/>
            <charset val="204"/>
          </rPr>
          <t xml:space="preserve">
</t>
        </r>
        <r>
          <rPr>
            <sz val="16"/>
            <rFont val="Times New Roman"/>
            <family val="1"/>
            <charset val="204"/>
          </rPr>
          <t>2) возмещение расходов организации за доставку населению сжиженного газа для бытовых нужд. Расходы запланированы на 4 квартал 2020.</t>
        </r>
        <r>
          <rPr>
            <sz val="16"/>
            <color rgb="FFFF0000"/>
            <rFont val="Times New Roman"/>
            <family val="2"/>
            <charset val="204"/>
          </rPr>
          <t xml:space="preserve">
</t>
        </r>
        <r>
          <rPr>
            <sz val="16"/>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t>
        </r>
        <r>
          <rPr>
            <sz val="16"/>
            <color rgb="FFFF0000"/>
            <rFont val="Times New Roman"/>
            <family val="2"/>
            <charset val="204"/>
          </rPr>
          <t xml:space="preserve">
</t>
        </r>
        <r>
          <rPr>
            <sz val="16"/>
            <rFont val="Times New Roman"/>
            <family val="1"/>
            <charset val="204"/>
          </rPr>
          <t>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t>
        </r>
        <r>
          <rPr>
            <sz val="16"/>
            <color rgb="FFFF0000"/>
            <rFont val="Times New Roman"/>
            <family val="2"/>
            <charset val="204"/>
          </rPr>
          <t xml:space="preserve">
</t>
        </r>
        <r>
          <rPr>
            <sz val="16"/>
            <rFont val="Times New Roman"/>
            <family val="1"/>
            <charset val="204"/>
          </rPr>
          <t xml:space="preserve">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t>
        </r>
        <r>
          <rPr>
            <sz val="16"/>
            <color rgb="FFFF0000"/>
            <rFont val="Times New Roman"/>
            <family val="2"/>
            <charset val="204"/>
          </rPr>
          <t xml:space="preserve">
</t>
        </r>
        <r>
          <rPr>
            <sz val="16"/>
            <rFont val="Times New Roman"/>
            <family val="1"/>
            <charset val="204"/>
          </rPr>
          <t>4. "Формирование комфортной городской среды" предусмотрено:
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t>
        </r>
        <r>
          <rPr>
            <sz val="16"/>
            <color rgb="FFFF0000"/>
            <rFont val="Times New Roman"/>
            <family val="2"/>
            <charset val="204"/>
          </rPr>
          <t xml:space="preserve">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2 976,99 тыс.руб. - </t>
        </r>
        <r>
          <rPr>
            <sz val="16"/>
            <color rgb="FFFF0000"/>
            <rFont val="Times New Roman"/>
            <family val="1"/>
            <charset val="204"/>
          </rPr>
          <t xml:space="preserve">экономия по результатам проведенных торгов. </t>
        </r>
      </is>
    </nc>
  </rcc>
  <rcv guid="{6068C3FF-17AA-48A5-A88B-2523CBAC39AE}" action="delete"/>
  <rdn rId="0" localSheetId="1" customView="1" name="Z_6068C3FF_17AA_48A5_A88B_2523CBAC39AE_.wvu.PrintArea" hidden="1" oldHidden="1">
    <formula>'на 01.08.2020'!$A$1:$J$215</formula>
    <oldFormula>'на 01.08.2020'!$A$1:$J$215</oldFormula>
  </rdn>
  <rdn rId="0" localSheetId="1" customView="1" name="Z_6068C3FF_17AA_48A5_A88B_2523CBAC39AE_.wvu.PrintTitles" hidden="1" oldHidden="1">
    <formula>'на 01.08.2020'!$5:$8</formula>
    <oldFormula>'на 01.08.2020'!$5:$8</oldFormula>
  </rdn>
  <rdn rId="0" localSheetId="1" customView="1" name="Z_6068C3FF_17AA_48A5_A88B_2523CBAC39AE_.wvu.FilterData" hidden="1" oldHidden="1">
    <formula>'на 01.08.2020'!$A$7:$J$430</formula>
    <oldFormula>'на 01.08.2020'!$A$7:$J$430</oldFormula>
  </rdn>
  <rcv guid="{6068C3FF-17AA-48A5-A88B-2523CBAC39AE}" action="add"/>
</revisions>
</file>

<file path=xl/revisions/revisionLog1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0" sId="1">
    <o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Количество созданных центров цифрового образования детей «IT-куб» - 1 ед.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41%.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- 17%.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Количество созданных центров цифрового образования детей «IT-куб» - 1 ед.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1" sId="1">
    <o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Количество созданных центров цифрового образования детей «IT-куб» - 1 ед.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Количество созданных центров цифрового образования детей «IT-куб» - 1 ед.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2" sId="1">
    <oc r="J30"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t>
        </r>
        <r>
          <rPr>
            <u/>
            <sz val="16"/>
            <color rgb="FFFF0000"/>
            <rFont val="Times New Roman"/>
            <family val="2"/>
            <charset val="204"/>
          </rPr>
          <t>ДАиГ</t>
        </r>
        <r>
          <rPr>
            <sz val="16"/>
            <color rgb="FFFF0000"/>
            <rFont val="Times New Roman"/>
            <family val="2"/>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170 аукционов на приобретение жилых помещений для участников программы, из низ 150 аукционов не состоялись ввиду отсутствия заявок на участие. 21 аукцион состоялся, заключены муниципальные контракты. Размещены закупки на приобретение 43 жилых помещений, подведение итогов аукционов состоится 21-23 июля. Размещение остальных закупок запланировано на июль 2020 года.</t>
        </r>
      </is>
    </oc>
    <nc r="J30"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t>
        </r>
        <r>
          <rPr>
            <u/>
            <sz val="16"/>
            <color rgb="FFFF0000"/>
            <rFont val="Times New Roman"/>
            <family val="2"/>
            <charset val="204"/>
          </rPr>
          <t>ДАиГ</t>
        </r>
        <r>
          <rPr>
            <sz val="16"/>
            <color rgb="FFFF0000"/>
            <rFont val="Times New Roman"/>
            <family val="2"/>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Размещены закупки на приобретение 30 жилых помещений, подведение итогов аукционов состоится 15 августа 2020 года. </t>
        </r>
      </is>
    </nc>
  </rcc>
</revisions>
</file>

<file path=xl/revisions/revisionLog1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3" sId="1">
    <oc r="J30"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t>
        </r>
        <r>
          <rPr>
            <u/>
            <sz val="16"/>
            <color rgb="FFFF0000"/>
            <rFont val="Times New Roman"/>
            <family val="2"/>
            <charset val="204"/>
          </rPr>
          <t>ДАиГ</t>
        </r>
        <r>
          <rPr>
            <sz val="16"/>
            <color rgb="FFFF0000"/>
            <rFont val="Times New Roman"/>
            <family val="2"/>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Размещены закупки на приобретение 30 жилых помещений, подведение итогов аукционов состоится 15 августа 2020 года. </t>
        </r>
      </is>
    </oc>
    <nc r="J30"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t>
        </r>
        <r>
          <rPr>
            <u/>
            <sz val="16"/>
            <rFont val="Times New Roman"/>
            <family val="1"/>
            <charset val="204"/>
          </rPr>
          <t>ДАиГ</t>
        </r>
        <r>
          <rPr>
            <sz val="16"/>
            <rFont val="Times New Roman"/>
            <family val="1"/>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Размещены закупки на приобретение 30 жилых помещений, подведение итогов аукционов состоится 15 августа 2020 года. </t>
        </r>
      </is>
    </nc>
  </rcc>
</revisions>
</file>

<file path=xl/revisions/revisionLog1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99:J204" start="0" length="2147483647">
    <dxf>
      <font>
        <sz val="10"/>
      </font>
    </dxf>
  </rfmt>
  <rcc rId="1154" sId="1">
    <oc r="J199" t="inlineStr">
      <is>
        <r>
          <rPr>
            <u/>
            <sz val="16"/>
            <rFont val="Times New Roman"/>
            <family val="1"/>
            <charset val="204"/>
          </rPr>
          <t>ДГХ</t>
        </r>
        <r>
          <rPr>
            <sz val="16"/>
            <rFont val="Times New Roman"/>
            <family val="1"/>
            <charset val="204"/>
          </rPr>
          <t xml:space="preserve">: 
1) на 2020 год запланирован ремонт автомобильных дорог по 4 объектам общей площадью 90 918 м2.
Заключены муниципальные контракты на общую сумму 384 114,2 тыс. руб., из них в рамках государственной программы на сумму 163 141,9 тыс.руб. На 01.08.2020 выполнены работы по фрезерованию существующего асфальтобетонного покрытия по проезжей части, на заездах (общей площадью 67 918 м2), по устройству выравнивающего слоя из асфальтобетонной смеси, по устройству основания под фундаменты, по разборке бортовых камней, по устройству тротуаров. Расходы запланированы на 2-4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- 25 %.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-75 %.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-30%. В июне 2020 года приняты выполненные работы на сумму 5 105,3 тыс.руб., заявка на согласовании, оплата будет произведена в следующем отчетном периоде.
</t>
        </r>
        <r>
          <rPr>
            <u/>
            <sz val="16"/>
            <color rgb="FFFF0000"/>
            <rFont val="Times New Roman"/>
            <family val="2"/>
            <charset val="204"/>
          </rPr>
          <t>АГ:</t>
        </r>
        <r>
          <rPr>
            <sz val="16"/>
            <color rgb="FFFF0000"/>
            <rFont val="Times New Roman"/>
            <family val="2"/>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is>
    </oc>
    <nc r="J199" t="inlineStr">
      <is>
        <r>
          <rPr>
            <u/>
            <sz val="10"/>
            <rFont val="Times New Roman"/>
            <family val="1"/>
            <charset val="204"/>
          </rPr>
          <t>ДГХ</t>
        </r>
        <r>
          <rPr>
            <sz val="10"/>
            <rFont val="Times New Roman"/>
            <family val="1"/>
            <charset val="204"/>
          </rPr>
          <t xml:space="preserve">: 
1) на 2020 год запланирован ремонт автомобильных дорог по 4 объектам общей площадью 90 918 м2.
Заключены муниципальные контракты на общую сумму 384 114,2 тыс. руб., из них в рамках государственной программы на сумму 163 141,9 тыс.руб. На 01.08.2020 выполнены работы по фрезерованию существующего асфальтобетонного покрытия по проезжей части, на заездах (общей площадью 67 918 м2), по устройству выравнивающего слоя из асфальтобетонной смеси, по устройству основания под фундаменты, по разборке бортовых камней, по устройству тротуаров. Расходы запланированы на 2-4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sz val="10"/>
            <color rgb="FFFF0000"/>
            <rFont val="Times New Roman"/>
            <family val="1"/>
            <charset val="204"/>
          </rPr>
          <t xml:space="preserve">
</t>
        </r>
        <r>
          <rPr>
            <u/>
            <sz val="10"/>
            <rFont val="Times New Roman"/>
            <family val="1"/>
            <charset val="204"/>
          </rPr>
          <t>ДАиГ</t>
        </r>
        <r>
          <rPr>
            <sz val="10"/>
            <rFont val="Times New Roman"/>
            <family val="1"/>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- 26 %.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-78 %.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-35%. </t>
        </r>
        <r>
          <rPr>
            <sz val="10"/>
            <color rgb="FFFF0000"/>
            <rFont val="Times New Roman"/>
            <family val="1"/>
            <charset val="204"/>
          </rPr>
          <t xml:space="preserve">
</t>
        </r>
        <r>
          <rPr>
            <u/>
            <sz val="10"/>
            <color rgb="FFFF0000"/>
            <rFont val="Times New Roman"/>
            <family val="1"/>
            <charset val="204"/>
          </rPr>
          <t>АГ:</t>
        </r>
        <r>
          <rPr>
            <sz val="10"/>
            <color rgb="FFFF0000"/>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is>
    </nc>
  </rcc>
  <rfmt sheetId="1" sqref="J199:J204" start="0" length="2147483647">
    <dxf>
      <font>
        <sz val="16"/>
      </font>
    </dxf>
  </rfmt>
</revisions>
</file>

<file path=xl/revisions/revisionLog1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5" sId="1">
    <oc r="I114">
      <f>346.71+825.48+1388.46+466.66+373.8+421.86+322.63+826.03+8693.06+2296.79</f>
    </oc>
    <nc r="I114">
      <f>346.71+825.48+1388.46+466.66+373.8+421.86+2552.06+2499.12+322.63+826.03+2296.79</f>
    </nc>
  </rcc>
  <rfmt sheetId="1" sqref="I114" start="0" length="2147483647">
    <dxf>
      <font>
        <color auto="1"/>
      </font>
    </dxf>
  </rfmt>
</revisions>
</file>

<file path=xl/revisions/revisionLog1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6" sId="1">
    <oc r="I115">
      <f>42.85+102.03+171.61+57.68+46.2+52.14+39.88+102.09+1074.42+283.87</f>
    </oc>
    <nc r="I115">
      <f>42.85+102.03+171.61+57.68+46.2+52.14+315.42+308.88+39.88+102.09+283.87</f>
    </nc>
  </rcc>
  <rfmt sheetId="1" sqref="I115" start="0" length="2147483647">
    <dxf>
      <font>
        <color auto="1"/>
      </font>
    </dxf>
  </rfmt>
  <rfmt sheetId="1" sqref="I112" start="0" length="2147483647">
    <dxf>
      <font>
        <color auto="1"/>
      </font>
    </dxf>
  </rfmt>
  <rcc rId="1157" sId="1">
    <oc r="K9">
      <f>D9-I9</f>
    </oc>
    <nc r="K9">
      <f>D9-I9</f>
    </nc>
  </rcc>
  <rcc rId="1158" sId="1">
    <oc r="K112">
      <f>4635.27+39.5+2763.33+2138.06+3071.88</f>
    </oc>
    <nc r="K112">
      <f>D112-I112</f>
    </nc>
  </rcc>
  <rcc rId="1159" sId="1">
    <oc r="J112" t="inlineStr">
      <is>
        <r>
          <t xml:space="preserve">1.Заключен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"Магистральная улица Северного жилого района (улиц 3"З", 6 "ЗР", на участке от ул.Аэрофлотской до ул.4 "ЗР") от 22.10.2019 №26/2019 с ООО "Земельный кадастровый центр". Сумма контракта 389,56 тыс.руб. Срок выполнения работ  - 6 месяцев с даты подписания контракта. Подрядчиком нарушен срок выполнения работ. Ведется претензионная работа.
2.Заключен муниципальный контракт на выполнение работ по разработке проекта планировки и проекта межевания территории парка за Саймой №5/2020 от 24.03.2020 с ИП Никитин В.В. Сумма контракта 927,5 тыс.руб. Срок выполнения работ - 8 месяцев с даты контракта. Экономия по результатам проведенных торгов сложилась в размере 3 857,18 рублей 
3.Заключен муниципальный контракт на выполнение работ по разработке проекта планировки и проекта межевания территории в границах Нефтеюганское шоссе, улиц Маяковского, Профсоюзов, Островского в городе Сургуте от 28.10.2019 №27/2019 с ООО "Зенит". Сумма контракта 1 560,07 тыс.руб. Срок выполнения работ  - 8 месяцев с даты подписания контракта.
4.Заключен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"Объездная автомобильная дорога 1"З" IV пусковой коплекс (на участке от улицы Югорской до развязки улиц Терешковой и Фармана Салманова) в городе Сургуте от 22.10.2019 №25/2019 с ООО "Земельный кадастровый центр". Сумма контракта 524,33 тыс.руб. Срок выполнения работ  - 9 месяцев с даты подписания контракта.
5.Заключен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3"ЮР, 5 "ЮР"  на участке от ул.16 "ЮР" до ул.4 "З"  (2 этап) в городе Сургуте от 10.12.2019 №33/2019 с ООО "Земельный кадастровый центр". Сумма контракта 474,0 тыс.руб. Срок выполнения работ  - 9 месяцев с даты подписания контракта. Экономия по результатам проведенных торгов сложилась в размере 39,5 рублей.
6.Заключен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"Улица 5"З" на участке от ул. 4"З" до Тюменского тракта (3 этап) в городе Сургуте" от 24.03.2020 №4/2020 с ИП Никитин В.В. Сумма контракта 420 тыс.руб. Срок выполнения работ  - 8 месяцев с даты подписания контракта. Экономия по результатам произведенных торгов  сложилась в размере 2 297,78 тыс. руб.
7.Заключен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23"З" от ул. 3"З" до ул.5 "З" от 07.04.2020 №6/2020 с ООО "Вектор". Сумма контракта 362,5 тыс.руб. Срок выполнения работ - 6 месяцев с даты контракта. 
8.Заключен муниципальный контракт на выполнение работ по разработке проекта межевания территории квартала IV  в городе Сургуте от 25.05.2020 № 13/2020 с ООО "Архивариус". Сумма контракта 928,13 тыс.руб. Срок выполнения работ - 6 месяцев с даты контракта. 
9. Закупка на выполнение работ по постановке границ территориальных зон на государственный кадастровый учет отменена. Остаток средств в размере 9 767,48 руб. будут предложены к перераспределению.
10.Аукцион на выполнение работ по разработке проекта межевания территории микрорайонов 1,2,4 в г.Сургуте проведен 17.07.2020, итоги подведены 31.07.2020. Муниципальный контракт на стадии заключения.
11.Аукцион на выполнение работ по разработке проекта планировки и проекта межевания территории для размещения линейного объекта "Улица 3"З" от Тюменского тракта до ул. 4"З" в городе Сургуте проведен 21.07.2020, итоги подведены 03.08.2020. Заключение контракта будет произведено в августе 2020 года.
12. Аукцион </t>
        </r>
        <r>
          <rPr>
            <sz val="16"/>
            <color rgb="FFFF0000"/>
            <rFont val="Times New Roman"/>
            <family val="1"/>
            <charset val="204"/>
          </rPr>
          <t>на выполнение работ по объекту "Улица 1 "В" (</t>
        </r>
        <r>
          <rPr>
            <sz val="16"/>
            <rFont val="Times New Roman"/>
            <family val="2"/>
            <charset val="204"/>
          </rPr>
          <t>проспект Пролетарский) от улицы Геологической до ул.Югорской в городе Сургуте" проведен 21.07.2020, итоги подведены 03.08.2020. Заключение контракта будет произведено в августе 2020 года.</t>
        </r>
      </is>
    </oc>
    <nc r="J112" t="inlineStr">
      <is>
        <r>
          <t xml:space="preserve">1.Заключен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"Магистральная улица Северного жилого района (улиц 3"З", 6 "ЗР", на участке от ул.Аэрофлотской до ул.4 "ЗР") от 22.10.2019 №26/2019 с ООО "Земельный кадастровый центр". Сумма контракта 389,56 тыс.руб. Срок выполнения работ  - 6 месяцев с даты подписания контракта. Подрядчиком нарушен срок выполнения работ. Ведется претензионная работа.
2.Заключен муниципальный контракт на выполнение работ по разработке проекта планировки и проекта межевания территории парка за Саймой №5/2020 от 24.03.2020 с ИП Никитин В.В. Сумма контракта 927,5 тыс.руб. Срок выполнения работ - 8 месяцев с даты контракта. Экономия по результатам проведенных торгов сложилась в размере 3 857,18 рублей 
3.Заключен муниципальный контракт на выполнение работ по разработке проекта планировки и проекта межевания территории в границах Нефтеюганское шоссе, улиц Маяковского, Профсоюзов, Островского в городе Сургуте от 28.10.2019 №27/2019 с ООО "Зенит". Сумма контракта 1 560,07 тыс.руб. Срок выполнения работ  - 8 месяцев с даты подписания контракта.
4.Заключен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"Объездная автомобильная дорога 1"З" IV пусковой коплекс (на участке от улицы Югорской до развязки улиц Терешковой и Фармана Салманова) в городе Сургуте от 22.10.2019 №25/2019 с ООО "Земельный кадастровый центр". Сумма контракта 524,33 тыс.руб. Срок выполнения работ  - 9 месяцев с даты подписания контракта.
5.Заключен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3"ЮР, 5 "ЮР"  на участке от ул.16 "ЮР" до ул.4 "З"  (2 этап) в городе Сургуте от 10.12.2019 №33/2019 с ООО "Земельный кадастровый центр". Сумма контракта 474,0 тыс.руб. Срок выполнения работ  - 9 месяцев с даты подписания контракта. Экономия по результатам проведенных торгов сложилась в размере 39,5 рублей.
6.Заключен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"Улица 5"З" на участке от ул. 4"З" до Тюменского тракта (3 этап) в городе Сургуте" от 24.03.2020 №4/2020 с ИП Никитин В.В. Сумма контракта 420 тыс.руб. Срок выполнения работ  - 8 месяцев с даты подписания контракта. Экономия по результатам произведенных торгов  сложилась в размере 2 297,79 тыс. руб.
7.Заключен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23"З" от ул. 3"З" до ул.5 "З" от 07.04.2020 №6/2020 с ООО "Вектор". Сумма контракта 362,5 тыс.руб. Срок выполнения работ - 6 месяцев с даты контракта. 
8.Заключен муниципальный контракт на выполнение работ по разработке проекта межевания территории квартала IV  в городе Сургуте от 25.05.2020 № 13/2020 с ООО "Архивариус". Сумма контракта 928,13 тыс.руб. Срок выполнения работ - 6 месяцев с даты контракта. 
9. Закупка на выполнение работ по постановке границ территориальных зон на государственный кадастровый учет отменена. Остаток средств в размере 9 767,48 руб. будут предложены к перераспределению.
10.Аукцион на выполнение работ по разработке проекта межевания территории микрорайонов 1,2,4 в г.Сургуте проведен 17.07.2020, итоги подведены 31.07.2020. Муниципальный контракт на стадии заключения.
11.Аукцион на выполнение работ по разработке проекта планировки и проекта межевания территории для размещения линейного объекта "Улица 3"З" от Тюменского тракта до ул. 4"З" в городе Сургуте проведен 21.07.2020, итоги подведены 03.08.2020. Заключение контракта будет произведено в августе 2020 года.
12. Аукцион </t>
        </r>
        <r>
          <rPr>
            <sz val="16"/>
            <color rgb="FFFF0000"/>
            <rFont val="Times New Roman"/>
            <family val="1"/>
            <charset val="204"/>
          </rPr>
          <t>на выполнение работ по объекту "Улица 1 "В" (</t>
        </r>
        <r>
          <rPr>
            <sz val="16"/>
            <rFont val="Times New Roman"/>
            <family val="2"/>
            <charset val="204"/>
          </rPr>
          <t>проспект Пролетарский) от улицы Геологической до ул.Югорской в городе Сургуте" проведен 21.07.2020, итоги подведены 03.08.2020. Заключение контракта будет произведено в августе 2020 года.</t>
        </r>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4" sId="1" odxf="1" dxf="1">
    <oc r="J56" t="inlineStr">
      <is>
        <r>
          <rPr>
            <u/>
            <sz val="16"/>
            <color rgb="FFFF0000"/>
            <rFont val="Times New Roman"/>
            <family val="2"/>
            <charset val="204"/>
          </rPr>
          <t>КУИ</t>
        </r>
        <r>
          <rPr>
            <sz val="16"/>
            <color rgb="FFFF0000"/>
            <rFont val="Times New Roman"/>
            <family val="2"/>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01.06.2020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u/>
            <sz val="16"/>
            <color rgb="FFFF0000"/>
            <rFont val="Times New Roman"/>
            <family val="2"/>
            <charset val="204"/>
          </rPr>
          <t>ДГХ</t>
        </r>
        <r>
          <rPr>
            <sz val="16"/>
            <color rgb="FFFF0000"/>
            <rFont val="Times New Roman"/>
            <family val="2"/>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домашних животных на сумму 37 753,5 тыс.руб., из них рамках государственной программы 4 438,4 тыс.руб. 
На 01.06.2020 за счет средств окружного бюджета фактически отловлено 211 голов. Остаток денежных средств  будет освоен до конца 2 квартала 2020 года.
</t>
        </r>
        <r>
          <rPr>
            <u/>
            <sz val="16"/>
            <color rgb="FFFF0000"/>
            <rFont val="Times New Roman"/>
            <family val="2"/>
            <charset val="204"/>
          </rPr>
          <t>УБУиО</t>
        </r>
        <r>
          <rPr>
            <sz val="16"/>
            <color rgb="FFFF0000"/>
            <rFont val="Times New Roman"/>
            <family val="2"/>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is>
    </oc>
    <n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01.07.2020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домашних животных на сумму 37 753,5 тыс.руб., из них рамках государственной программы 4 438,4 тыс.руб. 
На 01.06.2020 за счет средств окружного бюджета фактически отловлено 211 голов. Остаток денежных средств  будет освоен до конца 2 квартала 2020 года.
</t>
        </r>
        <r>
          <rPr>
            <u/>
            <sz val="16"/>
            <color rgb="FFFF0000"/>
            <rFont val="Times New Roman"/>
            <family val="2"/>
            <charset val="204"/>
          </rPr>
          <t>УБУиО</t>
        </r>
        <r>
          <rPr>
            <sz val="16"/>
            <color rgb="FFFF0000"/>
            <rFont val="Times New Roman"/>
            <family val="2"/>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is>
    </nc>
    <odxf>
      <font>
        <sz val="16"/>
        <color rgb="FFFF0000"/>
      </font>
    </odxf>
    <ndxf>
      <font>
        <sz val="16"/>
        <color rgb="FFFF0000"/>
      </font>
    </ndxf>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2" sId="1">
    <oc r="J50" t="inlineStr">
      <is>
        <r>
          <rPr>
            <u/>
            <sz val="16"/>
            <color rgb="FFFF0000"/>
            <rFont val="Times New Roman"/>
            <family val="2"/>
            <charset val="204"/>
          </rPr>
          <t>АГ:</t>
        </r>
        <r>
          <rPr>
            <sz val="16"/>
            <color rgb="FFFF0000"/>
            <rFont val="Times New Roman"/>
            <family val="2"/>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01.06.2020 произведена выплата заработной платы за январь-апрель и первую половину мая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t>
        </r>
        <r>
          <rPr>
            <sz val="16"/>
            <color rgb="FFFF0000"/>
            <rFont val="Times New Roman"/>
            <family val="2"/>
            <charset val="204"/>
          </rPr>
          <t xml:space="preserve">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АГ (ДК):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oc>
    <nc r="J50" t="inlineStr">
      <is>
        <r>
          <rPr>
            <u/>
            <sz val="16"/>
            <color rgb="FFFF0000"/>
            <rFont val="Times New Roman"/>
            <family val="2"/>
            <charset val="204"/>
          </rPr>
          <t>АГ:</t>
        </r>
        <r>
          <rPr>
            <sz val="16"/>
            <color rgb="FFFF0000"/>
            <rFont val="Times New Roman"/>
            <family val="2"/>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01.06.2020 произведена выплата заработной платы за январь-апрель и первую половину мая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t>
        </r>
        <r>
          <rPr>
            <sz val="16"/>
            <color rgb="FFFF0000"/>
            <rFont val="Times New Roman"/>
            <family val="2"/>
            <charset val="204"/>
          </rPr>
          <t xml:space="preserve">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t>
        </r>
        <r>
          <rPr>
            <sz val="16"/>
            <rFont val="Times New Roman"/>
            <family val="1"/>
            <charset val="204"/>
          </rPr>
          <t xml:space="preserve">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sz val="16"/>
            <color rgb="FFFF0000"/>
            <rFont val="Times New Roman"/>
            <family val="2"/>
            <charset val="204"/>
          </rPr>
          <t xml:space="preserve">
АГ (ДК):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nc>
  </rcc>
</revisions>
</file>

<file path=xl/revisions/revisionLog2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82:I85" start="0" length="2147483647">
    <dxf>
      <font>
        <color auto="1"/>
      </font>
    </dxf>
  </rfmt>
  <rfmt sheetId="1" sqref="I88:I91" start="0" length="2147483647">
    <dxf>
      <font>
        <color auto="1"/>
      </font>
    </dxf>
  </rfmt>
  <rfmt sheetId="1" sqref="I94:I97" start="0" length="2147483647">
    <dxf>
      <font>
        <color auto="1"/>
      </font>
    </dxf>
  </rfmt>
  <rfmt sheetId="1" sqref="I76:I79" start="0" length="2147483647">
    <dxf>
      <font>
        <color auto="1"/>
      </font>
    </dxf>
  </rfmt>
</revisions>
</file>

<file path=xl/revisions/revisionLog2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06:I109" start="0" length="2147483647">
    <dxf>
      <font>
        <color auto="1"/>
      </font>
    </dxf>
  </rfmt>
  <rfmt sheetId="1" sqref="I118:I121" start="0" length="2147483647">
    <dxf>
      <font>
        <color auto="1"/>
      </font>
    </dxf>
  </rfmt>
  <rcc rId="1160" sId="1">
    <oc r="I102">
      <f>I108+I114+I120</f>
    </oc>
    <nc r="I102">
      <f>I108+I114+I120</f>
    </nc>
  </rcc>
  <rfmt sheetId="1" sqref="I100:I103" start="0" length="2147483647">
    <dxf>
      <font>
        <color auto="1"/>
      </font>
    </dxf>
  </rfmt>
  <rcc rId="1161" sId="1">
    <oc r="I138">
      <f>D138-G138</f>
    </oc>
    <nc r="I138">
      <f>D138</f>
    </nc>
  </rcc>
  <rcc rId="1162" sId="1">
    <oc r="I137">
      <f>D137-G137</f>
    </oc>
    <nc r="I137">
      <f>D137</f>
    </nc>
  </rcc>
  <rcc rId="1163" sId="1">
    <oc r="I139">
      <f>D139-G139</f>
    </oc>
    <nc r="I139">
      <f>D139</f>
    </nc>
  </rcc>
  <rcc rId="1164" sId="1">
    <oc r="I136">
      <f>D136-G136</f>
    </oc>
    <nc r="I136">
      <f>I137+I138+I139</f>
    </nc>
  </rcc>
  <rfmt sheetId="1" sqref="I136:I139" start="0" length="2147483647">
    <dxf>
      <font>
        <color auto="1"/>
      </font>
    </dxf>
  </rfmt>
</revisions>
</file>

<file path=xl/revisions/revisionLog2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5" sId="1">
    <oc r="I63">
      <f>SUM(I65:I68)</f>
    </oc>
    <nc r="I63">
      <f>SUM(I65:I68)</f>
    </nc>
  </rcc>
  <rfmt sheetId="1" sqref="I63:I64" start="0" length="2147483647">
    <dxf>
      <font>
        <color auto="1"/>
      </font>
    </dxf>
  </rfmt>
  <rfmt sheetId="1" sqref="I65:I79" start="0" length="2147483647">
    <dxf>
      <font>
        <color auto="1"/>
      </font>
    </dxf>
  </rfmt>
  <rfmt sheetId="1" sqref="I124:I133" start="0" length="2147483647">
    <dxf>
      <font>
        <color auto="1"/>
      </font>
    </dxf>
  </rfmt>
</revisions>
</file>

<file path=xl/revisions/revisionLog2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42:I146" start="0" length="2147483647">
    <dxf>
      <font>
        <color auto="1"/>
      </font>
    </dxf>
  </rfmt>
</revisions>
</file>

<file path=xl/revisions/revisionLog2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6" sId="1">
    <oc r="I180">
      <f>D180</f>
    </oc>
    <nc r="I180">
      <f>D180-928.83</f>
    </nc>
  </rcc>
  <rcc rId="1167" sId="1">
    <oc r="I181">
      <f>D181-0.03</f>
    </oc>
    <nc r="I181">
      <f>D181-0.03-1452.76</f>
    </nc>
  </rcc>
  <rcc rId="1168" sId="1">
    <oc r="I182">
      <f>D182-0.01</f>
    </oc>
    <nc r="I182">
      <f>D182-0.01-595.4</f>
    </nc>
  </rcc>
</revisions>
</file>

<file path=xl/revisions/revisionLog2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9" sId="1">
    <oc r="J178"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t>
        </r>
        <r>
          <rPr>
            <sz val="16"/>
            <color rgb="FFFF0000"/>
            <rFont val="Times New Roman"/>
            <family val="2"/>
            <charset val="204"/>
          </rPr>
          <t xml:space="preserve">
</t>
        </r>
        <r>
          <rPr>
            <sz val="16"/>
            <rFont val="Times New Roman"/>
            <family val="1"/>
            <charset val="204"/>
          </rPr>
          <t xml:space="preserve">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t>
        </r>
        <r>
          <rPr>
            <sz val="16"/>
            <color rgb="FFFF0000"/>
            <rFont val="Times New Roman"/>
            <family val="2"/>
            <charset val="204"/>
          </rPr>
          <t xml:space="preserve">
</t>
        </r>
        <r>
          <rPr>
            <sz val="16"/>
            <rFont val="Times New Roman"/>
            <family val="1"/>
            <charset val="204"/>
          </rPr>
          <t>2) возмещение расходов организации за доставку населению сжиженного газа для бытовых нужд. Расходы запланированы на 4 квартал 2020.</t>
        </r>
        <r>
          <rPr>
            <sz val="16"/>
            <color rgb="FFFF0000"/>
            <rFont val="Times New Roman"/>
            <family val="2"/>
            <charset val="204"/>
          </rPr>
          <t xml:space="preserve">
</t>
        </r>
        <r>
          <rPr>
            <sz val="16"/>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t>
        </r>
        <r>
          <rPr>
            <sz val="16"/>
            <color rgb="FFFF0000"/>
            <rFont val="Times New Roman"/>
            <family val="2"/>
            <charset val="204"/>
          </rPr>
          <t xml:space="preserve">
</t>
        </r>
        <r>
          <rPr>
            <sz val="16"/>
            <rFont val="Times New Roman"/>
            <family val="1"/>
            <charset val="204"/>
          </rPr>
          <t>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t>
        </r>
        <r>
          <rPr>
            <sz val="16"/>
            <color rgb="FFFF0000"/>
            <rFont val="Times New Roman"/>
            <family val="2"/>
            <charset val="204"/>
          </rPr>
          <t xml:space="preserve">
</t>
        </r>
        <r>
          <rPr>
            <sz val="16"/>
            <rFont val="Times New Roman"/>
            <family val="1"/>
            <charset val="204"/>
          </rPr>
          <t xml:space="preserve">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t>
        </r>
        <r>
          <rPr>
            <sz val="16"/>
            <color rgb="FFFF0000"/>
            <rFont val="Times New Roman"/>
            <family val="2"/>
            <charset val="204"/>
          </rPr>
          <t xml:space="preserve">
</t>
        </r>
        <r>
          <rPr>
            <sz val="16"/>
            <rFont val="Times New Roman"/>
            <family val="1"/>
            <charset val="204"/>
          </rPr>
          <t>4. "Формирование комфортной городской среды" предусмотрено:
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t>
        </r>
        <r>
          <rPr>
            <sz val="16"/>
            <color rgb="FFFF0000"/>
            <rFont val="Times New Roman"/>
            <family val="2"/>
            <charset val="204"/>
          </rPr>
          <t xml:space="preserve">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2 976,99 тыс.руб. - </t>
        </r>
        <r>
          <rPr>
            <sz val="16"/>
            <color rgb="FFFF0000"/>
            <rFont val="Times New Roman"/>
            <family val="1"/>
            <charset val="204"/>
          </rPr>
          <t xml:space="preserve">экономия по результатам проведенных торгов. </t>
        </r>
      </is>
    </oc>
    <nc r="J178"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t>
        </r>
        <r>
          <rPr>
            <sz val="16"/>
            <color rgb="FFFF0000"/>
            <rFont val="Times New Roman"/>
            <family val="2"/>
            <charset val="204"/>
          </rPr>
          <t xml:space="preserve">
</t>
        </r>
        <r>
          <rPr>
            <sz val="16"/>
            <rFont val="Times New Roman"/>
            <family val="1"/>
            <charset val="204"/>
          </rPr>
          <t xml:space="preserve">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t>
        </r>
        <r>
          <rPr>
            <sz val="16"/>
            <color rgb="FFFF0000"/>
            <rFont val="Times New Roman"/>
            <family val="2"/>
            <charset val="204"/>
          </rPr>
          <t xml:space="preserve">
</t>
        </r>
        <r>
          <rPr>
            <sz val="16"/>
            <rFont val="Times New Roman"/>
            <family val="1"/>
            <charset val="204"/>
          </rPr>
          <t>2) возмещение расходов организации за доставку населению сжиженного газа для бытовых нужд. Расходы запланированы на 4 квартал 2020.</t>
        </r>
        <r>
          <rPr>
            <sz val="16"/>
            <color rgb="FFFF0000"/>
            <rFont val="Times New Roman"/>
            <family val="2"/>
            <charset val="204"/>
          </rPr>
          <t xml:space="preserve">
</t>
        </r>
        <r>
          <rPr>
            <sz val="16"/>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t>
        </r>
        <r>
          <rPr>
            <sz val="16"/>
            <color rgb="FFFF0000"/>
            <rFont val="Times New Roman"/>
            <family val="2"/>
            <charset val="204"/>
          </rPr>
          <t xml:space="preserve">
</t>
        </r>
        <r>
          <rPr>
            <sz val="16"/>
            <rFont val="Times New Roman"/>
            <family val="1"/>
            <charset val="204"/>
          </rPr>
          <t>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t>
        </r>
        <r>
          <rPr>
            <sz val="16"/>
            <color rgb="FFFF0000"/>
            <rFont val="Times New Roman"/>
            <family val="2"/>
            <charset val="204"/>
          </rPr>
          <t xml:space="preserve">
</t>
        </r>
        <r>
          <rPr>
            <sz val="16"/>
            <rFont val="Times New Roman"/>
            <family val="1"/>
            <charset val="204"/>
          </rPr>
          <t xml:space="preserve">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t>
        </r>
        <r>
          <rPr>
            <sz val="16"/>
            <color rgb="FFFF0000"/>
            <rFont val="Times New Roman"/>
            <family val="2"/>
            <charset val="204"/>
          </rPr>
          <t xml:space="preserve">
</t>
        </r>
        <r>
          <rPr>
            <sz val="16"/>
            <rFont val="Times New Roman"/>
            <family val="1"/>
            <charset val="204"/>
          </rPr>
          <t>4. "Формирование комфортной городской среды" предусмотрено:
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t>
        </r>
        <r>
          <rPr>
            <sz val="16"/>
            <color rgb="FFFF0000"/>
            <rFont val="Times New Roman"/>
            <family val="2"/>
            <charset val="204"/>
          </rPr>
          <t xml:space="preserve">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2 976,99 тыс.руб. сложился в связи с несоблюдением требований порядка государственной программы о заключении контракта не позднее 01.05.2020 года.</t>
        </r>
      </is>
    </nc>
  </rcc>
  <rfmt sheetId="1" sqref="J178:J184" start="0" length="2147483647">
    <dxf>
      <font>
        <color auto="1"/>
      </font>
    </dxf>
  </rfmt>
</revisions>
</file>

<file path=xl/revisions/revisionLog2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0" sId="1" odxf="1" dxf="1">
    <oc r="J160" t="inlineStr">
      <is>
        <r>
          <rPr>
            <u/>
            <sz val="16"/>
            <color rgb="FFFF0000"/>
            <rFont val="Times New Roman"/>
            <family val="2"/>
            <charset val="204"/>
          </rPr>
          <t>ДАиГ:</t>
        </r>
        <r>
          <rPr>
            <sz val="16"/>
            <color rgb="FFFF0000"/>
            <rFont val="Times New Roman"/>
            <family val="2"/>
            <charset val="204"/>
          </rPr>
          <t xml:space="preserve"> средства окружного бюджеты на перечисление единовременной денежной выплаты на приобретение жилого помещения ветерану ВОВ уменьшены в связи с отсутствие заявителей.
</t>
        </r>
        <r>
          <rPr>
            <u/>
            <sz val="16"/>
            <color rgb="FFFF0000"/>
            <rFont val="Times New Roman"/>
            <family val="2"/>
            <charset val="204"/>
          </rPr>
          <t xml:space="preserve">АГ: </t>
        </r>
        <r>
          <rPr>
            <sz val="16"/>
            <color rgb="FFFF0000"/>
            <rFont val="Times New Roman"/>
            <family val="2"/>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366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01.07.2020: 
 - 11 гражданам выданы гарантийные письма (5 граждан получили по ним субсидии), 
- в отношении 3 граждан проводится работа по подтверждению права на получение субсидии; 
- 2 гражданина уведомлены о возможности получения субсидии в текущем году, документы для принятия решения в установленный срок не представили.; 
 - 2 граждан уведомлены о включении в список получателей, но документы для подтверждения права на получение субсидии не представлены.                          
       </t>
        </r>
      </is>
    </oc>
    <nc r="J160" t="inlineStr">
      <is>
        <r>
          <rPr>
            <u/>
            <sz val="16"/>
            <rFont val="Times New Roman"/>
            <family val="1"/>
            <charset val="204"/>
          </rPr>
          <t>ДАиГ:</t>
        </r>
        <r>
          <rPr>
            <sz val="16"/>
            <rFont val="Times New Roman"/>
            <family val="1"/>
            <charset val="204"/>
          </rPr>
          <t xml:space="preserve"> средства окружного бюджеты на перечисление единовременной денежной выплаты на приобретение жилого помещения ветерану ВОВ уменьшены в связи с отсутствие заявителей.</t>
        </r>
        <r>
          <rPr>
            <sz val="16"/>
            <color rgb="FFFF0000"/>
            <rFont val="Times New Roman"/>
            <family val="2"/>
            <charset val="204"/>
          </rPr>
          <t xml:space="preserve">
</t>
        </r>
        <r>
          <rPr>
            <u/>
            <sz val="16"/>
            <color rgb="FFFF0000"/>
            <rFont val="Times New Roman"/>
            <family val="2"/>
            <charset val="204"/>
          </rPr>
          <t xml:space="preserve">АГ: </t>
        </r>
        <r>
          <rPr>
            <sz val="16"/>
            <color rgb="FFFF0000"/>
            <rFont val="Times New Roman"/>
            <family val="2"/>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366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01.07.2020: 
 - 11 гражданам выданы гарантийные письма (5 граждан получили по ним субсидии), 
- в отношении 3 граждан проводится работа по подтверждению права на получение субсидии; 
- 2 гражданина уведомлены о возможности получения субсидии в текущем году, документы для принятия решения в установленный срок не представили.; 
 - 2 граждан уведомлены о включении в список получателей, но документы для подтверждения права на получение субсидии не представлены.                          
       </t>
        </r>
      </is>
    </nc>
    <odxf>
      <font>
        <sz val="16"/>
        <color rgb="FFFF0000"/>
      </font>
    </odxf>
    <ndxf>
      <font>
        <sz val="16"/>
        <color rgb="FFFF0000"/>
      </font>
    </ndxf>
  </rcc>
  <rcc rId="1171" sId="1">
    <oc r="J112" t="inlineStr">
      <is>
        <r>
          <t xml:space="preserve">1.Заключен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"Магистральная улица Северного жилого района (улиц 3"З", 6 "ЗР", на участке от ул.Аэрофлотской до ул.4 "ЗР") от 22.10.2019 №26/2019 с ООО "Земельный кадастровый центр". Сумма контракта 389,56 тыс.руб. Срок выполнения работ  - 6 месяцев с даты подписания контракта. Подрядчиком нарушен срок выполнения работ. Ведется претензионная работа.
2.Заключен муниципальный контракт на выполнение работ по разработке проекта планировки и проекта межевания территории парка за Саймой №5/2020 от 24.03.2020 с ИП Никитин В.В. Сумма контракта 927,5 тыс.руб. Срок выполнения работ - 8 месяцев с даты контракта. Экономия по результатам проведенных торгов сложилась в размере 3 857,18 рублей 
3.Заключен муниципальный контракт на выполнение работ по разработке проекта планировки и проекта межевания территории в границах Нефтеюганское шоссе, улиц Маяковского, Профсоюзов, Островского в городе Сургуте от 28.10.2019 №27/2019 с ООО "Зенит". Сумма контракта 1 560,07 тыс.руб. Срок выполнения работ  - 8 месяцев с даты подписания контракта.
4.Заключен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"Объездная автомобильная дорога 1"З" IV пусковой коплекс (на участке от улицы Югорской до развязки улиц Терешковой и Фармана Салманова) в городе Сургуте от 22.10.2019 №25/2019 с ООО "Земельный кадастровый центр". Сумма контракта 524,33 тыс.руб. Срок выполнения работ  - 9 месяцев с даты подписания контракта.
5.Заключен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3"ЮР, 5 "ЮР"  на участке от ул.16 "ЮР" до ул.4 "З"  (2 этап) в городе Сургуте от 10.12.2019 №33/2019 с ООО "Земельный кадастровый центр". Сумма контракта 474,0 тыс.руб. Срок выполнения работ  - 9 месяцев с даты подписания контракта. Экономия по результатам проведенных торгов сложилась в размере 39,5 рублей.
6.Заключен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"Улица 5"З" на участке от ул. 4"З" до Тюменского тракта (3 этап) в городе Сургуте" от 24.03.2020 №4/2020 с ИП Никитин В.В. Сумма контракта 420 тыс.руб. Срок выполнения работ  - 8 месяцев с даты подписания контракта. Экономия по результатам произведенных торгов  сложилась в размере 2 297,79 тыс. руб.
7.Заключен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23"З" от ул. 3"З" до ул.5 "З" от 07.04.2020 №6/2020 с ООО "Вектор". Сумма контракта 362,5 тыс.руб. Срок выполнения работ - 6 месяцев с даты контракта. 
8.Заключен муниципальный контракт на выполнение работ по разработке проекта межевания территории квартала IV  в городе Сургуте от 25.05.2020 № 13/2020 с ООО "Архивариус". Сумма контракта 928,13 тыс.руб. Срок выполнения работ - 6 месяцев с даты контракта. 
9. Закупка на выполнение работ по постановке границ территориальных зон на государственный кадастровый учет отменена. Остаток средств в размере 9 767,48 руб. будут предложены к перераспределению.
10.Аукцион на выполнение работ по разработке проекта межевания территории микрорайонов 1,2,4 в г.Сургуте проведен 17.07.2020, итоги подведены 31.07.2020. Муниципальный контракт на стадии заключения.
11.Аукцион на выполнение работ по разработке проекта планировки и проекта межевания территории для размещения линейного объекта "Улица 3"З" от Тюменского тракта до ул. 4"З" в городе Сургуте проведен 21.07.2020, итоги подведены 03.08.2020. Заключение контракта будет произведено в августе 2020 года.
12. Аукцион </t>
        </r>
        <r>
          <rPr>
            <sz val="16"/>
            <color rgb="FFFF0000"/>
            <rFont val="Times New Roman"/>
            <family val="1"/>
            <charset val="204"/>
          </rPr>
          <t>на выполнение работ по объекту "Улица 1 "В" (</t>
        </r>
        <r>
          <rPr>
            <sz val="16"/>
            <rFont val="Times New Roman"/>
            <family val="2"/>
            <charset val="204"/>
          </rPr>
          <t>проспект Пролетарский) от улицы Геологической до ул.Югорской в городе Сургуте" проведен 21.07.2020, итоги подведены 03.08.2020. Заключение контракта будет произведено в августе 2020 года.</t>
        </r>
      </is>
    </oc>
    <nc r="J112" t="inlineStr">
      <is>
        <r>
          <t xml:space="preserve">1.Заключен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"Магистральная улица Северного жилого района (улиц 3"З", 6 "ЗР", на участке от ул.Аэрофлотской до ул.4 "ЗР") от 22.10.2019 №26/2019 с ООО "Земельный кадастровый центр". Сумма контракта 389,56 тыс.руб. Срок выполнения работ  - 6 месяцев с даты подписания контракта. Подрядчиком нарушен срок выполнения работ. Ведется претензионная работа.
2.Заключен муниципальный контракт на выполнение работ по разработке проекта планировки и проекта межевания территории парка за Саймой №5/2020 от 24.03.2020 с ИП Никитин В.В. Сумма контракта 927,5 тыс.руб. Срок выполнения работ - 8 месяцев с даты контракта. Экономия по результатам проведенных торгов сложилась в размере 3 857,18 рублей 
3.Заключен муниципальный контракт на выполнение работ по разработке проекта планировки и проекта межевания территории в границах Нефтеюганское шоссе, улиц Маяковского, Профсоюзов, Островского в городе Сургуте от 28.10.2019 №27/2019 с ООО "Зенит". Сумма контракта 1 560,07 тыс.руб. Срок выполнения работ  - 8 месяцев с даты подписания контракта.
4.Заключен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"Объездная автомобильная дорога 1"З" IV пусковой коплекс (на участке от улицы Югорской до развязки улиц Терешковой и Фармана Салманова) в городе Сургуте от 22.10.2019 №25/2019 с ООО "Земельный кадастровый центр". Сумма контракта 524,33 тыс.руб. Срок выполнения работ  - 9 месяцев с даты подписания контракта.
5.Заключен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3"ЮР, 5 "ЮР"  на участке от ул.16 "ЮР" до ул.4 "З"  (2 этап) в городе Сургуте от 10.12.2019 №33/2019 с ООО "Земельный кадастровый центр". Сумма контракта 474,0 тыс.руб. Срок выполнения работ  - 9 месяцев с даты подписания контракта. Экономия по результатам проведенных торгов сложилась в размере 39,5 рублей.
6.Заключен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"Улица 5"З" на участке от ул. 4"З" до Тюменского тракта (3 этап) в городе Сургуте" от 24.03.2020 №4/2020 с ИП Никитин В.В. Сумма контракта 420 тыс.руб. Срок выполнения работ  - 8 месяцев с даты подписания контракта. Экономия по результатам произведенных торгов  сложилась в размере 2 297,79 тыс. руб.
7.Заключен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23"З" от ул. 3"З" до ул.5 "З" от 07.04.2020 №6/2020 с ООО "Вектор". Сумма контракта 362,5 тыс.руб. Срок выполнения работ - 6 месяцев с даты контракта. 
8.Заключен муниципальный контракт на выполнение работ по разработке проекта межевания территории квартала IV  в городе Сургуте от 25.05.2020 № 13/2020 с ООО "Архивариус". Сумма контракта 928,13 тыс.руб. Срок выполнения работ - 6 месяцев с даты контракта. 
9. Закупка на выполнение работ по постановке границ территориальных зон на государственный кадастровый учет отменена. Остаток средств в размере 9 767,48 руб. будут предложены к перераспределению.
10.Аукцион на выполнение работ по разработке проекта межевания территории микрорайонов 1,2,4 в г.Сургуте проведен 17.07.2020, итоги подведены 31.07.2020. Муниципальный контракт на стадии заключения.
11.Аукцион на выполнение работ по разработке проекта планировки и проекта межевания территории для размещения линейного объекта "Улица 3"З" от Тюменского тракта до ул. 4"З" в городе Сургуте проведен 21.07.2020, итоги подведены 03.08.2020. Заключение контракта будет произведено в августе 2020 года.
12. Аукцион </t>
        </r>
        <r>
          <rPr>
            <sz val="16"/>
            <color rgb="FFFF0000"/>
            <rFont val="Times New Roman"/>
            <family val="1"/>
            <charset val="204"/>
          </rPr>
          <t>на выполнение работ по разработке проектов планировки объекта "Улица 1 "В" (</t>
        </r>
        <r>
          <rPr>
            <sz val="16"/>
            <rFont val="Times New Roman"/>
            <family val="2"/>
            <charset val="204"/>
          </rPr>
          <t>проспект Пролетарский) от улицы Геологической до ул.Югорской в городе Сургуте" проведен 21.07.2020, итоги подведены 03.08.2020. Заключение контракта будет произведено в августе 2020 года.</t>
        </r>
      </is>
    </nc>
  </rcc>
  <rfmt sheetId="1" sqref="J112:J117" start="0" length="2147483647">
    <dxf>
      <font>
        <color auto="1"/>
      </font>
    </dxf>
  </rfmt>
</revisions>
</file>

<file path=xl/revisions/revisionLog2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2" sId="1" numFmtId="4">
    <oc r="G17">
      <v>0</v>
    </oc>
    <nc r="G17">
      <v>1041.76</v>
    </nc>
  </rcc>
  <rcc rId="1173" sId="1" numFmtId="4">
    <oc r="E17">
      <v>0</v>
    </oc>
    <nc r="E17">
      <v>1041.76</v>
    </nc>
  </rcc>
  <rfmt sheetId="1" sqref="A15:I20" start="0" length="2147483647">
    <dxf>
      <font>
        <color auto="1"/>
      </font>
    </dxf>
  </rfmt>
  <rcv guid="{CA384592-0CFD-4322-A4EB-34EC04693944}" action="delete"/>
  <rdn rId="0" localSheetId="1" customView="1" name="Z_CA384592_0CFD_4322_A4EB_34EC04693944_.wvu.PrintArea" hidden="1" oldHidden="1">
    <formula>'на 01.08.2020'!$A$1:$J$229</formula>
    <oldFormula>'на 01.08.2020'!$A$1:$J$229</oldFormula>
  </rdn>
  <rdn rId="0" localSheetId="1" customView="1" name="Z_CA384592_0CFD_4322_A4EB_34EC04693944_.wvu.PrintTitles" hidden="1" oldHidden="1">
    <formula>'на 01.08.2020'!$5:$8</formula>
    <oldFormula>'на 01.08.2020'!$5:$8</oldFormula>
  </rdn>
  <rdn rId="0" localSheetId="1" customView="1" name="Z_CA384592_0CFD_4322_A4EB_34EC04693944_.wvu.FilterData" hidden="1" oldHidden="1">
    <formula>'на 01.08.2020'!$A$7:$J$430</formula>
    <oldFormula>'на 01.08.2020'!$A$7:$J$430</oldFormula>
  </rdn>
  <rcv guid="{CA384592-0CFD-4322-A4EB-34EC04693944}" action="add"/>
</revisions>
</file>

<file path=xl/revisions/revisionLog2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7" sId="1" odxf="1" dxf="1">
    <oc r="J15" t="inlineStr">
      <is>
        <r>
          <rPr>
            <u/>
            <sz val="16"/>
            <rFont val="Times New Roman"/>
            <family val="1"/>
            <charset val="204"/>
          </rPr>
          <t>УППЭК:</t>
        </r>
        <r>
          <rPr>
            <sz val="16"/>
            <rFont val="Times New Roman"/>
            <family val="1"/>
            <charset val="204"/>
          </rPr>
          <t xml:space="preserve"> в рамках реализации государственной программы запланированы расходы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3 квартал 2020 года.
Первая дезинсекционная обработка выполнена в полном объеме, согласно заключенным договорам на оказание услуг по проведению дезинсекции.
1. Акарицидные обработки (проведены с 26.04.20020 по 04.05.2020, с 02.06.2020 по 10.06.2020).
Выполнена обработка на площади 420,45 га (план 421,32 га). 
2. Ларвицидные обработки (проведены с 09.05.2020 - 15.05.2020, с 15.06.2020 по 21.06.2020).
В полном объеме выполнена обработка на площади 326,17 га.
3. Барьерная дератизация селитебной зоны территории г.Сургута (проведены с 02.05.2020  - 05.05.2020):
В полном объеме выполнена дератизация на площади 232,30 га.</t>
        </r>
        <r>
          <rPr>
            <sz val="16"/>
            <color rgb="FFFF0000"/>
            <rFont val="Times New Roman"/>
            <family val="2"/>
            <charset val="204"/>
          </rPr>
          <t xml:space="preserve">
</t>
        </r>
        <r>
          <rPr>
            <u/>
            <sz val="16"/>
            <color rgb="FFFF0000"/>
            <rFont val="Times New Roman"/>
            <family val="2"/>
            <charset val="204"/>
          </rPr>
          <t>АГ:</t>
        </r>
        <r>
          <rPr>
            <sz val="16"/>
            <color rgb="FFFF0000"/>
            <rFont val="Times New Roman"/>
            <family val="2"/>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t>
        </r>
      </is>
    </oc>
    <nc r="J15" t="inlineStr">
      <is>
        <r>
          <rPr>
            <u/>
            <sz val="16"/>
            <rFont val="Times New Roman"/>
            <family val="1"/>
            <charset val="204"/>
          </rPr>
          <t>УППЭК:</t>
        </r>
        <r>
          <rPr>
            <sz val="16"/>
            <rFont val="Times New Roman"/>
            <family val="1"/>
            <charset val="204"/>
          </rPr>
          <t xml:space="preserve"> в рамках реализации государственной программы запланированы расходы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3 квартал 2020 года.
Первая дезинсекционная обработка выполнена в полном объеме, согласно заключенным договорам на оказание услуг по проведению дезинсекции.
1. Акарицидные обработки (проведены с 26.04.20020 по 04.05.2020, с 02.06.2020 по 10.06.2020).
Выполнена обработка на площади 420,45 га (план 421,32 га). 
2. Ларвицидные обработки (проведены с 09.05.2020 - 15.05.2020, с 15.06.2020 по 21.06.2020).
В полном объеме выполнена обработка на площади 326,17 га.
3. Барьерная дератизация селитебной зоны территории г.Сургута (проведены с 02.05.2020  - 05.05.2020):
В полном объеме выполнена дератизация на площади 232,30 га.</t>
        </r>
        <r>
          <rPr>
            <sz val="16"/>
            <color rgb="FFFF0000"/>
            <rFont val="Times New Roman"/>
            <family val="2"/>
            <charset val="204"/>
          </rPr>
          <t xml:space="preserve">
</t>
        </r>
        <r>
          <rPr>
            <u/>
            <sz val="16"/>
            <rFont val="Times New Roman"/>
            <family val="1"/>
            <charset val="204"/>
          </rPr>
          <t>АГ:</t>
        </r>
        <r>
          <rPr>
            <sz val="16"/>
            <rFont val="Times New Roman"/>
            <family val="1"/>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t>
        </r>
      </is>
    </nc>
    <odxf>
      <font>
        <sz val="16"/>
        <color rgb="FFFF0000"/>
      </font>
    </odxf>
    <ndxf>
      <font>
        <sz val="16"/>
        <color rgb="FFFF0000"/>
      </font>
    </ndxf>
  </rcc>
</revisions>
</file>

<file path=xl/revisions/revisionLog2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6:I61" start="0" length="2147483647">
    <dxf>
      <font>
        <color auto="1"/>
      </font>
    </dxf>
  </rfmt>
  <rfmt sheetId="1" sqref="A62:J62" start="0" length="2147483647">
    <dxf>
      <font>
        <color auto="1"/>
      </font>
    </dxf>
  </rfmt>
  <rcc rId="1178" sId="1">
    <oc r="J178"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2 976,99 тыс.руб. сложился в связи с несоблюдением требований порядка государственной программы о заключении контракта не позднее 01.05.2020 года.</t>
      </is>
    </oc>
    <nc r="J178"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УЛПХиЭБ: планируется "Благоустройство в районе СурГУ в г. Сургуте".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2 976,99 тыс.руб. сложился в связи с несоблюдением требований порядка государственной программы о заключении контракта не позднее 01.05.2020 года.</t>
      </is>
    </nc>
  </rcc>
  <rcv guid="{CA384592-0CFD-4322-A4EB-34EC04693944}" action="delete"/>
  <rdn rId="0" localSheetId="1" customView="1" name="Z_CA384592_0CFD_4322_A4EB_34EC04693944_.wvu.PrintArea" hidden="1" oldHidden="1">
    <formula>'на 01.08.2020'!$A$1:$J$229</formula>
    <oldFormula>'на 01.08.2020'!$A$1:$J$229</oldFormula>
  </rdn>
  <rdn rId="0" localSheetId="1" customView="1" name="Z_CA384592_0CFD_4322_A4EB_34EC04693944_.wvu.PrintTitles" hidden="1" oldHidden="1">
    <formula>'на 01.08.2020'!$5:$8</formula>
    <oldFormula>'на 01.08.2020'!$5:$8</oldFormula>
  </rdn>
  <rdn rId="0" localSheetId="1" customView="1" name="Z_CA384592_0CFD_4322_A4EB_34EC04693944_.wvu.FilterData" hidden="1" oldHidden="1">
    <formula>'на 01.08.2020'!$A$7:$J$430</formula>
    <oldFormula>'на 01.08.2020'!$A$7:$J$430</oldFormula>
  </rdn>
  <rcv guid="{CA384592-0CFD-4322-A4EB-34EC04693944}"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3" sId="1">
    <oc r="J50" t="inlineStr">
      <is>
        <r>
          <rPr>
            <u/>
            <sz val="16"/>
            <color rgb="FFFF0000"/>
            <rFont val="Times New Roman"/>
            <family val="2"/>
            <charset val="204"/>
          </rPr>
          <t>АГ:</t>
        </r>
        <r>
          <rPr>
            <sz val="16"/>
            <color rgb="FFFF0000"/>
            <rFont val="Times New Roman"/>
            <family val="2"/>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01.06.2020 произведена выплата заработной платы за январь-апрель и первую половину мая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t>
        </r>
        <r>
          <rPr>
            <sz val="16"/>
            <color rgb="FFFF0000"/>
            <rFont val="Times New Roman"/>
            <family val="2"/>
            <charset val="204"/>
          </rPr>
          <t xml:space="preserve">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t>
        </r>
        <r>
          <rPr>
            <sz val="16"/>
            <rFont val="Times New Roman"/>
            <family val="1"/>
            <charset val="204"/>
          </rPr>
          <t xml:space="preserve">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sz val="16"/>
            <color rgb="FFFF0000"/>
            <rFont val="Times New Roman"/>
            <family val="2"/>
            <charset val="204"/>
          </rPr>
          <t xml:space="preserve">
АГ (ДК):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oc>
    <nc r="J50" t="inlineStr">
      <is>
        <r>
          <rPr>
            <u/>
            <sz val="16"/>
            <color rgb="FFFF0000"/>
            <rFont val="Times New Roman"/>
            <family val="2"/>
            <charset val="204"/>
          </rPr>
          <t>АГ:</t>
        </r>
        <r>
          <rPr>
            <sz val="16"/>
            <color rgb="FFFF0000"/>
            <rFont val="Times New Roman"/>
            <family val="2"/>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01.06.2020 произведена выплата заработной платы за январь-апрель и первую половину мая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t>
        </r>
        <r>
          <rPr>
            <sz val="16"/>
            <color rgb="FFFF0000"/>
            <rFont val="Times New Roman"/>
            <family val="2"/>
            <charset val="204"/>
          </rPr>
          <t xml:space="preserve">
</t>
        </r>
        <r>
          <rPr>
            <sz val="16"/>
            <rFont val="Times New Roman"/>
            <family val="1"/>
            <charset val="204"/>
          </rPr>
          <t>-содействие улучшению положения на рынке труда не занятых трудовой деятельностью и безработных граждан;</t>
        </r>
        <r>
          <rPr>
            <sz val="16"/>
            <color rgb="FFFF0000"/>
            <rFont val="Times New Roman"/>
            <family val="2"/>
            <charset val="204"/>
          </rPr>
          <t xml:space="preserve">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t>
        </r>
        <r>
          <rPr>
            <sz val="16"/>
            <rFont val="Times New Roman"/>
            <family val="1"/>
            <charset val="204"/>
          </rPr>
          <t xml:space="preserve">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sz val="16"/>
            <color rgb="FFFF0000"/>
            <rFont val="Times New Roman"/>
            <family val="2"/>
            <charset val="204"/>
          </rPr>
          <t xml:space="preserve">
АГ (ДК):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nc>
  </rcc>
</revisions>
</file>

<file path=xl/revisions/revisionLog2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80:H180" start="0" length="2147483647">
    <dxf>
      <font>
        <color auto="1"/>
      </font>
    </dxf>
  </rfmt>
  <rcc rId="1182" sId="1" numFmtId="4">
    <oc r="E181">
      <v>1122</v>
    </oc>
    <nc r="E181">
      <v>2039.7</v>
    </nc>
  </rcc>
  <rcc rId="1183" sId="1" numFmtId="4">
    <oc r="G181">
      <v>1096.72</v>
    </oc>
    <nc r="G181">
      <v>1316.1</v>
    </nc>
  </rcc>
  <rfmt sheetId="1" sqref="B181:H181" start="0" length="2147483647">
    <dxf>
      <font>
        <color auto="1"/>
      </font>
    </dxf>
  </rfmt>
</revisions>
</file>

<file path=xl/revisions/revisionLog2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4" sId="1">
    <oc r="I180">
      <f>D180-928.83</f>
    </oc>
    <nc r="I180">
      <f>D180</f>
    </nc>
  </rcc>
  <rfmt sheetId="1" sqref="I180" start="0" length="2147483647">
    <dxf>
      <font>
        <color auto="1"/>
      </font>
    </dxf>
  </rfmt>
  <rcc rId="1185" sId="1">
    <oc r="I181">
      <f>D181-0.03-1452.76</f>
    </oc>
    <nc r="I181">
      <f>D181</f>
    </nc>
  </rcc>
  <rfmt sheetId="1" sqref="I181" start="0" length="2147483647">
    <dxf>
      <font>
        <color auto="1"/>
      </font>
    </dxf>
  </rfmt>
  <rfmt sheetId="1" sqref="B182:H182" start="0" length="2147483647">
    <dxf>
      <font>
        <color auto="1"/>
      </font>
    </dxf>
  </rfmt>
  <rcc rId="1186" sId="1">
    <oc r="I182">
      <f>D182-0.01-595.4</f>
    </oc>
    <nc r="I182">
      <f>D182</f>
    </nc>
  </rcc>
  <rfmt sheetId="1" sqref="I182" start="0" length="2147483647">
    <dxf>
      <font>
        <color auto="1"/>
      </font>
    </dxf>
  </rfmt>
  <rfmt sheetId="1" sqref="B183:I183" start="0" length="2147483647">
    <dxf>
      <font>
        <color auto="1"/>
      </font>
    </dxf>
  </rfmt>
  <rcc rId="1187" sId="1" numFmtId="4">
    <oc r="G184">
      <v>455.91</v>
    </oc>
    <nc r="G184">
      <v>830.91</v>
    </nc>
  </rcc>
  <rcc rId="1188" sId="1" numFmtId="4">
    <oc r="E184">
      <v>0</v>
    </oc>
    <nc r="E184">
      <v>830.91</v>
    </nc>
  </rcc>
  <rcc rId="1189" sId="1" odxf="1" dxf="1">
    <oc r="F184">
      <f>E184/D184</f>
    </oc>
    <nc r="F184">
      <f>E184/D184</f>
    </nc>
    <odxf>
      <font>
        <sz val="20"/>
        <color rgb="FFFF0000"/>
      </font>
      <fill>
        <patternFill patternType="solid">
          <bgColor theme="0"/>
        </patternFill>
      </fill>
    </odxf>
    <ndxf>
      <font>
        <sz val="20"/>
        <color auto="1"/>
      </font>
      <fill>
        <patternFill patternType="none">
          <bgColor indexed="65"/>
        </patternFill>
      </fill>
    </ndxf>
  </rcc>
  <rcc rId="1190" sId="1" odxf="1" dxf="1">
    <oc r="H184">
      <f>G184/D184</f>
    </oc>
    <nc r="H184">
      <f>G184/D184</f>
    </nc>
    <odxf>
      <font>
        <sz val="20"/>
        <color rgb="FFFF0000"/>
      </font>
      <fill>
        <patternFill patternType="solid">
          <bgColor theme="0"/>
        </patternFill>
      </fill>
    </odxf>
    <ndxf>
      <font>
        <sz val="20"/>
        <color auto="1"/>
      </font>
      <fill>
        <patternFill patternType="none">
          <bgColor indexed="65"/>
        </patternFill>
      </fill>
    </ndxf>
  </rcc>
  <rfmt sheetId="1" sqref="B184:I184" start="0" length="2147483647">
    <dxf>
      <font>
        <color auto="1"/>
      </font>
    </dxf>
  </rfmt>
</revisions>
</file>

<file path=xl/revisions/revisionLog2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1" sId="1" numFmtId="4">
    <oc r="G181">
      <v>1316.1</v>
    </oc>
    <nc r="G181">
      <v>1316.06</v>
    </nc>
  </rcc>
  <rcc rId="1192" sId="1" numFmtId="4">
    <oc r="E181">
      <v>2039.7</v>
    </oc>
    <nc r="E181">
      <v>2039.71</v>
    </nc>
  </rcc>
</revisions>
</file>

<file path=xl/revisions/revisionLog2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78:I179" start="0" length="2147483647">
    <dxf>
      <font>
        <color auto="1"/>
      </font>
    </dxf>
  </rfmt>
  <rfmt sheetId="1" sqref="A178:A184" start="0" length="2147483647">
    <dxf>
      <font>
        <color auto="1"/>
      </font>
    </dxf>
  </rfmt>
  <rcv guid="{CA384592-0CFD-4322-A4EB-34EC04693944}" action="delete"/>
  <rdn rId="0" localSheetId="1" customView="1" name="Z_CA384592_0CFD_4322_A4EB_34EC04693944_.wvu.PrintArea" hidden="1" oldHidden="1">
    <formula>'на 01.08.2020'!$A$1:$J$229</formula>
    <oldFormula>'на 01.08.2020'!$A$1:$J$229</oldFormula>
  </rdn>
  <rdn rId="0" localSheetId="1" customView="1" name="Z_CA384592_0CFD_4322_A4EB_34EC04693944_.wvu.PrintTitles" hidden="1" oldHidden="1">
    <formula>'на 01.08.2020'!$5:$8</formula>
    <oldFormula>'на 01.08.2020'!$5:$8</oldFormula>
  </rdn>
  <rdn rId="0" localSheetId="1" customView="1" name="Z_CA384592_0CFD_4322_A4EB_34EC04693944_.wvu.FilterData" hidden="1" oldHidden="1">
    <formula>'на 01.08.2020'!$A$7:$J$430</formula>
    <oldFormula>'на 01.08.2020'!$A$7:$J$430</oldFormula>
  </rdn>
  <rcv guid="{CA384592-0CFD-4322-A4EB-34EC04693944}" action="add"/>
</revisions>
</file>

<file path=xl/revisions/revisionLog2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6" sId="1" numFmtId="4">
    <oc r="E200">
      <v>193679.76</v>
    </oc>
    <nc r="E200">
      <v>214255.68</v>
    </nc>
  </rcc>
  <rcc rId="1197" sId="1" numFmtId="4">
    <oc r="G200">
      <v>193679.76</v>
    </oc>
    <nc r="G200">
      <f>E200</f>
    </nc>
  </rcc>
  <rfmt sheetId="1" sqref="B200:I200" start="0" length="2147483647">
    <dxf>
      <font>
        <color auto="1"/>
      </font>
    </dxf>
  </rfmt>
</revisions>
</file>

<file path=xl/revisions/revisionLog2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8" sId="1" numFmtId="4">
    <oc r="E201">
      <v>35236.69</v>
    </oc>
    <nc r="E201">
      <v>47729.440000000002</v>
    </nc>
  </rcc>
  <rcc rId="1199" sId="1" numFmtId="4">
    <oc r="G201">
      <v>35236.69</v>
    </oc>
    <nc r="G201">
      <f>E201</f>
    </nc>
  </rcc>
  <rfmt sheetId="1" sqref="B201:I201" start="0" length="2147483647">
    <dxf>
      <font>
        <color auto="1"/>
      </font>
    </dxf>
  </rfmt>
</revisions>
</file>

<file path=xl/revisions/revisionLog2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2:XFD62" start="0" length="2147483647">
    <dxf>
      <font>
        <color auto="1"/>
      </font>
    </dxf>
  </rfmt>
  <rfmt sheetId="1" sqref="A179:XFD179" start="0" length="2147483647">
    <dxf>
      <font>
        <color auto="1"/>
      </font>
    </dxf>
  </rfmt>
  <rfmt sheetId="1" sqref="A192:XFD192" start="0" length="2147483647">
    <dxf>
      <font>
        <color auto="1"/>
      </font>
    </dxf>
  </rfmt>
</revisions>
</file>

<file path=xl/revisions/revisionLog2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74:C176" start="0" length="2147483647">
    <dxf>
      <font>
        <color auto="1"/>
      </font>
    </dxf>
  </rfmt>
  <rfmt sheetId="1" sqref="D174:D176" start="0" length="2147483647">
    <dxf>
      <font>
        <color auto="1"/>
      </font>
    </dxf>
  </rfmt>
  <rcc rId="503" sId="1" numFmtId="4">
    <oc r="G175">
      <v>0</v>
    </oc>
    <nc r="G175">
      <v>822</v>
    </nc>
  </rcc>
  <rfmt sheetId="1" sqref="G174:G176" start="0" length="2147483647">
    <dxf>
      <font>
        <color auto="1"/>
      </font>
    </dxf>
  </rfmt>
  <rfmt sheetId="1" sqref="E176:F176" start="0" length="2147483647">
    <dxf>
      <font>
        <color auto="1"/>
      </font>
    </dxf>
  </rfmt>
  <rcc rId="504" sId="1" numFmtId="4">
    <oc r="E175">
      <v>0</v>
    </oc>
    <nc r="E175">
      <v>822</v>
    </nc>
  </rcc>
  <rfmt sheetId="1" sqref="E175:F175" start="0" length="2147483647">
    <dxf>
      <font>
        <color auto="1"/>
      </font>
    </dxf>
  </rfmt>
  <rfmt sheetId="1" sqref="C180:D182" start="0" length="2147483647">
    <dxf>
      <font>
        <color auto="1"/>
      </font>
    </dxf>
  </rfmt>
  <rfmt sheetId="1" sqref="C194:D194" start="0" length="2147483647">
    <dxf>
      <font>
        <color auto="1"/>
      </font>
    </dxf>
  </rfmt>
  <rcc rId="505" sId="1" numFmtId="4">
    <oc r="G194">
      <v>15000</v>
    </oc>
    <nc r="G194">
      <v>35081.9</v>
    </nc>
  </rcc>
  <rcc rId="506" sId="1" numFmtId="4">
    <oc r="E194">
      <v>15000</v>
    </oc>
    <nc r="E194">
      <v>35081.9</v>
    </nc>
  </rcc>
  <rfmt sheetId="1" sqref="E194:H194" start="0" length="2147483647">
    <dxf>
      <font>
        <color auto="1"/>
      </font>
    </dxf>
  </rfmt>
  <rfmt sheetId="1" sqref="C195:C196" start="0" length="2147483647">
    <dxf>
      <font>
        <color auto="1"/>
      </font>
    </dxf>
  </rfmt>
  <rfmt sheetId="1" sqref="D196" start="0" length="2147483647">
    <dxf>
      <font>
        <color auto="1"/>
      </font>
    </dxf>
  </rfmt>
  <rcc rId="507" sId="1" numFmtId="4">
    <oc r="D195">
      <v>269070.7</v>
    </oc>
    <nc r="D195">
      <v>270266.5</v>
    </nc>
  </rcc>
  <rfmt sheetId="1" sqref="D195" start="0" length="2147483647">
    <dxf>
      <font>
        <color auto="1"/>
      </font>
    </dxf>
  </rfmt>
  <rcc rId="508" sId="1" numFmtId="4">
    <oc r="G195">
      <v>9073.91</v>
    </oc>
    <nc r="G195">
      <v>14221.2</v>
    </nc>
  </rcc>
  <rcc rId="509" sId="1" numFmtId="4">
    <oc r="G196">
      <v>1008.21</v>
    </oc>
    <nc r="G196">
      <v>1580.14</v>
    </nc>
  </rcc>
  <rfmt sheetId="1" sqref="G194:G196" start="0" length="2147483647">
    <dxf>
      <font>
        <color auto="1"/>
      </font>
    </dxf>
  </rfmt>
  <rcc rId="510" sId="1" numFmtId="4">
    <oc r="E195">
      <v>9073.91</v>
    </oc>
    <nc r="E195">
      <v>14221.2</v>
    </nc>
  </rcc>
  <rfmt sheetId="1" sqref="E194:H196" start="0" length="2147483647">
    <dxf>
      <font>
        <color auto="1"/>
      </font>
    </dxf>
  </rfmt>
  <rcv guid="{CCF533A2-322B-40E2-88B2-065E6D1D35B4}" action="delete"/>
  <rdn rId="0" localSheetId="1" customView="1" name="Z_CCF533A2_322B_40E2_88B2_065E6D1D35B4_.wvu.PrintArea" hidden="1" oldHidden="1">
    <formula>'на 01.06.2020'!$A$1:$J$223</formula>
    <oldFormula>'на 01.06.2020'!$A$1:$J$223</oldFormula>
  </rdn>
  <rdn rId="0" localSheetId="1" customView="1" name="Z_CCF533A2_322B_40E2_88B2_065E6D1D35B4_.wvu.PrintTitles" hidden="1" oldHidden="1">
    <formula>'на 01.06.2020'!$5:$8</formula>
    <oldFormula>'на 01.06.2020'!$5:$8</oldFormula>
  </rdn>
  <rdn rId="0" localSheetId="1" customView="1" name="Z_CCF533A2_322B_40E2_88B2_065E6D1D35B4_.wvu.FilterData" hidden="1" oldHidden="1">
    <formula>'на 01.06.2020'!$A$7:$J$424</formula>
    <oldFormula>'на 01.06.2020'!$A$7:$J$424</oldFormula>
  </rdn>
  <rcv guid="{CCF533A2-322B-40E2-88B2-065E6D1D35B4}" action="add"/>
</revisions>
</file>

<file path=xl/revisions/revisionLog2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56:I58" start="0" length="2147483647">
    <dxf>
      <font>
        <color auto="1"/>
      </font>
    </dxf>
  </rfmt>
  <rfmt sheetId="1" sqref="J56" start="0" length="0">
    <dxf>
      <font>
        <sz val="16"/>
        <color rgb="FFFF0000"/>
      </font>
    </dxf>
  </rfmt>
  <rcc rId="514" sId="1">
    <oc r="J56" t="inlineStr">
      <is>
        <r>
          <rPr>
            <u/>
            <sz val="16"/>
            <color rgb="FFFF0000"/>
            <rFont val="Times New Roman"/>
            <family val="2"/>
            <charset val="204"/>
          </rPr>
          <t>КУИ</t>
        </r>
        <r>
          <rPr>
            <sz val="16"/>
            <color rgb="FFFF0000"/>
            <rFont val="Times New Roman"/>
            <family val="2"/>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01.05.2020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u/>
            <sz val="16"/>
            <color rgb="FFFF0000"/>
            <rFont val="Times New Roman"/>
            <family val="2"/>
            <charset val="204"/>
          </rPr>
          <t>ДГХ</t>
        </r>
        <r>
          <rPr>
            <sz val="16"/>
            <color rgb="FFFF0000"/>
            <rFont val="Times New Roman"/>
            <family val="2"/>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домашних животных на сумму 37 753,5 тыс.руб., из них рамках государственной программы 4 438,4 тыс.руб. 
На 01.05.2020 за счет средств окружного бюджета фактически отловлено 131 голов. Остаток денежных средств  будет освоен во 2 квартале 2020 года.
</t>
        </r>
        <r>
          <rPr>
            <u/>
            <sz val="16"/>
            <color rgb="FFFF0000"/>
            <rFont val="Times New Roman"/>
            <family val="2"/>
            <charset val="204"/>
          </rPr>
          <t>УБУиО</t>
        </r>
        <r>
          <rPr>
            <sz val="16"/>
            <color rgb="FFFF0000"/>
            <rFont val="Times New Roman"/>
            <family val="2"/>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is>
    </oc>
    <n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01.06.2020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u/>
            <sz val="16"/>
            <rFont val="Times New Roman"/>
            <family val="1"/>
            <charset val="204"/>
          </rPr>
          <t>ДГХ</t>
        </r>
        <r>
          <rPr>
            <sz val="16"/>
            <rFont val="Times New Roman"/>
            <family val="1"/>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домашних животных на сумму 37 753,5 тыс.руб., из них рамках государственной программы 4 438,4 тыс.руб. 
На 01.06.2020 за счет средств окружного бюджета фактически отловлено 211 голов. Остаток денежных средств  будет освоен во 2 квартале 2020 года.
</t>
        </r>
        <r>
          <rPr>
            <u/>
            <sz val="16"/>
            <rFont val="Times New Roman"/>
            <family val="1"/>
            <charset val="204"/>
          </rPr>
          <t>УБУиО</t>
        </r>
        <r>
          <rPr>
            <sz val="16"/>
            <rFont val="Times New Roman"/>
            <family val="1"/>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r>
          <rPr>
            <sz val="16"/>
            <color rgb="FFFF0000"/>
            <rFont val="Times New Roman"/>
            <family val="2"/>
            <charset val="204"/>
          </rPr>
          <t xml:space="preserve">
</t>
        </r>
      </is>
    </nc>
  </rcc>
</revisions>
</file>

<file path=xl/revisions/revisionLog2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94:I196" start="0" length="2147483647">
    <dxf>
      <font>
        <color auto="1"/>
      </font>
    </dxf>
  </rfmt>
  <rfmt sheetId="1" sqref="J193" start="0" length="0">
    <dxf>
      <font>
        <sz val="16"/>
        <color rgb="FFFF0000"/>
      </font>
    </dxf>
  </rfmt>
  <rfmt sheetId="1" sqref="C193:I193" start="0" length="2147483647">
    <dxf>
      <font>
        <color auto="1"/>
      </font>
    </dxf>
  </rfmt>
  <rcc rId="515" sId="1">
    <oc r="J193" t="inlineStr">
      <is>
        <r>
          <rPr>
            <u/>
            <sz val="16"/>
            <color rgb="FFFF0000"/>
            <rFont val="Times New Roman"/>
            <family val="2"/>
            <charset val="204"/>
          </rPr>
          <t>ДГХ</t>
        </r>
        <r>
          <rPr>
            <sz val="16"/>
            <color rgb="FFFF0000"/>
            <rFont val="Times New Roman"/>
            <family val="2"/>
            <charset val="204"/>
          </rPr>
          <t xml:space="preserve">: 
1) на 2020 год запланирован ремонт автомобильных дорог по 4 объектам общей площадью 90 918 м2.
Заключены муниципальные контракты на общую сумму 384 114,2 тыс. руб., из них в рамках государственной программы на сумму 163 141,9 тыс.руб.
Расходы запланированы на 2-4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3,4 кварталы 2020 года.
</t>
        </r>
        <r>
          <rPr>
            <u/>
            <sz val="16"/>
            <rFont val="Times New Roman"/>
            <family val="1"/>
            <charset val="204"/>
          </rPr>
          <t>ДАиГ</t>
        </r>
        <r>
          <rPr>
            <sz val="16"/>
            <rFont val="Times New Roman"/>
            <family val="1"/>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- 24 %.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-70 %.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-27%.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АГ:</t>
        </r>
        <r>
          <rPr>
            <sz val="16"/>
            <rFont val="Times New Roman"/>
            <family val="1"/>
            <charset val="204"/>
          </rPr>
          <t xml:space="preserve">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is>
    </oc>
    <nc r="J193" t="inlineStr">
      <is>
        <r>
          <rPr>
            <u/>
            <sz val="16"/>
            <rFont val="Times New Roman"/>
            <family val="1"/>
            <charset val="204"/>
          </rPr>
          <t>ДГХ</t>
        </r>
        <r>
          <rPr>
            <sz val="16"/>
            <rFont val="Times New Roman"/>
            <family val="1"/>
            <charset val="204"/>
          </rPr>
          <t xml:space="preserve">: 
1) на 2020 год запланирован ремонт автомобильных дорог по 4 объектам общей площадью 90 918 м2.
Заключены муниципальные контракты на общую сумму 384 114,2 тыс. руб., из них в рамках государственной программы на сумму 163 141,9 тыс.руб.
Расходы запланированы на 2-4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3,4 кварталы 2020 года.
</t>
        </r>
        <r>
          <rPr>
            <sz val="16"/>
            <color rgb="FFFF0000"/>
            <rFont val="Times New Roman"/>
            <family val="2"/>
            <charset val="204"/>
          </rPr>
          <t xml:space="preserve">
</t>
        </r>
        <r>
          <rPr>
            <u/>
            <sz val="16"/>
            <rFont val="Times New Roman"/>
            <family val="1"/>
            <charset val="204"/>
          </rPr>
          <t>ДАиГ</t>
        </r>
        <r>
          <rPr>
            <sz val="16"/>
            <rFont val="Times New Roman"/>
            <family val="1"/>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- 24 %.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-70 %.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-27%.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АГ:</t>
        </r>
        <r>
          <rPr>
            <sz val="16"/>
            <rFont val="Times New Roman"/>
            <family val="1"/>
            <charset val="204"/>
          </rPr>
          <t xml:space="preserve">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4" sId="1">
    <oc r="J50" t="inlineStr">
      <is>
        <r>
          <rPr>
            <u/>
            <sz val="16"/>
            <color rgb="FFFF0000"/>
            <rFont val="Times New Roman"/>
            <family val="2"/>
            <charset val="204"/>
          </rPr>
          <t>АГ:</t>
        </r>
        <r>
          <rPr>
            <sz val="16"/>
            <color rgb="FFFF0000"/>
            <rFont val="Times New Roman"/>
            <family val="2"/>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01.06.2020 произведена выплата заработной платы за январь-апрель и первую половину мая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t>
        </r>
        <r>
          <rPr>
            <sz val="16"/>
            <color rgb="FFFF0000"/>
            <rFont val="Times New Roman"/>
            <family val="2"/>
            <charset val="204"/>
          </rPr>
          <t xml:space="preserve">
</t>
        </r>
        <r>
          <rPr>
            <sz val="16"/>
            <rFont val="Times New Roman"/>
            <family val="1"/>
            <charset val="204"/>
          </rPr>
          <t>-содействие улучшению положения на рынке труда не занятых трудовой деятельностью и безработных граждан;</t>
        </r>
        <r>
          <rPr>
            <sz val="16"/>
            <color rgb="FFFF0000"/>
            <rFont val="Times New Roman"/>
            <family val="2"/>
            <charset val="204"/>
          </rPr>
          <t xml:space="preserve">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t>
        </r>
        <r>
          <rPr>
            <sz val="16"/>
            <rFont val="Times New Roman"/>
            <family val="1"/>
            <charset val="204"/>
          </rPr>
          <t xml:space="preserve">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sz val="16"/>
            <color rgb="FFFF0000"/>
            <rFont val="Times New Roman"/>
            <family val="2"/>
            <charset val="204"/>
          </rPr>
          <t xml:space="preserve">
АГ (ДК):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oc>
    <nc r="J50" t="inlineStr">
      <is>
        <r>
          <rPr>
            <u/>
            <sz val="16"/>
            <color rgb="FFFF0000"/>
            <rFont val="Times New Roman"/>
            <family val="2"/>
            <charset val="204"/>
          </rPr>
          <t>АГ:</t>
        </r>
        <r>
          <rPr>
            <sz val="16"/>
            <color rgb="FFFF0000"/>
            <rFont val="Times New Roman"/>
            <family val="2"/>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01.06.2020 произведена выплата заработной платы за январь-апрель и первую половину мая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t>
        </r>
        <r>
          <rPr>
            <sz val="16"/>
            <color rgb="FFFF0000"/>
            <rFont val="Times New Roman"/>
            <family val="2"/>
            <charset val="204"/>
          </rPr>
          <t xml:space="preserve">
</t>
        </r>
        <r>
          <rPr>
            <sz val="16"/>
            <rFont val="Times New Roman"/>
            <family val="1"/>
            <charset val="204"/>
          </rPr>
          <t>-содействие улучшению положения на рынке труда не занятых трудовой деятельностью и безработных граждан;</t>
        </r>
        <r>
          <rPr>
            <sz val="16"/>
            <color rgb="FFFF0000"/>
            <rFont val="Times New Roman"/>
            <family val="2"/>
            <charset val="204"/>
          </rPr>
          <t xml:space="preserve">
</t>
        </r>
        <r>
          <rPr>
            <sz val="16"/>
            <rFont val="Times New Roman"/>
            <family val="1"/>
            <charset val="204"/>
          </rPr>
          <t>-содействие трудоустройству граждан с инвалидностью и их адаптация на рынке труда;</t>
        </r>
        <r>
          <rPr>
            <sz val="16"/>
            <color rgb="FFFF0000"/>
            <rFont val="Times New Roman"/>
            <family val="2"/>
            <charset val="204"/>
          </rPr>
          <t xml:space="preserve">
</t>
        </r>
        <r>
          <rPr>
            <sz val="16"/>
            <rFont val="Times New Roman"/>
            <family val="1"/>
            <charset val="204"/>
          </rPr>
          <t>- организация сопровождения инвалидов, включая инвалидов молодого возраста, при трудоустройстве и самозанятости;</t>
        </r>
        <r>
          <rPr>
            <sz val="16"/>
            <color rgb="FFFF0000"/>
            <rFont val="Times New Roman"/>
            <family val="2"/>
            <charset val="204"/>
          </rPr>
          <t xml:space="preserve">
</t>
        </r>
        <r>
          <rPr>
            <sz val="16"/>
            <rFont val="Times New Roman"/>
            <family val="1"/>
            <charset val="204"/>
          </rPr>
          <t xml:space="preserve">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sz val="16"/>
            <color rgb="FFFF0000"/>
            <rFont val="Times New Roman"/>
            <family val="2"/>
            <charset val="204"/>
          </rPr>
          <t xml:space="preserve">
АГ (ДК):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nc>
  </rcc>
</revisions>
</file>

<file path=xl/revisions/revisionLog2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14:D114" start="0" length="2147483647">
    <dxf>
      <font>
        <color auto="1"/>
      </font>
    </dxf>
  </rfmt>
  <rcc rId="516" sId="1">
    <oc r="I114">
      <f>D114-4125.39-2459.37-35.16-1902.88</f>
    </oc>
    <nc r="I114">
      <f>346.71+825.48+1388.46+466.66+373.8+421.86+322.63+826.03</f>
    </nc>
  </rcc>
  <rcc rId="517" sId="1">
    <oc r="I116">
      <f>D116-G116</f>
    </oc>
    <nc r="I116"/>
  </rcc>
  <rcc rId="518" sId="1">
    <oc r="I115">
      <f>D115-509.88-303.97-4.35-235.19</f>
    </oc>
    <nc r="I115">
      <f>42.85+102.03+171.61+57.68+46.2+52.14+39.88+102.9</f>
    </nc>
  </rcc>
  <rfmt sheetId="1" sqref="I114:I115" start="0" length="2147483647">
    <dxf>
      <font>
        <color auto="1"/>
      </font>
    </dxf>
  </rfmt>
  <rcc rId="519" sId="1" numFmtId="4">
    <oc r="C115">
      <v>2005.75</v>
    </oc>
    <nc r="C115">
      <v>2005.76</v>
    </nc>
  </rcc>
  <rcc rId="520" sId="1" numFmtId="4">
    <oc r="D115">
      <v>2005.75</v>
    </oc>
    <nc r="D115">
      <v>2005.76</v>
    </nc>
  </rcc>
  <rfmt sheetId="1" sqref="C115:D115" start="0" length="2147483647">
    <dxf>
      <font>
        <b/>
      </font>
    </dxf>
  </rfmt>
  <rfmt sheetId="1" sqref="C115:D115" start="0" length="2147483647">
    <dxf>
      <font>
        <b val="0"/>
      </font>
    </dxf>
  </rfmt>
  <rfmt sheetId="1" sqref="C115:D115" start="0" length="2147483647">
    <dxf>
      <font>
        <color auto="1"/>
      </font>
    </dxf>
  </rfmt>
  <rfmt sheetId="1" sqref="J112" start="0" length="0">
    <dxf>
      <font>
        <sz val="16"/>
        <color rgb="FFFF0000"/>
      </font>
    </dxf>
  </rfmt>
  <rcc rId="521" sId="1">
    <oc r="J112" t="inlineStr">
      <is>
        <t xml:space="preserve">1.Заключен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"Магистральная улица Северного жилого района (улиц 3"З", 6 "ЗР", на участке от ул.Аэрофлотской до ул.4 "ЗР") от 22.10.2019 №26/2019 с ООО "Земельный кадастровый центр". Сумма контракта 389,56 тыс.руб. Срок выполнения работ  - 6 месяцев с даты подписания контракта.
2.Заключен муниципальный контракт на выполнение работ по разработке проекта планировки и проекта межевания территории парка за Саймой №5/2020 от 24.03.2020 с ИП Никитин В.В. Сумма контракта 927,5 тыс.руб. Срок выполнения работ - 8 месяцев с даты контракта. Экономия по результатам проведенных торгов сложилась в размере 4 635,27 рублей 
3.Заключен муниципальный контракт на выполнение работ по разработке проекта планировки и проекта межевания территории в границах Нефтеюганское шоссе, улиц Маяковского, Профсоюзов, Островского в городе Сургуте от 28.10.2019 №27/2019 с ООО "Зенит". Сумма контракта 1 560,07 тыс.руб. Срок выполнения работ  - 6 месяцев с даты подписания контракта.
4.Заключен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"Объездная автомобильная дорога 1"З" IV пусковой коплекс (на участке от улицы Югорской до развязки улиц Терешковой и Фармана Салманова) в городе Сургуте от 22.10.2019 №25/2019 с ООО "Земельный кадастровый центр". Сумма контракта 524,33 тыс.руб. Срок выполнения работ  - 9 месяцев с даты подписания контракта.
5.Заключен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3"ЮР, 5 "ЮР"  на участке от ул.16 "ЮР" до ул.4 "З"  (2 этап) в городе Сургуте от 10.12.2019 №33/2019 с ООО "Земельный кадастровый центр". Сумма контракта 474,0 тыс.руб. Срок выполнения работ  - 9 месяцев с даты подписания контракта. Экономия по результатам проведенных торгов сложилась в размере 39,5 рублей.
6.Заключен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"Улица 5"З" на участке от ул. 4"З" до Тюменского тракта (3 этап) в городе Сургуте" от 24.03.2020 №4/2020 с ИП Никитин В.В. Сумма контракта 420 тыс.руб. Срок выполнения работ  - 8 месяцев с даты подписания контракта. Экономия по результатам произведенных торгов  сложилась в размере 2 763,33 тыс. руб.
7.Заключен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23"З" от ул. 3"З" до ул.5 "З" от 07.04.2020 №6/2020 с ООО "Вектор". Сумма контракта 362,5 тыс.руб. Срок выполнения работ - 6 месяцев с даты контракта. Экономия по результатам проведенных торгов сложилась в размере 2 138,06 тыс.руб. 
8.Закупка на выполнение проектно-изыскательских работ по разработке проекта межевания территории квартала IV  в городе Сургуте была размещена в марте 2020 года. Подведение итогов аукциона - май 2020 года.
</t>
      </is>
    </oc>
    <nc r="J112" t="inlineStr">
      <is>
        <r>
          <rPr>
            <sz val="16"/>
            <rFont val="Times New Roman"/>
            <family val="1"/>
            <charset val="204"/>
          </rPr>
          <t>1.Заключен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"Магистральная улица Северного жилого района (улиц 3"З", 6 "ЗР", на участке от ул.Аэрофлотской до ул.4 "ЗР") от 22.10.2019 №26/2019 с ООО "Земельный кадастровый центр". Сумма контракта 389,56 тыс.руб. Срок выполнения работ  - 6 месяцев с даты подписания контракта.</t>
        </r>
        <r>
          <rPr>
            <sz val="16"/>
            <color rgb="FFFF0000"/>
            <rFont val="Times New Roman"/>
            <family val="2"/>
            <charset val="204"/>
          </rPr>
          <t xml:space="preserve">
</t>
        </r>
        <r>
          <rPr>
            <sz val="16"/>
            <rFont val="Times New Roman"/>
            <family val="1"/>
            <charset val="204"/>
          </rPr>
          <t xml:space="preserve">2.Заключен муниципальный контракт на выполнение работ по разработке проекта планировки и проекта межевания территории парка за Саймой №5/2020 от 24.03.2020 с ИП Никитин В.В. Сумма контракта 927,5 тыс.руб. Срок выполнения работ - 8 месяцев с даты контракта. Экономия по результатам проведенных торгов сложилась </t>
        </r>
        <r>
          <rPr>
            <sz val="16"/>
            <color rgb="FF0070C0"/>
            <rFont val="Times New Roman"/>
            <family val="1"/>
            <charset val="204"/>
          </rPr>
          <t xml:space="preserve">в размере 4 635,27 рублей </t>
        </r>
        <r>
          <rPr>
            <sz val="16"/>
            <rFont val="Times New Roman"/>
            <family val="1"/>
            <charset val="204"/>
          </rPr>
          <t xml:space="preserve">
3.Заключен муниципальный контракт на выполнение работ по разработке проекта планировки и проекта межевания территории в границах Нефтеюганское шоссе, улиц Маяковского, Профсоюзов, Островского в городе Сургуте от 28.10.2019 №27/2019 с ООО "Зенит". Сумма контракта 1 560,07 тыс.руб. Срок выполнения работ  - 6 месяцев с даты подписания контракта.
4.Заключен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"Объездная автомобильная дорога 1"З" IV пусковой коплекс (на участке от улицы Югорской до развязки улиц Терешковой и Фармана Салманова) в городе Сургуте от 22.10.2019 №25/2019 с ООО "Земельный кадастровый центр". Сумма контракта 524,33 тыс.руб. Срок выполнения работ  - 9 месяцев с даты подписания контракта.
5.Заключен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3"ЮР, 5 "ЮР"  на участке от ул.16 "ЮР" до ул.4 "З"  (2 этап) в городе Сургуте от 10.12.2019 №33/2019 с ООО "Земельный кадастровый центр". Сумма контракта 474,0 тыс.руб. Срок выполнения работ  - 9 месяцев с даты подписания контракта. Экономия по результатам проведенных торгов сложилась </t>
        </r>
        <r>
          <rPr>
            <sz val="16"/>
            <color rgb="FF0070C0"/>
            <rFont val="Times New Roman"/>
            <family val="1"/>
            <charset val="204"/>
          </rPr>
          <t>в размере 39,5 рублей.</t>
        </r>
        <r>
          <rPr>
            <sz val="16"/>
            <rFont val="Times New Roman"/>
            <family val="1"/>
            <charset val="204"/>
          </rPr>
          <t xml:space="preserve">
6.Заключен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"Улица 5"З" на участке от ул. 4"З" до Тюменского тракта (3 этап) в городе Сургуте" от 24.03.2020 №4/2020 с ИП Никитин В.В. Сумма контракта 420 тыс.руб. Срок выполнения работ  - 8 месяцев с даты подписания контракта. Экономия по результатам произведенных торгов  сложилась </t>
        </r>
        <r>
          <rPr>
            <sz val="16"/>
            <color rgb="FF0070C0"/>
            <rFont val="Times New Roman"/>
            <family val="1"/>
            <charset val="204"/>
          </rPr>
          <t>в размере 2 763,33 тыс. руб.</t>
        </r>
        <r>
          <rPr>
            <sz val="16"/>
            <rFont val="Times New Roman"/>
            <family val="1"/>
            <charset val="204"/>
          </rPr>
          <t xml:space="preserve">
7.Заключен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23"З" от ул. 3"З" до ул.5 "З" от 07.04.2020 №6/2020 с ООО "Вектор". Сумма контракта 362,5 тыс.руб. Срок выполнения работ - 6 месяцев с даты контракта. Экономия по результатам проведенных торгов сложилась </t>
        </r>
        <r>
          <rPr>
            <sz val="16"/>
            <color rgb="FF0070C0"/>
            <rFont val="Times New Roman"/>
            <family val="1"/>
            <charset val="204"/>
          </rPr>
          <t xml:space="preserve">в размере 2 138,06 тыс.руб. </t>
        </r>
        <r>
          <rPr>
            <sz val="16"/>
            <rFont val="Times New Roman"/>
            <family val="1"/>
            <charset val="204"/>
          </rPr>
          <t xml:space="preserve">
8.Заключен муниципальный контракт на выполнение работ по разработке проекта межевания территории квартала IV  в городе Сургуте от 25.05.2020 № 13/2020 с ООО "Архивариус". Сумма контракта 928,13 тыс.руб. Срок выполнения работ - 6 месяцев с даты контракта. Экономия по результатам проведенных торгов сложилась </t>
        </r>
        <r>
          <rPr>
            <sz val="16"/>
            <color rgb="FF0070C0"/>
            <rFont val="Times New Roman"/>
            <family val="1"/>
            <charset val="204"/>
          </rPr>
          <t xml:space="preserve">в размере 3 071,88 тыс.руб. </t>
        </r>
        <r>
          <rPr>
            <sz val="16"/>
            <rFont val="Times New Roman"/>
            <family val="1"/>
            <charset val="204"/>
          </rPr>
          <t xml:space="preserve">
</t>
        </r>
      </is>
    </nc>
  </rcc>
</revisions>
</file>

<file path=xl/revisions/revisionLog2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C96" guid="{06753AA3-B5F5-4B64-93F3-2C9C4B7081B3}" author="Маганёва Екатерина Николаевна" newLength="13"/>
</revisions>
</file>

<file path=xl/revisions/revisionLog2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30" start="0" length="0">
    <dxf>
      <font>
        <sz val="16"/>
        <color rgb="FFFF0000"/>
      </font>
    </dxf>
  </rfmt>
  <rcc rId="522"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Планируется заключить муниципальные контракты на ремонт жилых помещений детям-сиротам на сумму 696,2 тыс.руб. по 2 адресам, общей площадью 104,1 м2, в т.ч.:
- ул. Островского,6, кв. 16 (44,5 м2),
- ул. Мелик-Карамова, 43, кв. 221 (59,6 м2).
Также запланирована проверка смет на сумму 9,3 тыс.руб.
Расходы запланированы на 2, 4 кварталы 2020 года.
ДО: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
</t>
        </r>
        <r>
          <rPr>
            <u/>
            <sz val="16"/>
            <color rgb="FFFF0000"/>
            <rFont val="Times New Roman"/>
            <family val="2"/>
            <charset val="204"/>
          </rPr>
          <t>ДАиГ</t>
        </r>
        <r>
          <rPr>
            <sz val="16"/>
            <color rgb="FFFF0000"/>
            <rFont val="Times New Roman"/>
            <family val="2"/>
            <charset val="204"/>
          </rPr>
          <t>: Аукционы на приобретение жилых помещений для участников программы (65 квартир) не состоялись в марте 2020 года ввиду отсутствия заявок на участие в аукционах. Повторно размещены аукционы на приобретение 17 жилых помещений в апреле 2020 года, подведение итогов аукционов - 22 мая. Размещение остальных закупок - май 2020 года.</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696,2 тыс.руб. по 2 адресам, общей площадью 104,1 м2, в т.ч.:
- ул. Островского,6, кв. 16 (44,5 м2),
- ул. Мелик-Карамова, 43, кв. 221 (59,6 м2).
На 01.06.2020 оказаны услуги по проверке смет на сумму 6,0 тыс.руб. (ул. Островского,6, кв. 16), оплата будет произведена в июне.
Также запланирована проверка смет на сумму 3,3 тыс.руб.
Расходы запланированы на 2, 4 кварталы 2020 года.</t>
        </r>
        <r>
          <rPr>
            <sz val="16"/>
            <color rgb="FFFF0000"/>
            <rFont val="Times New Roman"/>
            <family val="2"/>
            <charset val="204"/>
          </rPr>
          <t xml:space="preserve">
ДО: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
</t>
        </r>
        <r>
          <rPr>
            <u/>
            <sz val="16"/>
            <color rgb="FFFF0000"/>
            <rFont val="Times New Roman"/>
            <family val="2"/>
            <charset val="204"/>
          </rPr>
          <t>ДАиГ</t>
        </r>
        <r>
          <rPr>
            <sz val="16"/>
            <color rgb="FFFF0000"/>
            <rFont val="Times New Roman"/>
            <family val="2"/>
            <charset val="204"/>
          </rPr>
          <t>: Аукционы на приобретение жилых помещений для участников программы (65 квартир) не состоялись в марте 2020 года ввиду отсутствия заявок на участие в аукционах. Повторно размещены аукционы на приобретение 17 жилых помещений в апреле 2020 года, подведение итогов аукционов - 22 мая. Размещение остальных закупок - май 2020 года.</t>
        </r>
      </is>
    </nc>
  </rcc>
</revisions>
</file>

<file path=xl/revisions/revisionLog2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C96" guid="{2E85C38E-2558-4E24-9052-F449901D86A6}" author="Маганёва Екатерина Николаевна" oldLength="13" newLength="31"/>
</revisions>
</file>

<file path=xl/revisions/revisionLog2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78:I178" start="0" length="2147483647">
    <dxf>
      <font>
        <color auto="1"/>
      </font>
    </dxf>
  </rfmt>
  <rfmt sheetId="1" sqref="H175:H176" start="0" length="2147483647">
    <dxf>
      <font>
        <color auto="1"/>
      </font>
    </dxf>
  </rfmt>
  <rcc rId="523" sId="1" odxf="1" dxf="1">
    <oc r="J172" t="inlineStr">
      <is>
        <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01.05.2020 по результатам поступившей зяавки от ОА "Сжиженный газ Север", заключено соглашение от 08.04.2020 № 5 на сумму 4 609,2 тыс.руб. Расходы запланированы на 2-4 кварталы 2020 года;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приобретение оборудования для установки теплоотражающих эранов в административном здании по ул.Восход, 4.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в количестве 1,2 км; по внедрению частотных преобразователей на котельном оборудовании в количестве 2 ед.; пол техперевооружению магистральных тепловых сетей в количестве 524,4 пог.м.;  по техперевооружению сетей освещения в количестве 1 ед.; замене светильников  на объектах предприятий в количестве  217 ед. 
4. "Формирование комфортной городской среды" предусмотрено:
1) УЛПХиЭБ: планируется "Благоустройство в районе СурГУ в г. Сургуте". 
</t>
        </r>
        <r>
          <rPr>
            <sz val="16"/>
            <rFont val="Times New Roman"/>
            <family val="1"/>
            <charset val="204"/>
          </rPr>
          <t>2) ДАиГ:  обустройство объектов:
 "Парк в микрорайоне 40" -  заключен муниципальный контракт от 15.05.2020 № 6/2020. Срок выполнения работ - 15.07.2021 год;
 "Экопарк за Саймой" - Выполнены изыскательские работы и эскизный проект. Историко-культурная экспертиза, ПИР, проверка достоверности определения сметной стоимости выполняются в рамках срока действия контракта до 30.05.2020 года. Размещение закупки на выполнение работ по благоустройству объекта - июнь 2020 года.</t>
        </r>
      </is>
    </oc>
    <nc r="J172"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t>
        </r>
        <r>
          <rPr>
            <sz val="16"/>
            <color rgb="FFFF0000"/>
            <rFont val="Times New Roman"/>
            <family val="2"/>
            <charset val="204"/>
          </rPr>
          <t xml:space="preserve">
</t>
        </r>
        <r>
          <rPr>
            <sz val="16"/>
            <rFont val="Times New Roman"/>
            <family val="1"/>
            <charset val="204"/>
          </rPr>
          <t>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01.05.2020 по результатам поступившей зяавки от ОА "Сжиженный газ Север", заключено соглашение от 08.04.2020 № 5 на сумму 4 609,2 тыс.руб. 
На 01.06.2020 предоставлена субсидия в сумме 822,0 тыс.руб. Расходы запланированы на 2-4 кварталы 2020 года;</t>
        </r>
        <r>
          <rPr>
            <sz val="16"/>
            <color rgb="FFFF0000"/>
            <rFont val="Times New Roman"/>
            <family val="2"/>
            <charset val="204"/>
          </rPr>
          <t xml:space="preserve">
</t>
        </r>
        <r>
          <rPr>
            <sz val="16"/>
            <rFont val="Times New Roman"/>
            <family val="1"/>
            <charset val="204"/>
          </rPr>
          <t>2) возмещение расходов организации за доставку населению сжиженного газа для бытовых нужд. Расходы запланированы на 4 квартал 2020.</t>
        </r>
        <r>
          <rPr>
            <sz val="16"/>
            <color rgb="FFFF0000"/>
            <rFont val="Times New Roman"/>
            <family val="2"/>
            <charset val="204"/>
          </rPr>
          <t xml:space="preserve">
</t>
        </r>
        <r>
          <rPr>
            <sz val="16"/>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t>
        </r>
        <r>
          <rPr>
            <sz val="16"/>
            <color rgb="FFFF0000"/>
            <rFont val="Times New Roman"/>
            <family val="2"/>
            <charset val="204"/>
          </rPr>
          <t xml:space="preserve">
</t>
        </r>
        <r>
          <rPr>
            <sz val="16"/>
            <rFont val="Times New Roman"/>
            <family val="1"/>
            <charset val="204"/>
          </rPr>
          <t>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приобретение оборудования для установки теплоотражающих эранов в административном здании по ул.Восход, 4.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t>
        </r>
        <r>
          <rPr>
            <sz val="16"/>
            <color rgb="FFFF0000"/>
            <rFont val="Times New Roman"/>
            <family val="2"/>
            <charset val="204"/>
          </rPr>
          <t xml:space="preserve">
</t>
        </r>
        <r>
          <rPr>
            <sz val="16"/>
            <rFont val="Times New Roman"/>
            <family val="1"/>
            <charset val="204"/>
          </rPr>
          <t xml:space="preserve">3) Предприятиями города за счет собственных средств запланировано выполнить работы по реконструкции уличных водопроводных сетей в количестве 1,2 км; по внедрению частотных преобразователей на котельном оборудовании в количестве 2 ед.; пол техперевооружению магистральных тепловых сетей в количестве 524,4 пог.м.;  по техперевооружению сетей освещения в количестве 1 ед.; замене светильников  на объектах предприятий в количестве  217 ед. </t>
        </r>
        <r>
          <rPr>
            <sz val="16"/>
            <color rgb="FFFF0000"/>
            <rFont val="Times New Roman"/>
            <family val="2"/>
            <charset val="204"/>
          </rPr>
          <t xml:space="preserve">
4. "Формирование комфортной городской среды" предусмотрено:
1) УЛПХиЭБ: планируется "Благоустройство в районе СурГУ в г. Сургуте". 
</t>
        </r>
        <r>
          <rPr>
            <sz val="16"/>
            <rFont val="Times New Roman"/>
            <family val="1"/>
            <charset val="204"/>
          </rPr>
          <t>2) ДАиГ:  обустройство объектов:
 "Парк в микрорайоне 40" -  заключен муниципальный контракт от 15.05.2020 № 6/2020. Срок выполнения работ - 15.07.2021 год;
 "Экопарк за Саймой" - Выполнены изыскательские работы и эскизный проект. Историко-культурная экспертиза, ПИР, проверка достоверности определения сметной стоимости выполняются в рамках срока действия контракта до 30.05.2020 года. Размещение закупки на выполнение работ по благоустройству объекта - июнь 2020 года.</t>
        </r>
      </is>
    </nc>
    <ndxf>
      <font>
        <sz val="16"/>
        <color rgb="FFFF0000"/>
      </font>
    </ndxf>
  </rcc>
  <rcv guid="{CCF533A2-322B-40E2-88B2-065E6D1D35B4}" action="delete"/>
  <rdn rId="0" localSheetId="1" customView="1" name="Z_CCF533A2_322B_40E2_88B2_065E6D1D35B4_.wvu.PrintArea" hidden="1" oldHidden="1">
    <formula>'на 01.06.2020'!$A$1:$J$223</formula>
    <oldFormula>'на 01.06.2020'!$A$1:$J$223</oldFormula>
  </rdn>
  <rdn rId="0" localSheetId="1" customView="1" name="Z_CCF533A2_322B_40E2_88B2_065E6D1D35B4_.wvu.PrintTitles" hidden="1" oldHidden="1">
    <formula>'на 01.06.2020'!$5:$8</formula>
    <oldFormula>'на 01.06.2020'!$5:$8</oldFormula>
  </rdn>
  <rdn rId="0" localSheetId="1" customView="1" name="Z_CCF533A2_322B_40E2_88B2_065E6D1D35B4_.wvu.FilterData" hidden="1" oldHidden="1">
    <formula>'на 01.06.2020'!$A$7:$J$424</formula>
    <oldFormula>'на 01.06.2020'!$A$7:$J$424</oldFormula>
  </rdn>
  <rcv guid="{CCF533A2-322B-40E2-88B2-065E6D1D35B4}" action="add"/>
</revisions>
</file>

<file path=xl/revisions/revisionLog2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7" sId="1">
    <oc r="J172"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t>
        </r>
        <r>
          <rPr>
            <sz val="16"/>
            <color rgb="FFFF0000"/>
            <rFont val="Times New Roman"/>
            <family val="2"/>
            <charset val="204"/>
          </rPr>
          <t xml:space="preserve">
</t>
        </r>
        <r>
          <rPr>
            <sz val="16"/>
            <rFont val="Times New Roman"/>
            <family val="1"/>
            <charset val="204"/>
          </rPr>
          <t>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01.05.2020 по результатам поступившей зяавки от ОА "Сжиженный газ Север", заключено соглашение от 08.04.2020 № 5 на сумму 4 609,2 тыс.руб. 
На 01.06.2020 предоставлена субсидия в сумме 822,0 тыс.руб. Расходы запланированы на 2-4 кварталы 2020 года;</t>
        </r>
        <r>
          <rPr>
            <sz val="16"/>
            <color rgb="FFFF0000"/>
            <rFont val="Times New Roman"/>
            <family val="2"/>
            <charset val="204"/>
          </rPr>
          <t xml:space="preserve">
</t>
        </r>
        <r>
          <rPr>
            <sz val="16"/>
            <rFont val="Times New Roman"/>
            <family val="1"/>
            <charset val="204"/>
          </rPr>
          <t>2) возмещение расходов организации за доставку населению сжиженного газа для бытовых нужд. Расходы запланированы на 4 квартал 2020.</t>
        </r>
        <r>
          <rPr>
            <sz val="16"/>
            <color rgb="FFFF0000"/>
            <rFont val="Times New Roman"/>
            <family val="2"/>
            <charset val="204"/>
          </rPr>
          <t xml:space="preserve">
</t>
        </r>
        <r>
          <rPr>
            <sz val="16"/>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t>
        </r>
        <r>
          <rPr>
            <sz val="16"/>
            <color rgb="FFFF0000"/>
            <rFont val="Times New Roman"/>
            <family val="2"/>
            <charset val="204"/>
          </rPr>
          <t xml:space="preserve">
</t>
        </r>
        <r>
          <rPr>
            <sz val="16"/>
            <rFont val="Times New Roman"/>
            <family val="1"/>
            <charset val="204"/>
          </rPr>
          <t>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приобретение оборудования для установки теплоотражающих эранов в административном здании по ул.Восход, 4.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t>
        </r>
        <r>
          <rPr>
            <sz val="16"/>
            <color rgb="FFFF0000"/>
            <rFont val="Times New Roman"/>
            <family val="2"/>
            <charset val="204"/>
          </rPr>
          <t xml:space="preserve">
</t>
        </r>
        <r>
          <rPr>
            <sz val="16"/>
            <rFont val="Times New Roman"/>
            <family val="1"/>
            <charset val="204"/>
          </rPr>
          <t xml:space="preserve">3) Предприятиями города за счет собственных средств запланировано выполнить работы по реконструкции уличных водопроводных сетей в количестве 1,2 км; по внедрению частотных преобразователей на котельном оборудовании в количестве 2 ед.; пол техперевооружению магистральных тепловых сетей в количестве 524,4 пог.м.;  по техперевооружению сетей освещения в количестве 1 ед.; замене светильников  на объектах предприятий в количестве  217 ед. </t>
        </r>
        <r>
          <rPr>
            <sz val="16"/>
            <color rgb="FFFF0000"/>
            <rFont val="Times New Roman"/>
            <family val="2"/>
            <charset val="204"/>
          </rPr>
          <t xml:space="preserve">
4. "Формирование комфортной городской среды" предусмотрено:
1) УЛПХиЭБ: планируется "Благоустройство в районе СурГУ в г. Сургуте". 
</t>
        </r>
        <r>
          <rPr>
            <sz val="16"/>
            <rFont val="Times New Roman"/>
            <family val="1"/>
            <charset val="204"/>
          </rPr>
          <t>2) ДАиГ:  обустройство объектов:
 "Парк в микрорайоне 40" -  заключен муниципальный контракт от 15.05.2020 № 6/2020. Срок выполнения работ - 15.07.2021 год;
 "Экопарк за Саймой" - Выполнены изыскательские работы и эскизный проект. Историко-культурная экспертиза, ПИР, проверка достоверности определения сметной стоимости выполняются в рамках срока действия контракта до 30.05.2020 года. Размещение закупки на выполнение работ по благоустройству объекта - июнь 2020 года.</t>
        </r>
      </is>
    </oc>
    <nc r="J172"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t>
        </r>
        <r>
          <rPr>
            <sz val="16"/>
            <color rgb="FFFF0000"/>
            <rFont val="Times New Roman"/>
            <family val="2"/>
            <charset val="204"/>
          </rPr>
          <t xml:space="preserve">
</t>
        </r>
        <r>
          <rPr>
            <sz val="16"/>
            <rFont val="Times New Roman"/>
            <family val="1"/>
            <charset val="204"/>
          </rPr>
          <t>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01.05.2020 по результатам поступившей зяавки от ОА "Сжиженный газ Север", заключено соглашение от 08.04.2020 № 5 на сумму 4 609,2 тыс.руб. 
На 01.06.2020 предоставлена субсидия в сумме 822,0 тыс.руб. Расходы запланированы на 2-4 кварталы 2020 года;</t>
        </r>
        <r>
          <rPr>
            <sz val="16"/>
            <color rgb="FFFF0000"/>
            <rFont val="Times New Roman"/>
            <family val="2"/>
            <charset val="204"/>
          </rPr>
          <t xml:space="preserve">
</t>
        </r>
        <r>
          <rPr>
            <sz val="16"/>
            <rFont val="Times New Roman"/>
            <family val="1"/>
            <charset val="204"/>
          </rPr>
          <t>2) возмещение расходов организации за доставку населению сжиженного газа для бытовых нужд. Расходы запланированы на 4 квартал 2020.</t>
        </r>
        <r>
          <rPr>
            <sz val="16"/>
            <color rgb="FFFF0000"/>
            <rFont val="Times New Roman"/>
            <family val="2"/>
            <charset val="204"/>
          </rPr>
          <t xml:space="preserve">
</t>
        </r>
        <r>
          <rPr>
            <sz val="16"/>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t>
        </r>
        <r>
          <rPr>
            <sz val="16"/>
            <color rgb="FFFF0000"/>
            <rFont val="Times New Roman"/>
            <family val="2"/>
            <charset val="204"/>
          </rPr>
          <t xml:space="preserve">
</t>
        </r>
        <r>
          <rPr>
            <sz val="16"/>
            <rFont val="Times New Roman"/>
            <family val="1"/>
            <charset val="204"/>
          </rPr>
          <t>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приобретение оборудования для установки теплоотражающих эранов в административном здании по ул.Восход, 4.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t>
        </r>
        <r>
          <rPr>
            <sz val="16"/>
            <color rgb="FFFF0000"/>
            <rFont val="Times New Roman"/>
            <family val="2"/>
            <charset val="204"/>
          </rPr>
          <t xml:space="preserve">
</t>
        </r>
        <r>
          <rPr>
            <sz val="16"/>
            <rFont val="Times New Roman"/>
            <family val="1"/>
            <charset val="204"/>
          </rPr>
          <t>3) Предприятиями города за счет собственных средств запланировано выполнить работы по реконструкции уличных водопроводных сетей в количестве 1,2 км; по внедрению частотных преобразователей на котельном оборудовании в количестве 2 ед.; пол техперевооружению магистральных тепловых сетей в количестве 524,4 пог.м.;  по техперевооружению сетей освещения в количестве 1 ед.; замене светильников  на объектах предприятий в количестве  217 ед. 
4. "Формирование комфортной городской среды" предусмотрено:</t>
        </r>
        <r>
          <rPr>
            <sz val="16"/>
            <color rgb="FFFF0000"/>
            <rFont val="Times New Roman"/>
            <family val="2"/>
            <charset val="204"/>
          </rPr>
          <t xml:space="preserve">
1) УЛПХиЭБ: планируется "Благоустройство в районе СурГУ в г. Сургуте". 
</t>
        </r>
        <r>
          <rPr>
            <sz val="16"/>
            <rFont val="Times New Roman"/>
            <family val="1"/>
            <charset val="204"/>
          </rPr>
          <t>2) ДАиГ:  обустройство объектов:
 "Парк в микрорайоне 40" -  заключен муниципальный контракт от 15.05.2020 № 6/2020. Срок выполнения работ - 15.07.2021 год;
 "Экопарк за Саймой" - Выполнены изыскательские работы и эскизный проект. Историко-культурная экспертиза, ПИР, проверка достоверности определения сметной стоимости выполняются в рамках срока действия контракта до 30.05.2020 года. Размещение закупки на выполнение работ по благоустройству объекта - июнь 2020 года.</t>
        </r>
      </is>
    </nc>
  </rcc>
</revisions>
</file>

<file path=xl/revisions/revisionLog2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8" sId="1" numFmtId="4">
    <oc r="D33">
      <v>453586.5</v>
    </oc>
    <nc r="D33">
      <v>453586.51</v>
    </nc>
  </rcc>
  <rcc rId="529" sId="1" numFmtId="4">
    <oc r="E33">
      <v>204491.27</v>
    </oc>
    <nc r="E33">
      <v>292139.21000000002</v>
    </nc>
  </rcc>
  <rcc rId="530" sId="1" numFmtId="4">
    <oc r="G33">
      <v>63811.53</v>
    </oc>
    <nc r="G33">
      <v>82352.27</v>
    </nc>
  </rcc>
  <rfmt sheetId="1" sqref="C30:H36" start="0" length="2147483647">
    <dxf>
      <font>
        <color auto="1"/>
      </font>
    </dxf>
  </rfmt>
  <rcv guid="{6E4A7295-8CE0-4D28-ABEF-D38EBAE7C204}" action="delete"/>
  <rdn rId="0" localSheetId="1" customView="1" name="Z_6E4A7295_8CE0_4D28_ABEF_D38EBAE7C204_.wvu.PrintArea" hidden="1" oldHidden="1">
    <formula>'на 01.06.2020'!$A$1:$J$223</formula>
    <oldFormula>'на 01.06.2020'!$A$1:$J$223</oldFormula>
  </rdn>
  <rdn rId="0" localSheetId="1" customView="1" name="Z_6E4A7295_8CE0_4D28_ABEF_D38EBAE7C204_.wvu.PrintTitles" hidden="1" oldHidden="1">
    <formula>'на 01.06.2020'!$5:$8</formula>
    <oldFormula>'на 01.06.2020'!$5:$8</oldFormula>
  </rdn>
  <rdn rId="0" localSheetId="1" customView="1" name="Z_6E4A7295_8CE0_4D28_ABEF_D38EBAE7C204_.wvu.FilterData" hidden="1" oldHidden="1">
    <formula>'на 01.06.2020'!$A$7:$J$424</formula>
    <oldFormula>'на 01.06.2020'!$A$7:$J$424</oldFormula>
  </rdn>
  <rcv guid="{6E4A7295-8CE0-4D28-ABEF-D38EBAE7C204}" action="add"/>
</revisions>
</file>

<file path=xl/revisions/revisionLog2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4" sId="1">
    <oc r="J172"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t>
        </r>
        <r>
          <rPr>
            <sz val="16"/>
            <color rgb="FFFF0000"/>
            <rFont val="Times New Roman"/>
            <family val="2"/>
            <charset val="204"/>
          </rPr>
          <t xml:space="preserve">
</t>
        </r>
        <r>
          <rPr>
            <sz val="16"/>
            <rFont val="Times New Roman"/>
            <family val="1"/>
            <charset val="204"/>
          </rPr>
          <t>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01.05.2020 по результатам поступившей зяавки от ОА "Сжиженный газ Север", заключено соглашение от 08.04.2020 № 5 на сумму 4 609,2 тыс.руб. 
На 01.06.2020 предоставлена субсидия в сумме 822,0 тыс.руб. Расходы запланированы на 2-4 кварталы 2020 года;</t>
        </r>
        <r>
          <rPr>
            <sz val="16"/>
            <color rgb="FFFF0000"/>
            <rFont val="Times New Roman"/>
            <family val="2"/>
            <charset val="204"/>
          </rPr>
          <t xml:space="preserve">
</t>
        </r>
        <r>
          <rPr>
            <sz val="16"/>
            <rFont val="Times New Roman"/>
            <family val="1"/>
            <charset val="204"/>
          </rPr>
          <t>2) возмещение расходов организации за доставку населению сжиженного газа для бытовых нужд. Расходы запланированы на 4 квартал 2020.</t>
        </r>
        <r>
          <rPr>
            <sz val="16"/>
            <color rgb="FFFF0000"/>
            <rFont val="Times New Roman"/>
            <family val="2"/>
            <charset val="204"/>
          </rPr>
          <t xml:space="preserve">
</t>
        </r>
        <r>
          <rPr>
            <sz val="16"/>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t>
        </r>
        <r>
          <rPr>
            <sz val="16"/>
            <color rgb="FFFF0000"/>
            <rFont val="Times New Roman"/>
            <family val="2"/>
            <charset val="204"/>
          </rPr>
          <t xml:space="preserve">
</t>
        </r>
        <r>
          <rPr>
            <sz val="16"/>
            <rFont val="Times New Roman"/>
            <family val="1"/>
            <charset val="204"/>
          </rPr>
          <t>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приобретение оборудования для установки теплоотражающих эранов в административном здании по ул.Восход, 4.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t>
        </r>
        <r>
          <rPr>
            <sz val="16"/>
            <color rgb="FFFF0000"/>
            <rFont val="Times New Roman"/>
            <family val="2"/>
            <charset val="204"/>
          </rPr>
          <t xml:space="preserve">
</t>
        </r>
        <r>
          <rPr>
            <sz val="16"/>
            <rFont val="Times New Roman"/>
            <family val="1"/>
            <charset val="204"/>
          </rPr>
          <t>3) Предприятиями города за счет собственных средств запланировано выполнить работы по реконструкции уличных водопроводных сетей в количестве 1,2 км; по внедрению частотных преобразователей на котельном оборудовании в количестве 2 ед.; пол техперевооружению магистральных тепловых сетей в количестве 524,4 пог.м.;  по техперевооружению сетей освещения в количестве 1 ед.; замене светильников  на объектах предприятий в количестве  217 ед. 
4. "Формирование комфортной городской среды" предусмотрено:</t>
        </r>
        <r>
          <rPr>
            <sz val="16"/>
            <color rgb="FFFF0000"/>
            <rFont val="Times New Roman"/>
            <family val="2"/>
            <charset val="204"/>
          </rPr>
          <t xml:space="preserve">
1) УЛПХиЭБ: планируется "Благоустройство в районе СурГУ в г. Сургуте". 
</t>
        </r>
        <r>
          <rPr>
            <sz val="16"/>
            <rFont val="Times New Roman"/>
            <family val="1"/>
            <charset val="204"/>
          </rPr>
          <t>2) ДАиГ:  обустройство объектов:
 "Парк в микрорайоне 40" -  заключен муниципальный контракт от 15.05.2020 № 6/2020. Срок выполнения работ - 15.07.2021 год;
 "Экопарк за Саймой" - Выполнены изыскательские работы и эскизный проект. Историко-культурная экспертиза, ПИР, проверка достоверности определения сметной стоимости выполняются в рамках срока действия контракта до 30.05.2020 года. Размещение закупки на выполнение работ по благоустройству объекта - июнь 2020 года.</t>
        </r>
      </is>
    </oc>
    <nc r="J172"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t>
        </r>
        <r>
          <rPr>
            <sz val="16"/>
            <color rgb="FFFF0000"/>
            <rFont val="Times New Roman"/>
            <family val="2"/>
            <charset val="204"/>
          </rPr>
          <t xml:space="preserve">
</t>
        </r>
        <r>
          <rPr>
            <sz val="16"/>
            <rFont val="Times New Roman"/>
            <family val="1"/>
            <charset val="204"/>
          </rPr>
          <t>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01.05.2020 по результатам поступившей зяавки от ОА "Сжиженный газ Север", заключено соглашение от 08.04.2020 № 5 на сумму 4 609,2 тыс.руб. 
На 01.06.2020 предоставлена субсидия в сумме 822,0 тыс.руб. Расходы запланированы на 2-4 кварталы 2020 года;</t>
        </r>
        <r>
          <rPr>
            <sz val="16"/>
            <color rgb="FFFF0000"/>
            <rFont val="Times New Roman"/>
            <family val="2"/>
            <charset val="204"/>
          </rPr>
          <t xml:space="preserve">
</t>
        </r>
        <r>
          <rPr>
            <sz val="16"/>
            <rFont val="Times New Roman"/>
            <family val="1"/>
            <charset val="204"/>
          </rPr>
          <t>2) возмещение расходов организации за доставку населению сжиженного газа для бытовых нужд. Расходы запланированы на 4 квартал 2020.</t>
        </r>
        <r>
          <rPr>
            <sz val="16"/>
            <color rgb="FFFF0000"/>
            <rFont val="Times New Roman"/>
            <family val="2"/>
            <charset val="204"/>
          </rPr>
          <t xml:space="preserve">
</t>
        </r>
        <r>
          <rPr>
            <sz val="16"/>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t>
        </r>
        <r>
          <rPr>
            <sz val="16"/>
            <color rgb="FFFF0000"/>
            <rFont val="Times New Roman"/>
            <family val="2"/>
            <charset val="204"/>
          </rPr>
          <t xml:space="preserve">
</t>
        </r>
        <r>
          <rPr>
            <sz val="16"/>
            <rFont val="Times New Roman"/>
            <family val="1"/>
            <charset val="204"/>
          </rPr>
          <t>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приобретение оборудования для установки теплоотражающих эранов в административном здании по ул.Восход, 4.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t>
        </r>
        <r>
          <rPr>
            <sz val="16"/>
            <color rgb="FFFF0000"/>
            <rFont val="Times New Roman"/>
            <family val="2"/>
            <charset val="204"/>
          </rPr>
          <t xml:space="preserve">
</t>
        </r>
        <r>
          <rPr>
            <sz val="16"/>
            <rFont val="Times New Roman"/>
            <family val="1"/>
            <charset val="204"/>
          </rPr>
          <t>3) Предприятиями города за счет собственных средств запланировано выполнить работы по реконструкции уличных водопроводных сетей в количестве 1,2 км; по внедрению частотных преобразователей на котельном оборудовании в количестве 2 ед.; пол техперевооружению магистральных тепловых сетей в количестве 524,4 пог.м.;  по техперевооружению сетей освещения в количестве 1 ед.; замене светильников  на объектах предприятий в количестве  217 ед. 
4. "Формирование комфортной городской среды" предусмотрено:
1) УЛПХиЭБ: планируется "Благоустройство в районе СурГУ в г. Сургуте". На 01.06.2020 заключен договор с ООО "Квадрат" на сумму 129 675,1 тыс.руб., в том числе на 2020 год - 68 195,9 тыс.руб.  Средства  будут освоены в течение 2020 года.</t>
        </r>
        <r>
          <rPr>
            <sz val="16"/>
            <color rgb="FFFF0000"/>
            <rFont val="Times New Roman"/>
            <family val="2"/>
            <charset val="204"/>
          </rPr>
          <t xml:space="preserve">
</t>
        </r>
        <r>
          <rPr>
            <sz val="16"/>
            <rFont val="Times New Roman"/>
            <family val="1"/>
            <charset val="204"/>
          </rPr>
          <t>2) ДАиГ:  обустройство объектов:
 "Парк в микрорайоне 40" -  заключен муниципальный контракт от 15.05.2020 № 6/2020. Срок выполнения работ - 15.07.2021 год;
 "Экопарк за Саймой" - Выполнены изыскательские работы и эскизный проект. Историко-культурная экспертиза, ПИР, проверка достоверности определения сметной стоимости выполняются в рамках срока действия контракта до 30.05.2020 года. Размещение закупки на выполнение работ по благоустройству объекта - июнь 2020 года.</t>
        </r>
      </is>
    </nc>
  </rcc>
</revisions>
</file>

<file path=xl/revisions/revisionLog2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5" sId="1">
    <oc r="I175">
      <f>D175-G175-1452.79</f>
    </oc>
    <nc r="I175">
      <f>D175-G175</f>
    </nc>
  </rcc>
  <rcc rId="536" sId="1">
    <oc r="I174">
      <f>D174-G174-928.83</f>
    </oc>
    <nc r="I174">
      <f>D174-G174</f>
    </nc>
  </rcc>
  <rcc rId="537" sId="1">
    <oc r="I176">
      <f>31553.13-595.41</f>
    </oc>
    <nc r="I176">
      <f>31553.13</f>
    </nc>
  </rcc>
  <rcv guid="{CA384592-0CFD-4322-A4EB-34EC04693944}" action="delete"/>
  <rdn rId="0" localSheetId="1" customView="1" name="Z_CA384592_0CFD_4322_A4EB_34EC04693944_.wvu.PrintArea" hidden="1" oldHidden="1">
    <formula>'на 01.06.2020'!$A$1:$J$223</formula>
    <oldFormula>'на 01.06.2020'!$A$1:$J$223</oldFormula>
  </rdn>
  <rdn rId="0" localSheetId="1" customView="1" name="Z_CA384592_0CFD_4322_A4EB_34EC04693944_.wvu.PrintTitles" hidden="1" oldHidden="1">
    <formula>'на 01.06.2020'!$5:$8</formula>
    <oldFormula>'на 01.06.2020'!$5:$8</oldFormula>
  </rdn>
  <rdn rId="0" localSheetId="1" customView="1" name="Z_CA384592_0CFD_4322_A4EB_34EC04693944_.wvu.FilterData" hidden="1" oldHidden="1">
    <formula>'на 01.06.2020'!$A$7:$J$424</formula>
    <oldFormula>'на 01.06.2020'!$A$7:$J$424</oldFormula>
  </rdn>
  <rcv guid="{CA384592-0CFD-4322-A4EB-34EC04693944}" action="add"/>
</revisions>
</file>

<file path=xl/revisions/revisionLog2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94:J99" start="0" length="2147483647">
    <dxf>
      <font/>
    </dxf>
  </rfmt>
  <rfmt sheetId="1" sqref="C94:J99" start="0" length="2147483647">
    <dxf>
      <font>
        <color auto="1"/>
      </font>
    </dxf>
  </rfmt>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5" sId="1">
    <oc r="J50" t="inlineStr">
      <is>
        <r>
          <rPr>
            <u/>
            <sz val="16"/>
            <color rgb="FFFF0000"/>
            <rFont val="Times New Roman"/>
            <family val="2"/>
            <charset val="204"/>
          </rPr>
          <t>АГ:</t>
        </r>
        <r>
          <rPr>
            <sz val="16"/>
            <color rgb="FFFF0000"/>
            <rFont val="Times New Roman"/>
            <family val="2"/>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01.06.2020 произведена выплата заработной платы за январь-апрель и первую половину мая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t>
        </r>
        <r>
          <rPr>
            <sz val="16"/>
            <color rgb="FFFF0000"/>
            <rFont val="Times New Roman"/>
            <family val="2"/>
            <charset val="204"/>
          </rPr>
          <t xml:space="preserve">
</t>
        </r>
        <r>
          <rPr>
            <sz val="16"/>
            <rFont val="Times New Roman"/>
            <family val="1"/>
            <charset val="204"/>
          </rPr>
          <t>-содействие улучшению положения на рынке труда не занятых трудовой деятельностью и безработных граждан;</t>
        </r>
        <r>
          <rPr>
            <sz val="16"/>
            <color rgb="FFFF0000"/>
            <rFont val="Times New Roman"/>
            <family val="2"/>
            <charset val="204"/>
          </rPr>
          <t xml:space="preserve">
</t>
        </r>
        <r>
          <rPr>
            <sz val="16"/>
            <rFont val="Times New Roman"/>
            <family val="1"/>
            <charset val="204"/>
          </rPr>
          <t>-содействие трудоустройству граждан с инвалидностью и их адаптация на рынке труда;</t>
        </r>
        <r>
          <rPr>
            <sz val="16"/>
            <color rgb="FFFF0000"/>
            <rFont val="Times New Roman"/>
            <family val="2"/>
            <charset val="204"/>
          </rPr>
          <t xml:space="preserve">
</t>
        </r>
        <r>
          <rPr>
            <sz val="16"/>
            <rFont val="Times New Roman"/>
            <family val="1"/>
            <charset val="204"/>
          </rPr>
          <t>- организация сопровождения инвалидов, включая инвалидов молодого возраста, при трудоустройстве и самозанятости;</t>
        </r>
        <r>
          <rPr>
            <sz val="16"/>
            <color rgb="FFFF0000"/>
            <rFont val="Times New Roman"/>
            <family val="2"/>
            <charset val="204"/>
          </rPr>
          <t xml:space="preserve">
</t>
        </r>
        <r>
          <rPr>
            <sz val="16"/>
            <rFont val="Times New Roman"/>
            <family val="1"/>
            <charset val="204"/>
          </rPr>
          <t xml:space="preserve">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sz val="16"/>
            <color rgb="FFFF0000"/>
            <rFont val="Times New Roman"/>
            <family val="2"/>
            <charset val="204"/>
          </rPr>
          <t xml:space="preserve">
АГ (ДК):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oc>
    <nc r="J50" t="inlineStr">
      <is>
        <r>
          <rPr>
            <u/>
            <sz val="16"/>
            <color rgb="FFFF0000"/>
            <rFont val="Times New Roman"/>
            <family val="2"/>
            <charset val="204"/>
          </rPr>
          <t>АГ:</t>
        </r>
        <r>
          <rPr>
            <sz val="16"/>
            <color rgb="FFFF0000"/>
            <rFont val="Times New Roman"/>
            <family val="2"/>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01.06.2020 произведена выплата заработной платы за январь-апрель и первую половину мая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t>
        </r>
        <r>
          <rPr>
            <sz val="16"/>
            <color rgb="FFFF0000"/>
            <rFont val="Times New Roman"/>
            <family val="2"/>
            <charset val="204"/>
          </rPr>
          <t xml:space="preserve">
</t>
        </r>
        <r>
          <rPr>
            <sz val="16"/>
            <rFont val="Times New Roman"/>
            <family val="1"/>
            <charset val="204"/>
          </rPr>
          <t>-содействие улучшению положения на рынке труда не занятых трудовой деятельностью и безработных граждан;</t>
        </r>
        <r>
          <rPr>
            <sz val="16"/>
            <color rgb="FFFF0000"/>
            <rFont val="Times New Roman"/>
            <family val="2"/>
            <charset val="204"/>
          </rPr>
          <t xml:space="preserve">
</t>
        </r>
        <r>
          <rPr>
            <sz val="16"/>
            <rFont val="Times New Roman"/>
            <family val="1"/>
            <charset val="204"/>
          </rPr>
          <t>-содействие трудоустройству граждан с инвалидностью и их адаптация на рынке труда;</t>
        </r>
        <r>
          <rPr>
            <sz val="16"/>
            <color rgb="FFFF0000"/>
            <rFont val="Times New Roman"/>
            <family val="2"/>
            <charset val="204"/>
          </rPr>
          <t xml:space="preserve">
</t>
        </r>
        <r>
          <rPr>
            <sz val="16"/>
            <rFont val="Times New Roman"/>
            <family val="1"/>
            <charset val="204"/>
          </rPr>
          <t>- организация сопровождения инвалидов, включая инвалидов молодого возраста, при трудоустройстве и самозанятости;</t>
        </r>
        <r>
          <rPr>
            <sz val="16"/>
            <color rgb="FFFF0000"/>
            <rFont val="Times New Roman"/>
            <family val="2"/>
            <charset val="204"/>
          </rPr>
          <t xml:space="preserve">
</t>
        </r>
        <r>
          <rPr>
            <sz val="16"/>
            <rFont val="Times New Roman"/>
            <family val="1"/>
            <charset val="204"/>
          </rPr>
          <t xml:space="preserve">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sz val="16"/>
            <color rgb="FFFF0000"/>
            <rFont val="Times New Roman"/>
            <family val="2"/>
            <charset val="204"/>
          </rPr>
          <t xml:space="preserve">
</t>
        </r>
        <r>
          <rPr>
            <sz val="16"/>
            <rFont val="Times New Roman"/>
            <family val="1"/>
            <charset val="204"/>
          </rPr>
          <t>АГ (ДК):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t>
        </r>
        <r>
          <rPr>
            <sz val="16"/>
            <color rgb="FFFF0000"/>
            <rFont val="Times New Roman"/>
            <family val="2"/>
            <charset val="204"/>
          </rPr>
          <t xml:space="preserve"> </t>
        </r>
        <r>
          <rPr>
            <sz val="16"/>
            <rFont val="Times New Roman"/>
            <family val="1"/>
            <charset val="204"/>
          </rPr>
          <t xml:space="preserve">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r>
          <rPr>
            <sz val="16"/>
            <color rgb="FFFF0000"/>
            <rFont val="Times New Roman"/>
            <family val="2"/>
            <charset val="204"/>
          </rPr>
          <t xml:space="preserve">                                                                                                                                                                                               
</t>
        </r>
      </is>
    </nc>
  </rcc>
</revisions>
</file>

<file path=xl/revisions/revisionLog2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49:I149" start="0" length="2147483647">
    <dxf>
      <font>
        <color auto="1"/>
      </font>
    </dxf>
  </rfmt>
  <rfmt sheetId="1" sqref="C150:I150" start="0" length="2147483647">
    <dxf>
      <font>
        <color auto="1"/>
      </font>
    </dxf>
  </rfmt>
  <rfmt sheetId="1" sqref="C151:I151" start="0" length="2147483647">
    <dxf>
      <font>
        <color auto="1"/>
      </font>
    </dxf>
  </rfmt>
  <rfmt sheetId="1" sqref="C148:I148" start="0" length="2147483647">
    <dxf>
      <font>
        <color auto="1"/>
      </font>
    </dxf>
  </rfmt>
  <rfmt sheetId="1" sqref="C154:I158" start="0" length="2147483647">
    <dxf>
      <font>
        <color auto="1"/>
      </font>
    </dxf>
  </rfmt>
  <rfmt sheetId="1" sqref="C161:I161" start="0" length="2147483647">
    <dxf>
      <font>
        <color auto="1"/>
      </font>
    </dxf>
  </rfmt>
  <rfmt sheetId="1" sqref="C160:I160" start="0" length="2147483647">
    <dxf>
      <font>
        <color auto="1"/>
      </font>
    </dxf>
  </rfmt>
</revisions>
</file>

<file path=xl/revisions/revisionLog2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5:I17" start="0" length="2147483647">
    <dxf>
      <font>
        <color auto="1"/>
      </font>
    </dxf>
  </rfmt>
  <rcc rId="541" sId="1" odxf="1" dxf="1">
    <oc r="J15" t="inlineStr">
      <is>
        <r>
          <rPr>
            <u/>
            <sz val="16"/>
            <color rgb="FFFF0000"/>
            <rFont val="Times New Roman"/>
            <family val="2"/>
            <charset val="204"/>
          </rPr>
          <t>УППЭК:</t>
        </r>
        <r>
          <rPr>
            <sz val="16"/>
            <color rgb="FFFF0000"/>
            <rFont val="Times New Roman"/>
            <family val="2"/>
            <charset val="204"/>
          </rPr>
          <t xml:space="preserve"> в рамках реализации государственной программы запланированы расходы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 3 кварталы 2020 года.
</t>
        </r>
        <r>
          <rPr>
            <u/>
            <sz val="16"/>
            <color rgb="FFFF0000"/>
            <rFont val="Times New Roman"/>
            <family val="2"/>
            <charset val="204"/>
          </rPr>
          <t>АГ:</t>
        </r>
        <r>
          <rPr>
            <sz val="16"/>
            <color rgb="FFFF0000"/>
            <rFont val="Times New Roman"/>
            <family val="2"/>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t>
        </r>
      </is>
    </oc>
    <nc r="J15" t="inlineStr">
      <is>
        <r>
          <rPr>
            <u/>
            <sz val="16"/>
            <rFont val="Times New Roman"/>
            <family val="1"/>
            <charset val="204"/>
          </rPr>
          <t>УППЭК:</t>
        </r>
        <r>
          <rPr>
            <sz val="16"/>
            <rFont val="Times New Roman"/>
            <family val="1"/>
            <charset val="204"/>
          </rPr>
          <t xml:space="preserve"> в рамках реализации государственной программы запланированы расходы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 3 кварталы 2020 года.
Первая дезинсекционная обработка выполнена в полном объеме, согласно заключенным договорам на оказание услуг по проведению дезинсекции.
1. Акарицидные обработки (проведены с 04.05.2020 - 26.05.2020.):
Выполнена обработка на площади 420,73 га (план 421,32 га). 
2. Ларвицидные обработки (проведены с 09.05.2020 - 15.05.2020):
В полном объеме выполнена обработка на площади 326,17 га.
3. Барьерная дератизация селитебной зоны территории г.Сургута (проведены с 02.05.2020  - 05.05.2020):
В полном объеме выполнена дератизация на площади 232,30 га.</t>
        </r>
        <r>
          <rPr>
            <sz val="16"/>
            <color rgb="FFFF0000"/>
            <rFont val="Times New Roman"/>
            <family val="2"/>
            <charset val="204"/>
          </rPr>
          <t xml:space="preserve">
</t>
        </r>
        <r>
          <rPr>
            <u/>
            <sz val="16"/>
            <rFont val="Times New Roman"/>
            <family val="1"/>
            <charset val="204"/>
          </rPr>
          <t>АГ:</t>
        </r>
        <r>
          <rPr>
            <sz val="16"/>
            <rFont val="Times New Roman"/>
            <family val="1"/>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t>
        </r>
      </is>
    </nc>
    <ndxf>
      <font>
        <sz val="16"/>
        <color rgb="FFFF0000"/>
      </font>
    </ndxf>
  </rcc>
  <rcv guid="{CCF533A2-322B-40E2-88B2-065E6D1D35B4}" action="delete"/>
  <rdn rId="0" localSheetId="1" customView="1" name="Z_CCF533A2_322B_40E2_88B2_065E6D1D35B4_.wvu.PrintArea" hidden="1" oldHidden="1">
    <formula>'на 01.06.2020'!$A$1:$J$223</formula>
    <oldFormula>'на 01.06.2020'!$A$1:$J$223</oldFormula>
  </rdn>
  <rdn rId="0" localSheetId="1" customView="1" name="Z_CCF533A2_322B_40E2_88B2_065E6D1D35B4_.wvu.PrintTitles" hidden="1" oldHidden="1">
    <formula>'на 01.06.2020'!$5:$8</formula>
    <oldFormula>'на 01.06.2020'!$5:$8</oldFormula>
  </rdn>
  <rdn rId="0" localSheetId="1" customView="1" name="Z_CCF533A2_322B_40E2_88B2_065E6D1D35B4_.wvu.FilterData" hidden="1" oldHidden="1">
    <formula>'на 01.06.2020'!$A$7:$J$424</formula>
    <oldFormula>'на 01.06.2020'!$A$7:$J$424</oldFormula>
  </rdn>
  <rcv guid="{CCF533A2-322B-40E2-88B2-065E6D1D35B4}" action="add"/>
</revisions>
</file>

<file path=xl/revisions/revisionLog2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5" sId="1" numFmtId="4">
    <oc r="G189">
      <v>6996.94</v>
    </oc>
    <nc r="G189">
      <v>9800.5499999999993</v>
    </nc>
  </rcc>
  <rcc rId="546" sId="1" numFmtId="4">
    <oc r="D188">
      <v>267832.3</v>
    </oc>
    <nc r="D188">
      <v>277080.7</v>
    </nc>
  </rcc>
  <rcc rId="547" sId="1" numFmtId="4">
    <oc r="E188">
      <v>81195.67</v>
    </oc>
    <nc r="E188">
      <v>95710.98</v>
    </nc>
  </rcc>
  <rcc rId="548" sId="1" numFmtId="4">
    <oc r="G188">
      <v>81195.67</v>
    </oc>
    <nc r="G188">
      <v>95710.98</v>
    </nc>
  </rcc>
  <rfmt sheetId="1" sqref="C186:H189" start="0" length="2147483647">
    <dxf>
      <font>
        <color auto="1"/>
      </font>
    </dxf>
  </rfmt>
</revisions>
</file>

<file path=xl/revisions/revisionLog2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9" sId="1" numFmtId="4">
    <oc r="E205">
      <v>1750</v>
    </oc>
    <nc r="E205">
      <v>3106.8</v>
    </nc>
  </rcc>
  <rcc rId="550" sId="1" numFmtId="4">
    <oc r="G205">
      <v>1596.1</v>
    </oc>
    <nc r="G205">
      <v>2975.97</v>
    </nc>
  </rcc>
  <rcc rId="551" sId="1" numFmtId="4">
    <oc r="E204">
      <v>9383</v>
    </oc>
    <nc r="E204">
      <v>11539.9</v>
    </nc>
  </rcc>
  <rcc rId="552" sId="1" numFmtId="4">
    <oc r="G204">
      <v>9383</v>
    </oc>
    <nc r="G204">
      <v>11539.9</v>
    </nc>
  </rcc>
  <rfmt sheetId="1" sqref="C203:H209" start="0" length="2147483647">
    <dxf>
      <font>
        <color auto="1"/>
      </font>
    </dxf>
  </rfmt>
  <rcc rId="553" sId="1" numFmtId="4">
    <oc r="D214">
      <v>11687.2</v>
    </oc>
    <nc r="D214">
      <v>12095.2</v>
    </nc>
  </rcc>
  <rcc rId="554" sId="1" numFmtId="4">
    <oc r="E214">
      <v>4140</v>
    </oc>
    <nc r="E214">
      <v>5108</v>
    </nc>
  </rcc>
  <rcc rId="555" sId="1" numFmtId="4">
    <oc r="G214">
      <v>4093.64</v>
    </oc>
    <nc r="G214">
      <v>5014.24</v>
    </nc>
  </rcc>
  <rcc rId="556" sId="1" numFmtId="4">
    <oc r="D215">
      <v>1453.2</v>
    </oc>
    <nc r="D215">
      <v>1457.32</v>
    </nc>
  </rcc>
  <rfmt sheetId="1" sqref="C210:H217" start="0" length="2147483647">
    <dxf>
      <font>
        <color auto="1"/>
      </font>
    </dxf>
  </rfmt>
</revisions>
</file>

<file path=xl/revisions/revisionLog2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7" sId="1" numFmtId="4">
    <oc r="C115">
      <v>2005.76</v>
    </oc>
    <nc r="C115">
      <v>2005.75</v>
    </nc>
  </rcc>
  <rcc rId="558" sId="1" numFmtId="4">
    <oc r="D115">
      <v>2005.76</v>
    </oc>
    <nc r="D115">
      <v>2005.75</v>
    </nc>
  </rcc>
  <rfmt sheetId="1" sqref="B100:I112" start="0" length="2147483647">
    <dxf>
      <font>
        <color auto="1"/>
      </font>
    </dxf>
  </rfmt>
  <rcc rId="559" sId="1">
    <nc r="K112">
      <f>4635.27+39.5+2763.33+2138.06+3071.88</f>
    </nc>
  </rcc>
  <rcc rId="560" sId="1">
    <nc r="L112">
      <f>D112-K112</f>
    </nc>
  </rcc>
  <rcc rId="561" sId="1">
    <oc r="I114">
      <f>346.71+825.48+1388.46+466.66+373.8+421.86+322.63+826.03</f>
    </oc>
    <nc r="I114">
      <f>346.71+825.48+1388.46+466.66+373.8+421.86+322.63+826.03</f>
    </nc>
  </rcc>
  <rcc rId="562" sId="1">
    <oc r="I115">
      <f>42.85+102.03+171.61+57.68+46.2+52.14+39.88+102.9</f>
    </oc>
    <nc r="I115">
      <f>42.85+102.03+171.61+57.68+46.2+52.14+39.88+102.9-0.83</f>
    </nc>
  </rcc>
  <rcv guid="{CA384592-0CFD-4322-A4EB-34EC04693944}" action="delete"/>
  <rdn rId="0" localSheetId="1" customView="1" name="Z_CA384592_0CFD_4322_A4EB_34EC04693944_.wvu.PrintArea" hidden="1" oldHidden="1">
    <formula>'на 01.06.2020'!$A$1:$J$223</formula>
    <oldFormula>'на 01.06.2020'!$A$1:$J$223</oldFormula>
  </rdn>
  <rdn rId="0" localSheetId="1" customView="1" name="Z_CA384592_0CFD_4322_A4EB_34EC04693944_.wvu.PrintTitles" hidden="1" oldHidden="1">
    <formula>'на 01.06.2020'!$5:$8</formula>
    <oldFormula>'на 01.06.2020'!$5:$8</oldFormula>
  </rdn>
  <rdn rId="0" localSheetId="1" customView="1" name="Z_CA384592_0CFD_4322_A4EB_34EC04693944_.wvu.FilterData" hidden="1" oldHidden="1">
    <formula>'на 01.06.2020'!$A$7:$J$424</formula>
    <oldFormula>'на 01.06.2020'!$A$7:$J$424</oldFormula>
  </rdn>
  <rcv guid="{CA384592-0CFD-4322-A4EB-34EC04693944}" action="add"/>
</revisions>
</file>

<file path=xl/revisions/revisionLog2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6" sId="1" numFmtId="4">
    <oc r="D132">
      <v>801048.1</v>
    </oc>
    <nc r="D132">
      <f>235734.2+155264.4+259334.2</f>
    </nc>
  </rcc>
  <rfmt sheetId="1" sqref="C132" start="0" length="2147483647">
    <dxf>
      <font>
        <color auto="1"/>
      </font>
    </dxf>
  </rfmt>
  <rfmt sheetId="1" sqref="C133" start="0" length="2147483647">
    <dxf>
      <font>
        <color auto="1"/>
      </font>
    </dxf>
  </rfmt>
</revisions>
</file>

<file path=xl/revisions/revisionLog2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C130" guid="{00000000-0000-0000-0000-000000000000}" action="delete" author="Маганёва Екатерина Николаевна"/>
  <rcc rId="567" sId="1">
    <oc r="D132">
      <f>235734.2+155264.4+259334.2</f>
    </oc>
    <nc r="D132">
      <f>235734.2+155264.4+259334.2+150715.3</f>
    </nc>
  </rcc>
  <rfmt sheetId="1" sqref="D132" start="0" length="2147483647">
    <dxf>
      <font>
        <color auto="1"/>
      </font>
    </dxf>
  </rfmt>
  <rfmt sheetId="1" sqref="D133" start="0" length="2147483647">
    <dxf>
      <font>
        <color auto="1"/>
      </font>
    </dxf>
  </rfmt>
  <rcmt sheetId="1" cell="C130" guid="{AE16D25C-FB45-4739-98B4-32F745F309D6}" author="Маганёва Екатерина Николаевна" newLength="28"/>
</revisions>
</file>

<file path=xl/revisions/revisionLog2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8" sId="1">
    <oc r="J130" t="inlineStr">
      <is>
        <t>Размещение закупки на приобретение жилых помещений для участников программы запланировано на май 2020 года.</t>
      </is>
    </oc>
    <nc r="J130" t="inlineStr">
      <is>
        <t>Размещение закупки на приобретение жилых помещений для участников программы запланировано на июнь 2020 года.</t>
      </is>
    </nc>
  </rcc>
  <rfmt sheetId="1" sqref="C130:J135" start="0" length="2147483647">
    <dxf>
      <font>
        <color auto="1"/>
      </font>
    </dxf>
  </rfmt>
</revisions>
</file>

<file path=xl/revisions/revisionLog2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36:I141" start="0" length="2147483647">
    <dxf>
      <font>
        <color auto="1"/>
      </font>
    </dxf>
  </rfmt>
  <rfmt sheetId="1" sqref="A124:I129" start="0" length="2147483647">
    <dxf>
      <font>
        <color auto="1"/>
      </font>
    </dxf>
  </rfmt>
</revisions>
</file>

<file path=xl/revisions/revisionLog2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C84" guid="{385CF234-9514-4CD5-9BB0-FF61D54BA8B9}" author="Маганёва Екатерина Николаевна" newLength="17"/>
  <rcmt sheetId="1" cell="C90" guid="{73D3B326-99C4-4274-AA6E-EDA28FC29835}" author="Маганёва Екатерина Николаевна" newLength="30"/>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6" sId="1">
    <oc r="J38"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Денежные средства планируется освоить в 3 квартале 2020 года.                                                                                                                                                             
</t>
        </r>
        <r>
          <rPr>
            <u/>
            <sz val="16"/>
            <color rgb="FFFF0000"/>
            <rFont val="Times New Roman"/>
            <family val="2"/>
            <charset val="204"/>
          </rPr>
          <t xml:space="preserve">АГ: </t>
        </r>
        <r>
          <rPr>
            <sz val="16"/>
            <color rgb="FFFF0000"/>
            <rFont val="Times New Roman"/>
            <family val="2"/>
            <charset val="204"/>
          </rPr>
          <t>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r>
      </is>
    </oc>
    <n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Денежные средства планируется освоить в 3 квартале 2020 года.                                                   </t>
        </r>
        <r>
          <rPr>
            <sz val="16"/>
            <color rgb="FFFF0000"/>
            <rFont val="Times New Roman"/>
            <family val="2"/>
            <charset val="204"/>
          </rPr>
          <t xml:space="preserve">                                                                                                          
</t>
        </r>
        <r>
          <rPr>
            <u/>
            <sz val="16"/>
            <color rgb="FFFF0000"/>
            <rFont val="Times New Roman"/>
            <family val="2"/>
            <charset val="204"/>
          </rPr>
          <t xml:space="preserve">АГ: </t>
        </r>
        <r>
          <rPr>
            <sz val="16"/>
            <color rgb="FFFF0000"/>
            <rFont val="Times New Roman"/>
            <family val="2"/>
            <charset val="204"/>
          </rPr>
          <t>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r>
      </is>
    </nc>
  </rcc>
</revisions>
</file>

<file path=xl/revisions/revisionLog2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84 C90" start="0" length="2147483647">
    <dxf>
      <font>
        <color auto="1"/>
      </font>
    </dxf>
  </rfmt>
  <rfmt sheetId="1" sqref="D84 D90" start="0" length="2147483647">
    <dxf>
      <font>
        <color auto="1"/>
      </font>
    </dxf>
  </rfmt>
  <rfmt sheetId="1" sqref="B82:I93" start="0" length="2147483647">
    <dxf>
      <font>
        <color auto="1"/>
      </font>
    </dxf>
  </rfmt>
</revisions>
</file>

<file path=xl/revisions/revisionLog2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82:J93" start="0" length="2147483647">
    <dxf>
      <font>
        <color auto="1"/>
      </font>
    </dxf>
  </rfmt>
  <rfmt sheetId="1" sqref="A70:I80" start="0" length="2147483647">
    <dxf>
      <font>
        <color auto="1"/>
      </font>
    </dxf>
  </rfmt>
  <rcc rId="569" sId="1">
    <nc r="K70">
      <f>D70-I70</f>
    </nc>
  </rcc>
  <rcc rId="570" sId="1">
    <nc r="K100">
      <f>D100-I100</f>
    </nc>
  </rcc>
  <rcc rId="571" sId="1">
    <nc r="K106">
      <f>D106-I106</f>
    </nc>
  </rcc>
  <rfmt sheetId="1" sqref="J112:J117" start="0" length="2147483647">
    <dxf>
      <font>
        <color auto="1"/>
      </font>
    </dxf>
  </rfmt>
</revisions>
</file>

<file path=xl/revisions/revisionLog2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41" start="0" length="2147483647">
    <dxf>
      <font>
        <color auto="1"/>
      </font>
    </dxf>
  </rfmt>
  <rfmt sheetId="1" sqref="C40" start="0" length="2147483647">
    <dxf>
      <font>
        <color auto="1"/>
      </font>
    </dxf>
  </rfmt>
  <rfmt sheetId="1" sqref="C39" start="0" length="2147483647">
    <dxf>
      <font>
        <color auto="1"/>
      </font>
    </dxf>
  </rfmt>
  <rfmt sheetId="1" sqref="C38" start="0" length="2147483647">
    <dxf>
      <font>
        <color auto="1"/>
      </font>
    </dxf>
  </rfmt>
  <rcv guid="{13BE7114-35DF-4699-8779-61985C68F6C3}" action="delete"/>
  <rdn rId="0" localSheetId="1" customView="1" name="Z_13BE7114_35DF_4699_8779_61985C68F6C3_.wvu.PrintArea" hidden="1" oldHidden="1">
    <formula>'на 01.06.2020'!$A$1:$J$224</formula>
    <oldFormula>'на 01.06.2020'!$A$1:$J$224</oldFormula>
  </rdn>
  <rdn rId="0" localSheetId="1" customView="1" name="Z_13BE7114_35DF_4699_8779_61985C68F6C3_.wvu.PrintTitles" hidden="1" oldHidden="1">
    <formula>'на 01.06.2020'!$5:$8</formula>
    <oldFormula>'на 01.06.2020'!$5:$8</oldFormula>
  </rdn>
  <rdn rId="0" localSheetId="1" customView="1" name="Z_13BE7114_35DF_4699_8779_61985C68F6C3_.wvu.FilterData" hidden="1" oldHidden="1">
    <formula>'на 01.06.2020'!$A$7:$J$424</formula>
    <oldFormula>'на 01.06.2020'!$A$7:$J$424</oldFormula>
  </rdn>
  <rcv guid="{13BE7114-35DF-4699-8779-61985C68F6C3}" action="add"/>
</revisions>
</file>

<file path=xl/revisions/revisionLog2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41" start="0" length="2147483647">
    <dxf>
      <font>
        <color auto="1"/>
      </font>
    </dxf>
  </rfmt>
  <rfmt sheetId="1" sqref="D40" start="0" length="2147483647">
    <dxf>
      <font>
        <color auto="1"/>
      </font>
    </dxf>
  </rfmt>
  <rfmt sheetId="1" sqref="D39" start="0" length="2147483647">
    <dxf>
      <font>
        <color auto="1"/>
      </font>
    </dxf>
  </rfmt>
  <rfmt sheetId="1" sqref="D38" start="0" length="2147483647">
    <dxf>
      <font>
        <color auto="1"/>
      </font>
    </dxf>
  </rfmt>
</revisions>
</file>

<file path=xl/revisions/revisionLog2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40:F40" start="0" length="2147483647">
    <dxf>
      <font>
        <color auto="1"/>
      </font>
    </dxf>
  </rfmt>
  <rfmt sheetId="1" sqref="E38:F38" start="0" length="2147483647">
    <dxf>
      <font>
        <color auto="1"/>
      </font>
    </dxf>
  </rfmt>
  <rfmt sheetId="1" sqref="G40:H40" start="0" length="2147483647">
    <dxf>
      <font>
        <color auto="1"/>
      </font>
    </dxf>
  </rfmt>
  <rfmt sheetId="1" sqref="G38:H38" start="0" length="2147483647">
    <dxf>
      <font>
        <color auto="1"/>
      </font>
    </dxf>
  </rfmt>
</revisions>
</file>

<file path=xl/revisions/revisionLog2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38:I41" start="0" length="2147483647">
    <dxf>
      <font>
        <color auto="1"/>
      </font>
    </dxf>
  </rfmt>
</revisions>
</file>

<file path=xl/revisions/revisionLog2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45" start="0" length="2147483647">
    <dxf>
      <font>
        <color auto="1"/>
      </font>
    </dxf>
  </rfmt>
  <rfmt sheetId="1" sqref="C46" start="0" length="2147483647">
    <dxf>
      <font>
        <color auto="1"/>
      </font>
    </dxf>
  </rfmt>
  <rfmt sheetId="1" sqref="C47" start="0" length="2147483647">
    <dxf>
      <font>
        <color auto="1"/>
      </font>
    </dxf>
  </rfmt>
  <rfmt sheetId="1" sqref="C44" start="0" length="2147483647">
    <dxf>
      <font>
        <color auto="1"/>
      </font>
    </dxf>
  </rfmt>
</revisions>
</file>

<file path=xl/revisions/revisionLog2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47" start="0" length="2147483647">
    <dxf>
      <font>
        <color auto="1"/>
      </font>
    </dxf>
  </rfmt>
  <rfmt sheetId="1" sqref="D46" start="0" length="2147483647">
    <dxf>
      <font>
        <color auto="1"/>
      </font>
    </dxf>
  </rfmt>
  <rfmt sheetId="1" sqref="D45" start="0" length="2147483647">
    <dxf>
      <font>
        <color auto="1"/>
      </font>
    </dxf>
  </rfmt>
</revisions>
</file>

<file path=xl/revisions/revisionLog2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44" start="0" length="2147483647">
    <dxf>
      <font>
        <color auto="1"/>
      </font>
    </dxf>
  </rfmt>
  <rfmt sheetId="1" sqref="I44:I47" start="0" length="2147483647">
    <dxf>
      <font>
        <color auto="1"/>
      </font>
    </dxf>
  </rfmt>
</revisions>
</file>

<file path=xl/revisions/revisionLog2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50:C52" start="0" length="2147483647">
    <dxf>
      <font>
        <color auto="1"/>
      </font>
    </dxf>
  </rfmt>
  <rcc rId="575" sId="1" numFmtId="4">
    <oc r="D52">
      <v>14276.4</v>
    </oc>
    <nc r="D52">
      <v>27454.26</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7"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t>
        </r>
        <r>
          <rPr>
            <sz val="16"/>
            <color rgb="FFFF0000"/>
            <rFont val="Times New Roman"/>
            <family val="2"/>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t>
        </r>
        <r>
          <rPr>
            <sz val="16"/>
            <rFont val="Times New Roman"/>
            <family val="1"/>
            <charset val="204"/>
          </rPr>
          <t>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t>
        </r>
        <r>
          <rPr>
            <sz val="16"/>
            <color rgb="FFFF0000"/>
            <rFont val="Times New Roman"/>
            <family val="2"/>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t>
        </r>
        <r>
          <rPr>
            <sz val="16"/>
            <rFont val="Times New Roman"/>
            <family val="1"/>
            <charset val="204"/>
          </rPr>
          <t>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sz val="16"/>
            <color rgb="FFFF0000"/>
            <rFont val="Times New Roman"/>
            <family val="2"/>
            <charset val="204"/>
          </rPr>
          <t xml:space="preserve">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nc>
  </rcc>
  <rcv guid="{13BE7114-35DF-4699-8779-61985C68F6C3}" action="delete"/>
  <rdn rId="0" localSheetId="1" customView="1" name="Z_13BE7114_35DF_4699_8779_61985C68F6C3_.wvu.PrintArea" hidden="1" oldHidden="1">
    <formula>'на 01.06.2020'!$A$1:$J$224</formula>
    <oldFormula>'на 01.06.2020'!$A$1:$J$224</oldFormula>
  </rdn>
  <rdn rId="0" localSheetId="1" customView="1" name="Z_13BE7114_35DF_4699_8779_61985C68F6C3_.wvu.PrintTitles" hidden="1" oldHidden="1">
    <formula>'на 01.06.2020'!$5:$8</formula>
    <oldFormula>'на 01.06.2020'!$5:$8</oldFormula>
  </rdn>
  <rdn rId="0" localSheetId="1" customView="1" name="Z_13BE7114_35DF_4699_8779_61985C68F6C3_.wvu.FilterData" hidden="1" oldHidden="1">
    <formula>'на 01.06.2020'!$A$7:$J$424</formula>
    <oldFormula>'на 01.06.2020'!$A$7:$J$424</oldFormula>
  </rdn>
  <rcv guid="{13BE7114-35DF-4699-8779-61985C68F6C3}" action="add"/>
</revisions>
</file>

<file path=xl/revisions/revisionLog2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50:D52" start="0" length="2147483647">
    <dxf>
      <font>
        <color auto="1"/>
      </font>
    </dxf>
  </rfmt>
  <rcc rId="576" sId="1" numFmtId="4">
    <oc r="I52">
      <f>1228.76+4851.44+8196.2</f>
    </oc>
    <nc r="I52">
      <v>27454.26</v>
    </nc>
  </rcc>
  <rfmt sheetId="1" sqref="I50:I52" start="0" length="2147483647">
    <dxf>
      <font>
        <color auto="1"/>
      </font>
    </dxf>
  </rfmt>
</revisions>
</file>

<file path=xl/revisions/revisionLog2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36" start="0" length="2147483647">
    <dxf>
      <font>
        <color auto="1"/>
      </font>
    </dxf>
  </rfmt>
</revisions>
</file>

<file path=xl/revisions/revisionLog2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7" sId="1" numFmtId="4">
    <oc r="E52">
      <v>3472.72</v>
    </oc>
    <nc r="E52">
      <v>4400.0200000000004</v>
    </nc>
  </rcc>
  <rfmt sheetId="1" sqref="E50:F52" start="0" length="2147483647">
    <dxf>
      <font>
        <color auto="1"/>
      </font>
    </dxf>
  </rfmt>
</revisions>
</file>

<file path=xl/revisions/revisionLog2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8" sId="1" numFmtId="4">
    <oc r="G52">
      <v>1818.34</v>
    </oc>
    <nc r="G52">
      <v>2415.44</v>
    </nc>
  </rcc>
  <rfmt sheetId="1" sqref="G50:H52" start="0" length="2147483647">
    <dxf>
      <font>
        <color auto="1"/>
      </font>
    </dxf>
  </rfmt>
</revisions>
</file>

<file path=xl/revisions/revisionLog2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21" start="0" length="2147483647">
    <dxf>
      <font>
        <color auto="1"/>
      </font>
    </dxf>
  </rfmt>
  <rfmt sheetId="1" sqref="C220" start="0" length="2147483647">
    <dxf>
      <font>
        <color auto="1"/>
      </font>
    </dxf>
  </rfmt>
  <rfmt sheetId="1" sqref="C218" start="0" length="2147483647">
    <dxf>
      <font>
        <color auto="1"/>
      </font>
    </dxf>
  </rfmt>
</revisions>
</file>

<file path=xl/revisions/revisionLog2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20" start="0" length="2147483647">
    <dxf>
      <font>
        <color auto="1"/>
      </font>
    </dxf>
  </rfmt>
  <rfmt sheetId="1" sqref="D221" start="0" length="2147483647">
    <dxf>
      <font>
        <color auto="1"/>
      </font>
    </dxf>
  </rfmt>
  <rfmt sheetId="1" sqref="D218" start="0" length="2147483647">
    <dxf>
      <font>
        <color auto="1"/>
      </font>
    </dxf>
  </rfmt>
  <rfmt sheetId="1" sqref="I218" start="0" length="2147483647">
    <dxf>
      <font>
        <color auto="1"/>
      </font>
    </dxf>
  </rfmt>
  <rfmt sheetId="1" sqref="I220" start="0" length="2147483647">
    <dxf>
      <font>
        <color auto="1"/>
      </font>
    </dxf>
  </rfmt>
  <rfmt sheetId="1" sqref="I221" start="0" length="2147483647">
    <dxf>
      <font>
        <color auto="1"/>
      </font>
    </dxf>
  </rfmt>
</revisions>
</file>

<file path=xl/revisions/revisionLog2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9" sId="1">
    <oc r="J38"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Денежные средства планируется освоить в 3 квартале 2020 года.                                                                                                                                                             
</t>
        </r>
        <r>
          <rPr>
            <u/>
            <sz val="16"/>
            <color rgb="FFFF0000"/>
            <rFont val="Times New Roman"/>
            <family val="2"/>
            <charset val="204"/>
          </rPr>
          <t xml:space="preserve">АГ: </t>
        </r>
        <r>
          <rPr>
            <sz val="16"/>
            <color rgb="FFFF0000"/>
            <rFont val="Times New Roman"/>
            <family val="2"/>
            <charset val="204"/>
          </rPr>
          <t>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r>
      </is>
    </oc>
    <n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t>
        </r>
        <r>
          <rPr>
            <sz val="16"/>
            <color rgb="FFFF0000"/>
            <rFont val="Times New Roman"/>
            <family val="2"/>
            <charset val="204"/>
          </rPr>
          <t xml:space="preserve">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Денежные средства планируется освоить в 3 квартале 2020 года.                                                                                                                                                             
</t>
        </r>
        <r>
          <rPr>
            <u/>
            <sz val="16"/>
            <color rgb="FFFF0000"/>
            <rFont val="Times New Roman"/>
            <family val="2"/>
            <charset val="204"/>
          </rPr>
          <t xml:space="preserve">АГ: </t>
        </r>
        <r>
          <rPr>
            <sz val="16"/>
            <color rgb="FFFF0000"/>
            <rFont val="Times New Roman"/>
            <family val="2"/>
            <charset val="204"/>
          </rPr>
          <t>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r>
      </is>
    </nc>
  </rcc>
  <rcv guid="{13BE7114-35DF-4699-8779-61985C68F6C3}" action="delete"/>
  <rdn rId="0" localSheetId="1" customView="1" name="Z_13BE7114_35DF_4699_8779_61985C68F6C3_.wvu.PrintArea" hidden="1" oldHidden="1">
    <formula>'на 01.06.2020'!$A$1:$J$224</formula>
    <oldFormula>'на 01.06.2020'!$A$1:$J$224</oldFormula>
  </rdn>
  <rdn rId="0" localSheetId="1" customView="1" name="Z_13BE7114_35DF_4699_8779_61985C68F6C3_.wvu.PrintTitles" hidden="1" oldHidden="1">
    <formula>'на 01.06.2020'!$5:$8</formula>
    <oldFormula>'на 01.06.2020'!$5:$8</oldFormula>
  </rdn>
  <rdn rId="0" localSheetId="1" customView="1" name="Z_13BE7114_35DF_4699_8779_61985C68F6C3_.wvu.FilterData" hidden="1" oldHidden="1">
    <formula>'на 01.06.2020'!$A$7:$J$424</formula>
    <oldFormula>'на 01.06.2020'!$A$7:$J$424</oldFormula>
  </rdn>
  <rcv guid="{13BE7114-35DF-4699-8779-61985C68F6C3}" action="add"/>
</revisions>
</file>

<file path=xl/revisions/revisionLog2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3" sId="1">
    <o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t>
        </r>
        <r>
          <rPr>
            <sz val="16"/>
            <color rgb="FFFF0000"/>
            <rFont val="Times New Roman"/>
            <family val="2"/>
            <charset val="204"/>
          </rPr>
          <t xml:space="preserve">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Денежные средства планируется освоить в 3 квартале 2020 года.                                                                                                                                                             
</t>
        </r>
        <r>
          <rPr>
            <u/>
            <sz val="16"/>
            <color rgb="FFFF0000"/>
            <rFont val="Times New Roman"/>
            <family val="2"/>
            <charset val="204"/>
          </rPr>
          <t xml:space="preserve">АГ: </t>
        </r>
        <r>
          <rPr>
            <sz val="16"/>
            <color rgb="FFFF0000"/>
            <rFont val="Times New Roman"/>
            <family val="2"/>
            <charset val="204"/>
          </rPr>
          <t>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r>
      </is>
    </oc>
    <n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Денежные средства планируется освоить в 3 квартале 2020 года.                                        </t>
        </r>
        <r>
          <rPr>
            <sz val="16"/>
            <color rgb="FFFF0000"/>
            <rFont val="Times New Roman"/>
            <family val="2"/>
            <charset val="204"/>
          </rPr>
          <t xml:space="preserve">                                                                                                                     
</t>
        </r>
        <r>
          <rPr>
            <u/>
            <sz val="16"/>
            <color rgb="FFFF0000"/>
            <rFont val="Times New Roman"/>
            <family val="2"/>
            <charset val="204"/>
          </rPr>
          <t xml:space="preserve">АГ: </t>
        </r>
        <r>
          <rPr>
            <sz val="16"/>
            <color rgb="FFFF0000"/>
            <rFont val="Times New Roman"/>
            <family val="2"/>
            <charset val="204"/>
          </rPr>
          <t>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r>
      </is>
    </nc>
  </rcc>
</revisions>
</file>

<file path=xl/revisions/revisionLog2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4" sId="1">
    <oc r="B210" t="inlineStr">
      <is>
        <r>
          <t xml:space="preserve">Государственная программа Ханты-Мансийского автономного округа – Югры "Профилактика правонарушений и обеспечение отдельных прав граждан"
</t>
        </r>
        <r>
          <rPr>
            <sz val="16"/>
            <rFont val="Times New Roman"/>
            <family val="2"/>
            <charset val="204"/>
          </rPr>
          <t xml:space="preserve">(1.Субвенции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обеспечение функционирования и развития систем видеонаблюдения в сфере общественного порядка;
3.Субсидии на создание условий для деятельности народных дружин;
4.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r>
      </is>
    </oc>
    <nc r="B210" t="inlineStr">
      <is>
        <r>
          <t xml:space="preserve">Государственная программа Ханты-Мансийского автономного округа – Югры "Профилактика правонарушений и обеспечение отдельных прав граждан"
</t>
        </r>
        <r>
          <rPr>
            <sz val="16"/>
            <rFont val="Times New Roman"/>
            <family val="2"/>
            <charset val="204"/>
          </rPr>
          <t xml:space="preserve">(1.Субвенции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обеспечение функционирования и развития систем видеонаблюдения в сфере общественного порядка;
3.Субсидии на создание условий для деятельности народных дружин;
4.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5. Субсидии на реализацию мероприятий муниципальных программ (подпрограмм), направленных на развитие форм непостредственного осуществления населением местного самоуправления и участия населения в осуществлении местного самоуправления.)                                                                                                                                                                                                                                                                                                    </t>
        </r>
      </is>
    </nc>
  </rcc>
  <rcc rId="585" sId="1">
    <oc r="J210"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январь-апрель и первую половину мая,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на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 контракта для приобретения цифровых камер АПК "Безопасный город";
-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t>
        </r>
        <r>
          <rPr>
            <sz val="16"/>
            <color rgb="FFFF0000"/>
            <rFont val="Times New Roman"/>
            <family val="2"/>
            <charset val="204"/>
          </rPr>
          <t xml:space="preserve">
     </t>
        </r>
        <r>
          <rPr>
            <u/>
            <sz val="16"/>
            <color rgb="FFFF0000"/>
            <rFont val="Times New Roman"/>
            <family val="2"/>
            <charset val="204"/>
          </rPr>
          <t/>
        </r>
      </is>
    </oc>
    <nc r="J210"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январь-апрель и первую половину мая,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на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 контракта для приобретения цифровых камер АПК "Безопасный город";
-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t>
        </r>
        <r>
          <rPr>
            <sz val="16"/>
            <color rgb="FFFF0000"/>
            <rFont val="Times New Roman"/>
            <family val="1"/>
            <charset val="204"/>
          </rPr>
          <t xml:space="preserve">    4. МКУ "Наш город"</t>
        </r>
        <r>
          <rPr>
            <sz val="16"/>
            <color rgb="FFFF0000"/>
            <rFont val="Times New Roman"/>
            <family val="2"/>
            <charset val="204"/>
          </rPr>
          <t xml:space="preserve">
     </t>
        </r>
        <r>
          <rPr>
            <u/>
            <sz val="16"/>
            <color rgb="FFFF0000"/>
            <rFont val="Times New Roman"/>
            <family val="2"/>
            <charset val="204"/>
          </rPr>
          <t/>
        </r>
      </is>
    </nc>
  </rcc>
  <rcv guid="{6E4A7295-8CE0-4D28-ABEF-D38EBAE7C204}" action="delete"/>
  <rdn rId="0" localSheetId="1" customView="1" name="Z_6E4A7295_8CE0_4D28_ABEF_D38EBAE7C204_.wvu.PrintArea" hidden="1" oldHidden="1">
    <formula>'на 01.06.2020'!$A$1:$J$223</formula>
    <oldFormula>'на 01.06.2020'!$A$1:$J$223</oldFormula>
  </rdn>
  <rdn rId="0" localSheetId="1" customView="1" name="Z_6E4A7295_8CE0_4D28_ABEF_D38EBAE7C204_.wvu.PrintTitles" hidden="1" oldHidden="1">
    <formula>'на 01.06.2020'!$5:$8</formula>
    <oldFormula>'на 01.06.2020'!$5:$8</oldFormula>
  </rdn>
  <rdn rId="0" localSheetId="1" customView="1" name="Z_6E4A7295_8CE0_4D28_ABEF_D38EBAE7C204_.wvu.FilterData" hidden="1" oldHidden="1">
    <formula>'на 01.06.2020'!$A$7:$J$424</formula>
    <oldFormula>'на 01.06.2020'!$A$7:$J$424</oldFormula>
  </rdn>
  <rcv guid="{6E4A7295-8CE0-4D28-ABEF-D38EBAE7C204}" action="add"/>
</revisions>
</file>

<file path=xl/revisions/revisionLog2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E4A7295-8CE0-4D28-ABEF-D38EBAE7C204}" action="delete"/>
  <rdn rId="0" localSheetId="1" customView="1" name="Z_6E4A7295_8CE0_4D28_ABEF_D38EBAE7C204_.wvu.PrintArea" hidden="1" oldHidden="1">
    <formula>'на 01.06.2020'!$A$1:$J$223</formula>
    <oldFormula>'на 01.06.2020'!$A$1:$J$223</oldFormula>
  </rdn>
  <rdn rId="0" localSheetId="1" customView="1" name="Z_6E4A7295_8CE0_4D28_ABEF_D38EBAE7C204_.wvu.PrintTitles" hidden="1" oldHidden="1">
    <formula>'на 01.06.2020'!$5:$8</formula>
    <oldFormula>'на 01.06.2020'!$5:$8</oldFormula>
  </rdn>
  <rdn rId="0" localSheetId="1" customView="1" name="Z_6E4A7295_8CE0_4D28_ABEF_D38EBAE7C204_.wvu.FilterData" hidden="1" oldHidden="1">
    <formula>'на 01.06.2020'!$A$7:$J$424</formula>
    <oldFormula>'на 01.06.2020'!$A$7:$J$424</oldFormula>
  </rdn>
  <rcv guid="{6E4A7295-8CE0-4D28-ABEF-D38EBAE7C204}"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1" sId="1" odxf="1" dxf="1">
    <oc r="J218" t="inlineStr">
      <is>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Денежные средства планируется освоить в 3 квартале 2020 года.     </t>
      </is>
    </oc>
    <nc r="J218" t="inlineStr">
      <is>
        <r>
          <rPr>
            <sz val="16"/>
            <rFont val="Times New Roman"/>
            <family val="1"/>
            <charset val="204"/>
          </rPr>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t>
        </r>
        <r>
          <rPr>
            <sz val="16"/>
            <color rgb="FFFF0000"/>
            <rFont val="Times New Roman"/>
            <family val="2"/>
            <charset val="204"/>
          </rPr>
          <t xml:space="preserve">                                                                                                                                                             Денежные средства планируется освоить в 3 квартале 2020 года.     </t>
        </r>
      </is>
    </nc>
    <odxf>
      <font>
        <sz val="16"/>
        <color rgb="FFFF0000"/>
      </font>
    </odxf>
    <ndxf>
      <font>
        <sz val="16"/>
        <color rgb="FFFF0000"/>
      </font>
    </ndxf>
  </rcc>
</revisions>
</file>

<file path=xl/revisions/revisionLog2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2" sId="1">
    <o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01.06.2020 произведена выплата заработной платы за январь-апрель и первую половину мая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color rgb="FFFF0000"/>
            <rFont val="Times New Roman"/>
            <family val="2"/>
            <charset val="204"/>
          </rPr>
          <t xml:space="preserve">ДО: </t>
        </r>
        <r>
          <rPr>
            <sz val="16"/>
            <color rgb="FFFF0000"/>
            <rFont val="Times New Roman"/>
            <family val="2"/>
            <charset val="204"/>
          </rPr>
          <t xml:space="preserve">В соответствии с письмом КУ ХМАО-Югры "Сургутский центр занятости населения"  8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АГ (ДК):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oc>
    <n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01.06.2020 произведена выплата заработной платы за январь-апрель и первую половину мая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color rgb="FFFF0000"/>
            <rFont val="Times New Roman"/>
            <family val="2"/>
            <charset val="204"/>
          </rPr>
          <t xml:space="preserve">ДО: </t>
        </r>
        <r>
          <rPr>
            <sz val="16"/>
            <color rgb="FFFF0000"/>
            <rFont val="Times New Roman"/>
            <family val="2"/>
            <charset val="204"/>
          </rPr>
          <t xml:space="preserve">В соответствии с письмом КУ ХМАО-Югры "Сургутский центр занятости населения"  8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sz val="16"/>
            <rFont val="Times New Roman"/>
            <family val="1"/>
            <charset val="204"/>
          </rPr>
          <t xml:space="preserve">АГ (ДК):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r>
          <rPr>
            <sz val="16"/>
            <color rgb="FFFF0000"/>
            <rFont val="Times New Roman"/>
            <family val="2"/>
            <charset val="204"/>
          </rPr>
          <t xml:space="preserve">                                                                                                                                                                                                                                            
</t>
        </r>
      </is>
    </nc>
  </rcc>
</revisions>
</file>

<file path=xl/revisions/revisionLog2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3"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696,2 тыс.руб. по 2 адресам, общей площадью 104,1 м2, в т.ч.:
- ул. Островского,6, кв. 16 (44,5 м2),
- ул. Мелик-Карамова, 43, кв. 221 (59,6 м2).
На 01.06.2020 оказаны услуги по проверке смет на сумму 6,0 тыс.руб. (ул. Островского,6, кв. 16), оплата будет произведена в июне.
Также запланирована проверка смет на сумму 3,3 тыс.руб.
Расходы запланированы на 2, 4 кварталы 2020 года.</t>
        </r>
        <r>
          <rPr>
            <sz val="16"/>
            <color rgb="FFFF0000"/>
            <rFont val="Times New Roman"/>
            <family val="2"/>
            <charset val="204"/>
          </rPr>
          <t xml:space="preserve">
ДО: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
</t>
        </r>
        <r>
          <rPr>
            <u/>
            <sz val="16"/>
            <color rgb="FFFF0000"/>
            <rFont val="Times New Roman"/>
            <family val="2"/>
            <charset val="204"/>
          </rPr>
          <t>ДАиГ</t>
        </r>
        <r>
          <rPr>
            <sz val="16"/>
            <color rgb="FFFF0000"/>
            <rFont val="Times New Roman"/>
            <family val="2"/>
            <charset val="204"/>
          </rPr>
          <t>: Аукционы на приобретение жилых помещений для участников программы (65 квартир) не состоялись в марте 2020 года ввиду отсутствия заявок на участие в аукционах. Повторно размещены аукционы на приобретение 17 жилых помещений в апреле 2020 года, подведение итогов аукционов - 22 мая. Размещение остальных закупок - май 2020 года.</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696,2 тыс.руб. по 2 адресам, общей площадью 104,1 м2, в т.ч.:
- ул. Островского,6, кв. 16 (44,5 м2),
- ул. Мелик-Карамова, 43, кв. 221 (59,6 м2).
На 01.06.2020 оказаны услуги по проверке смет на сумму 6,0 тыс.руб. (ул. Островского,6, кв. 16), оплата будет произведена в июне.
Также запланирована проверка смет на сумму 3,3 тыс.руб.
Расходы запланированы на 2, 4 кварталы 2020 года.</t>
        </r>
        <r>
          <rPr>
            <sz val="16"/>
            <color rgb="FFFF0000"/>
            <rFont val="Times New Roman"/>
            <family val="2"/>
            <charset val="204"/>
          </rPr>
          <t xml:space="preserve">
ДО: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
</t>
        </r>
        <r>
          <rPr>
            <u/>
            <sz val="16"/>
            <color rgb="FFFF0000"/>
            <rFont val="Times New Roman"/>
            <family val="2"/>
            <charset val="204"/>
          </rPr>
          <t>ДАиГ</t>
        </r>
        <r>
          <rPr>
            <sz val="16"/>
            <color rgb="FFFF0000"/>
            <rFont val="Times New Roman"/>
            <family val="2"/>
            <charset val="204"/>
          </rPr>
          <t>: Аукционы на приобретение жилых помещений для участников программы (170 квартир) не состоялись ввиду отсутствия заявок на участие в аукционах. Повторно размещены аукционы на приобретение 17 жилых помещений в апреле 2020 года, подведение итогов аукционов - 22 мая. Размещение остальных закупок - май 2020 года.</t>
        </r>
      </is>
    </nc>
  </rcc>
  <rcv guid="{CA384592-0CFD-4322-A4EB-34EC04693944}" action="delete"/>
  <rdn rId="0" localSheetId="1" customView="1" name="Z_CA384592_0CFD_4322_A4EB_34EC04693944_.wvu.PrintArea" hidden="1" oldHidden="1">
    <formula>'на 01.06.2020'!$A$1:$J$223</formula>
    <oldFormula>'на 01.06.2020'!$A$1:$J$223</oldFormula>
  </rdn>
  <rdn rId="0" localSheetId="1" customView="1" name="Z_CA384592_0CFD_4322_A4EB_34EC04693944_.wvu.PrintTitles" hidden="1" oldHidden="1">
    <formula>'на 01.06.2020'!$5:$8</formula>
    <oldFormula>'на 01.06.2020'!$5:$8</oldFormula>
  </rdn>
  <rdn rId="0" localSheetId="1" customView="1" name="Z_CA384592_0CFD_4322_A4EB_34EC04693944_.wvu.FilterData" hidden="1" oldHidden="1">
    <formula>'на 01.06.2020'!$A$7:$J$424</formula>
    <oldFormula>'на 01.06.2020'!$A$7:$J$424</oldFormula>
  </rdn>
  <rcv guid="{CA384592-0CFD-4322-A4EB-34EC04693944}" action="add"/>
</revisions>
</file>

<file path=xl/revisions/revisionLog2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7" sId="1" numFmtId="4">
    <oc r="D40">
      <v>2828</v>
    </oc>
    <nc r="D40">
      <v>2828.02</v>
    </nc>
  </rcc>
  <rcc rId="598" sId="1" numFmtId="4">
    <oc r="D39">
      <v>879.6</v>
    </oc>
    <nc r="D39">
      <v>879.58</v>
    </nc>
  </rcc>
</revisions>
</file>

<file path=xl/revisions/revisionLog2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9" sId="1" numFmtId="4">
    <oc r="I40">
      <f>2603.4+224.6</f>
    </oc>
    <nc r="I40">
      <v>2828.02</v>
    </nc>
  </rcc>
  <rcc rId="600" sId="1" numFmtId="4">
    <oc r="I41">
      <f>D41-G41</f>
    </oc>
    <nc r="I41">
      <v>292.08999999999997</v>
    </nc>
  </rcc>
</revisions>
</file>

<file path=xl/revisions/revisionLog2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40" start="0" length="0">
    <dxf>
      <fill>
        <patternFill patternType="none">
          <bgColor indexed="65"/>
        </patternFill>
      </fill>
    </dxf>
  </rfmt>
  <rcc rId="601" sId="1" numFmtId="4">
    <oc r="I39">
      <f>D39-G39</f>
    </oc>
    <nc r="I39">
      <v>879.58</v>
    </nc>
  </rcc>
</revisions>
</file>

<file path=xl/revisions/revisionLog2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2"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696,2 тыс.руб. по 2 адресам, общей площадью 104,1 м2, в т.ч.:
- ул. Островского,6, кв. 16 (44,5 м2),
- ул. Мелик-Карамова, 43, кв. 221 (59,6 м2).
На 01.06.2020 оказаны услуги по проверке смет на сумму 6,0 тыс.руб. (ул. Островского,6, кв. 16), оплата будет произведена в июне.
Также запланирована проверка смет на сумму 3,3 тыс.руб.
Расходы запланированы на 2, 4 кварталы 2020 года.</t>
        </r>
        <r>
          <rPr>
            <sz val="16"/>
            <color rgb="FFFF0000"/>
            <rFont val="Times New Roman"/>
            <family val="2"/>
            <charset val="204"/>
          </rPr>
          <t xml:space="preserve">
ДО: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
</t>
        </r>
        <r>
          <rPr>
            <u/>
            <sz val="16"/>
            <color rgb="FFFF0000"/>
            <rFont val="Times New Roman"/>
            <family val="2"/>
            <charset val="204"/>
          </rPr>
          <t>ДАиГ</t>
        </r>
        <r>
          <rPr>
            <sz val="16"/>
            <color rgb="FFFF0000"/>
            <rFont val="Times New Roman"/>
            <family val="2"/>
            <charset val="204"/>
          </rPr>
          <t>: Аукционы на приобретение жилых помещений для участников программы (170 квартир) не состоялись ввиду отсутствия заявок на участие в аукционах. Повторно размещены аукционы на приобретение 17 жилых помещений в апреле 2020 года, подведение итогов аукционов - 22 мая. Размещение остальных закупок - май 2020 года.</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696,2 тыс.руб. по 2 адресам, общей площадью 104,1 м2, в т.ч.:
- ул. Островского,6, кв. 16 (44,5 м2),
- ул. Мелик-Карамова, 43, кв. 221 (59,6 м2).
На 01.06.2020 оказаны услуги по проверке смет на сумму 6,0 тыс.руб. (ул. Островского,6, кв. 16), оплата будет произведена в июне.
Также запланирована проверка смет на сумму 3,3 тыс.руб.
Расходы запланированы на 2, 4 кварталы 2020 года.</t>
        </r>
        <r>
          <rPr>
            <sz val="16"/>
            <color rgb="FFFF0000"/>
            <rFont val="Times New Roman"/>
            <family val="2"/>
            <charset val="204"/>
          </rPr>
          <t xml:space="preserve">
ДО: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
</t>
        </r>
        <r>
          <rPr>
            <u/>
            <sz val="16"/>
            <rFont val="Times New Roman"/>
            <family val="1"/>
            <charset val="204"/>
          </rPr>
          <t>ДАиГ</t>
        </r>
        <r>
          <rPr>
            <sz val="16"/>
            <rFont val="Times New Roman"/>
            <family val="1"/>
            <charset val="204"/>
          </rPr>
          <t>: В 2020 году размещено 170 аукционов на приобретение жилых помещений для участников программы, из низ 146 акционов не состоялись ввиду отсутствия заявок на участие, по результатам 10  аукционов проводится работа по заключению муниципальных контрактов, по 14 акционам подведение итогов состоится 3,4 июня</t>
        </r>
      </is>
    </nc>
  </rcc>
</revisions>
</file>

<file path=xl/revisions/revisionLog2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01.06.2020'!$A$1:$J$224</formula>
    <oldFormula>'на 01.06.2020'!$A$1:$J$224</oldFormula>
  </rdn>
  <rdn rId="0" localSheetId="1" customView="1" name="Z_13BE7114_35DF_4699_8779_61985C68F6C3_.wvu.PrintTitles" hidden="1" oldHidden="1">
    <formula>'на 01.06.2020'!$5:$8</formula>
    <oldFormula>'на 01.06.2020'!$5:$8</oldFormula>
  </rdn>
  <rdn rId="0" localSheetId="1" customView="1" name="Z_13BE7114_35DF_4699_8779_61985C68F6C3_.wvu.FilterData" hidden="1" oldHidden="1">
    <formula>'на 01.06.2020'!$A$7:$J$424</formula>
    <oldFormula>'на 01.06.2020'!$A$7:$J$424</oldFormula>
  </rdn>
  <rcv guid="{13BE7114-35DF-4699-8779-61985C68F6C3}" action="add"/>
</revisions>
</file>

<file path=xl/revisions/revisionLog2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6" sId="1">
    <oc r="J186" t="inlineStr">
      <is>
        <r>
          <rPr>
            <u/>
            <sz val="16"/>
            <color rgb="FFFF0000"/>
            <rFont val="Times New Roman"/>
            <family val="2"/>
            <charset val="204"/>
          </rPr>
          <t>АГ:</t>
        </r>
        <r>
          <rPr>
            <sz val="16"/>
            <color rgb="FFFF0000"/>
            <rFont val="Times New Roman"/>
            <family val="2"/>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осуществляется с 20.04.2020 года. Заключение контракта в рамках регионального проекта "Популяризация предпринимательства" запланировано на 2 квартал 2020 года.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Расходы планируется производить во втором полугодии текущего года.</t>
        </r>
      </is>
    </oc>
    <nc r="J186" t="inlineStr">
      <is>
        <r>
          <rPr>
            <u/>
            <sz val="16"/>
            <color rgb="FFFF0000"/>
            <rFont val="Times New Roman"/>
            <family val="2"/>
            <charset val="204"/>
          </rPr>
          <t>АГ:</t>
        </r>
        <r>
          <rPr>
            <sz val="16"/>
            <color rgb="FFFF0000"/>
            <rFont val="Times New Roman"/>
            <family val="2"/>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Расходы планируется производить во втором полугодии текущего года.</t>
        </r>
      </is>
    </nc>
  </rcc>
  <rfmt sheetId="1" sqref="J186:J191" start="0" length="2147483647">
    <dxf>
      <font>
        <color auto="1"/>
      </font>
    </dxf>
  </rfmt>
  <rfmt sheetId="1" sqref="I186:I189" start="0" length="2147483647">
    <dxf>
      <font>
        <color auto="1"/>
      </font>
    </dxf>
  </rfmt>
  <rcv guid="{6E4A7295-8CE0-4D28-ABEF-D38EBAE7C204}" action="delete"/>
  <rdn rId="0" localSheetId="1" customView="1" name="Z_6E4A7295_8CE0_4D28_ABEF_D38EBAE7C204_.wvu.PrintArea" hidden="1" oldHidden="1">
    <formula>'на 01.06.2020'!$A$1:$J$223</formula>
    <oldFormula>'на 01.06.2020'!$A$1:$J$223</oldFormula>
  </rdn>
  <rdn rId="0" localSheetId="1" customView="1" name="Z_6E4A7295_8CE0_4D28_ABEF_D38EBAE7C204_.wvu.PrintTitles" hidden="1" oldHidden="1">
    <formula>'на 01.06.2020'!$5:$8</formula>
    <oldFormula>'на 01.06.2020'!$5:$8</oldFormula>
  </rdn>
  <rdn rId="0" localSheetId="1" customView="1" name="Z_6E4A7295_8CE0_4D28_ABEF_D38EBAE7C204_.wvu.FilterData" hidden="1" oldHidden="1">
    <formula>'на 01.06.2020'!$A$7:$J$424</formula>
    <oldFormula>'на 01.06.2020'!$A$7:$J$424</oldFormula>
  </rdn>
  <rcv guid="{6E4A7295-8CE0-4D28-ABEF-D38EBAE7C204}" action="add"/>
</revisions>
</file>

<file path=xl/revisions/revisionLog2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80:I182" start="0" length="2147483647">
    <dxf>
      <font>
        <color auto="1"/>
      </font>
    </dxf>
  </rfmt>
</revisions>
</file>

<file path=xl/revisions/revisionLog2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03:I205" start="0" length="2147483647">
    <dxf>
      <font>
        <color auto="1"/>
      </font>
    </dxf>
  </rfmt>
  <rfmt sheetId="1" sqref="I210:I216" start="0" length="2147483647">
    <dxf>
      <font>
        <color auto="1"/>
      </font>
    </dxf>
  </rfmt>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2" sId="1">
    <oc r="J218" t="inlineStr">
      <is>
        <r>
          <rPr>
            <sz val="16"/>
            <rFont val="Times New Roman"/>
            <family val="1"/>
            <charset val="204"/>
          </rPr>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t>
        </r>
        <r>
          <rPr>
            <sz val="16"/>
            <color rgb="FFFF0000"/>
            <rFont val="Times New Roman"/>
            <family val="2"/>
            <charset val="204"/>
          </rPr>
          <t xml:space="preserve">                                                                                                                                                             Денежные средства планируется освоить в 3 квартале 2020 года.     </t>
        </r>
      </is>
    </oc>
    <nc r="J218" t="inlineStr">
      <is>
        <r>
          <rPr>
            <sz val="16"/>
            <rFont val="Times New Roman"/>
            <family val="1"/>
            <charset val="204"/>
          </rPr>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Заключены договора на сумму 311,09 тыс. руб.: 
- 63/44 от </t>
        </r>
        <r>
          <rPr>
            <sz val="16"/>
            <color rgb="FFFF0000"/>
            <rFont val="Times New Roman"/>
            <family val="1"/>
            <charset val="204"/>
          </rPr>
          <t>30.04.2019</t>
        </r>
        <r>
          <rPr>
            <sz val="16"/>
            <rFont val="Times New Roman"/>
            <family val="1"/>
            <charset val="204"/>
          </rPr>
          <t xml:space="preserve"> - пластиковые столы и стулья; 
- 70/44 от </t>
        </r>
        <r>
          <rPr>
            <sz val="16"/>
            <color rgb="FFFF0000"/>
            <rFont val="Times New Roman"/>
            <family val="1"/>
            <charset val="204"/>
          </rPr>
          <t>26.04.2019</t>
        </r>
        <r>
          <rPr>
            <sz val="16"/>
            <rFont val="Times New Roman"/>
            <family val="1"/>
            <charset val="204"/>
          </rPr>
          <t xml:space="preserve"> - поставка ноутбука; 
- 62/44 от </t>
        </r>
        <r>
          <rPr>
            <sz val="16"/>
            <color rgb="FFFF0000"/>
            <rFont val="Times New Roman"/>
            <family val="1"/>
            <charset val="204"/>
          </rPr>
          <t>30.04.2019</t>
        </r>
        <r>
          <rPr>
            <sz val="16"/>
            <rFont val="Times New Roman"/>
            <family val="1"/>
            <charset val="204"/>
          </rPr>
          <t xml:space="preserve"> - поставка сборно-разборного подиума;                                                                                                                                                                                                                                                                                                                                                                                                                                                       - 68/44 от </t>
        </r>
        <r>
          <rPr>
            <sz val="16"/>
            <color rgb="FFFF0000"/>
            <rFont val="Times New Roman"/>
            <family val="1"/>
            <charset val="204"/>
          </rPr>
          <t>30.04.2019</t>
        </r>
        <r>
          <rPr>
            <sz val="16"/>
            <rFont val="Times New Roman"/>
            <family val="1"/>
            <charset val="204"/>
          </rPr>
          <t xml:space="preserve"> - поставка радиосистемы вокальной;                                                                                                                                                                                                                                                                                                                                                                                                                                                                 - 69/44 от </t>
        </r>
        <r>
          <rPr>
            <sz val="16"/>
            <color rgb="FFFF0000"/>
            <rFont val="Times New Roman"/>
            <family val="1"/>
            <charset val="204"/>
          </rPr>
          <t>30.04.2019</t>
        </r>
        <r>
          <rPr>
            <sz val="16"/>
            <rFont val="Times New Roman"/>
            <family val="1"/>
            <charset val="204"/>
          </rPr>
          <t xml:space="preserve"> - поставка ламинатора пакетного.                                                                                                                                                                                                                                                                                                                                                                                                                                 
Ведется работа по заключению договоров на сумму 44,58 тыс.руб.:
Денежные средства планируется освоить в 3 квартале 2020 года.     </t>
        </r>
      </is>
    </nc>
  </rcc>
  <rcv guid="{13BE7114-35DF-4699-8779-61985C68F6C3}" action="delete"/>
  <rdn rId="0" localSheetId="1" customView="1" name="Z_13BE7114_35DF_4699_8779_61985C68F6C3_.wvu.PrintArea" hidden="1" oldHidden="1">
    <formula>'на 01.06.2020'!$A$1:$J$224</formula>
    <oldFormula>'на 01.06.2020'!$A$1:$J$224</oldFormula>
  </rdn>
  <rdn rId="0" localSheetId="1" customView="1" name="Z_13BE7114_35DF_4699_8779_61985C68F6C3_.wvu.PrintTitles" hidden="1" oldHidden="1">
    <formula>'на 01.06.2020'!$5:$8</formula>
    <oldFormula>'на 01.06.2020'!$5:$8</oldFormula>
  </rdn>
  <rdn rId="0" localSheetId="1" customView="1" name="Z_13BE7114_35DF_4699_8779_61985C68F6C3_.wvu.FilterData" hidden="1" oldHidden="1">
    <formula>'на 01.06.2020'!$A$7:$J$424</formula>
    <oldFormula>'на 01.06.2020'!$A$7:$J$424</oldFormula>
  </rdn>
  <rcv guid="{13BE7114-35DF-4699-8779-61985C68F6C3}" action="add"/>
</revisions>
</file>

<file path=xl/revisions/revisionLog2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42:I147" start="0" length="2147483647">
    <dxf>
      <font>
        <color auto="1"/>
      </font>
    </dxf>
  </rfmt>
  <rfmt sheetId="1" sqref="C63:I64" start="0" length="2147483647">
    <dxf>
      <font>
        <color auto="1"/>
      </font>
    </dxf>
  </rfmt>
  <rfmt sheetId="1" sqref="C65:D67" start="0" length="2147483647">
    <dxf>
      <font>
        <color auto="1"/>
      </font>
    </dxf>
  </rfmt>
</revisions>
</file>

<file path=xl/revisions/revisionLog2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1:C23">
    <dxf>
      <fill>
        <patternFill>
          <bgColor theme="1"/>
        </patternFill>
      </fill>
    </dxf>
  </rfmt>
  <rfmt sheetId="1" sqref="C21:C23">
    <dxf>
      <fill>
        <patternFill>
          <bgColor theme="0"/>
        </patternFill>
      </fill>
    </dxf>
  </rfmt>
  <rfmt sheetId="1" sqref="C21:C23" start="0" length="2147483647">
    <dxf>
      <font/>
    </dxf>
  </rfmt>
  <rfmt sheetId="1" sqref="C21:C23" start="0" length="2147483647">
    <dxf>
      <font>
        <color auto="1"/>
      </font>
    </dxf>
  </rfmt>
  <rcv guid="{3EEA7E1A-5F2B-4408-A34C-1F0223B5B245}" action="delete"/>
  <rdn rId="0" localSheetId="1" customView="1" name="Z_3EEA7E1A_5F2B_4408_A34C_1F0223B5B245_.wvu.FilterData" hidden="1" oldHidden="1">
    <formula>'на 01.06.2020'!$A$7:$J$424</formula>
    <oldFormula>'на 01.06.2020'!$A$7:$J$424</oldFormula>
  </rdn>
  <rcv guid="{3EEA7E1A-5F2B-4408-A34C-1F0223B5B245}" action="add"/>
</revisions>
</file>

<file path=xl/revisions/revisionLog2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FilterData" hidden="1" oldHidden="1">
    <formula>'на 01.06.2020'!$A$7:$J$424</formula>
    <oldFormula>'на 01.06.2020'!$A$7:$J$424</oldFormula>
  </rdn>
  <rcv guid="{3EEA7E1A-5F2B-4408-A34C-1F0223B5B245}" action="add"/>
</revisions>
</file>

<file path=xl/revisions/revisionLog2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FilterData" hidden="1" oldHidden="1">
    <formula>'на 01.06.2020'!$A$7:$J$424</formula>
    <oldFormula>'на 01.06.2020'!$A$7:$J$424</oldFormula>
  </rdn>
  <rcv guid="{3EEA7E1A-5F2B-4408-A34C-1F0223B5B245}" action="add"/>
</revisions>
</file>

<file path=xl/revisions/revisionLog2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5:D25" start="0" length="2147483647">
    <dxf>
      <font>
        <color auto="1"/>
      </font>
    </dxf>
  </rfmt>
  <rfmt sheetId="1" sqref="C26:C27" start="0" length="2147483647">
    <dxf>
      <font>
        <color auto="1"/>
      </font>
    </dxf>
  </rfmt>
  <rcv guid="{3EEA7E1A-5F2B-4408-A34C-1F0223B5B245}" action="delete"/>
  <rdn rId="0" localSheetId="1" customView="1" name="Z_3EEA7E1A_5F2B_4408_A34C_1F0223B5B245_.wvu.FilterData" hidden="1" oldHidden="1">
    <formula>'на 01.06.2020'!$A$7:$J$424</formula>
    <oldFormula>'на 01.06.2020'!$A$7:$J$424</oldFormula>
  </rdn>
  <rcv guid="{3EEA7E1A-5F2B-4408-A34C-1F0223B5B245}" action="add"/>
</revisions>
</file>

<file path=xl/revisions/revisionLog2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4" sId="1" numFmtId="4">
    <oc r="D26">
      <v>14952532.9</v>
    </oc>
    <nc r="D26">
      <v>14697115.6</v>
    </nc>
  </rcc>
  <rfmt sheetId="1" sqref="D26" start="0" length="2147483647">
    <dxf>
      <font>
        <color auto="1"/>
      </font>
    </dxf>
  </rfmt>
  <rcc rId="615" sId="1">
    <oc r="D27">
      <f>276183.63-194.42</f>
    </oc>
    <nc r="D27">
      <f>310877.87-194.42</f>
    </nc>
  </rcc>
  <rfmt sheetId="1" sqref="D27:D28" start="0" length="2147483647">
    <dxf>
      <font>
        <color auto="1"/>
      </font>
    </dxf>
  </rfmt>
</revisions>
</file>

<file path=xl/revisions/revisionLog2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1:D23" start="0" length="2147483647">
    <dxf>
      <font>
        <color auto="1"/>
      </font>
    </dxf>
  </rfmt>
</revisions>
</file>

<file path=xl/revisions/revisionLog2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6" sId="1" numFmtId="4">
    <oc r="E25">
      <v>12674.02</v>
    </oc>
    <nc r="E25">
      <v>32599.63</v>
    </nc>
  </rcc>
  <rfmt sheetId="1" sqref="E25" start="0" length="2147483647">
    <dxf>
      <font>
        <color auto="1"/>
      </font>
    </dxf>
  </rfmt>
  <rcc rId="617" sId="1" numFmtId="4">
    <oc r="E26">
      <v>2931022.84</v>
    </oc>
    <nc r="E26">
      <v>4896498.47</v>
    </nc>
  </rcc>
  <rfmt sheetId="1" sqref="E26" start="0" length="2147483647">
    <dxf>
      <font>
        <color auto="1"/>
      </font>
    </dxf>
  </rfmt>
  <rcc rId="618" sId="1" numFmtId="4">
    <oc r="G27">
      <v>7544</v>
    </oc>
    <nc r="G27">
      <v>17877.03</v>
    </nc>
  </rcc>
  <rfmt sheetId="1" sqref="E27" start="0" length="2147483647">
    <dxf>
      <font>
        <color auto="1"/>
      </font>
    </dxf>
  </rfmt>
  <rfmt sheetId="1" sqref="G27" start="0" length="2147483647">
    <dxf>
      <font>
        <color auto="1"/>
      </font>
    </dxf>
  </rfmt>
  <rfmt sheetId="1" sqref="F25:F27" start="0" length="2147483647">
    <dxf>
      <font>
        <color auto="1"/>
      </font>
    </dxf>
  </rfmt>
</revisions>
</file>

<file path=xl/revisions/revisionLog2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9" sId="1" numFmtId="4">
    <oc r="G26">
      <v>2725063.69</v>
    </oc>
    <nc r="G26">
      <v>4336774.18</v>
    </nc>
  </rcc>
  <rfmt sheetId="1" sqref="G26" start="0" length="2147483647">
    <dxf>
      <font>
        <color auto="1"/>
      </font>
    </dxf>
  </rfmt>
  <rcc rId="620" sId="1" numFmtId="4">
    <oc r="G25">
      <v>12674.02</v>
    </oc>
    <nc r="G25">
      <v>32599.63</v>
    </nc>
  </rcc>
  <rfmt sheetId="1" sqref="G25" start="0" length="2147483647">
    <dxf>
      <font>
        <color auto="1"/>
      </font>
    </dxf>
  </rfmt>
  <rfmt sheetId="1" sqref="H25:H27" start="0" length="2147483647">
    <dxf>
      <font>
        <color auto="1"/>
      </font>
    </dxf>
  </rfmt>
</revisions>
</file>

<file path=xl/revisions/revisionLog2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1:E23" start="0" length="2147483647">
    <dxf>
      <font>
        <color auto="1"/>
      </font>
    </dxf>
  </rfmt>
  <rfmt sheetId="1" sqref="F21:F23" start="0" length="2147483647">
    <dxf>
      <font>
        <color auto="1"/>
      </font>
    </dxf>
  </rfmt>
  <rfmt sheetId="1" sqref="G21:G23" start="0" length="2147483647">
    <dxf>
      <font>
        <color auto="1"/>
      </font>
    </dxf>
  </rfmt>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44" start="0" length="0">
    <dxf>
      <font>
        <sz val="16"/>
        <color rgb="FFFF0000"/>
      </font>
    </dxf>
  </rfmt>
  <rcc rId="796" sId="1">
    <oc r="J44" t="inlineStr">
      <is>
        <t xml:space="preserve">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Соглашение о предоставлении субсидии на иные цели между куратором - управлением физической культуры и спорта и подведомственными учреждениями проходит процедуру подписания. Бюджетные ассигнования будут использованы в 3 - 4 квартале 2020 года.      
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Соглашение о предоставлении субсидии на иные цели между куратором - управлением физической культуры и спорта и подведомственными учреждениями находится на стадии подписания. Бюджетные ассигнования будут использованы в 3 - 4 квартале  2020 года.  </t>
      </is>
    </oc>
    <nc r="J44" t="inlineStr">
      <is>
        <r>
          <rPr>
            <sz val="16"/>
            <rFont val="Times New Roman"/>
            <family val="1"/>
            <charset val="204"/>
          </rPr>
          <t>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t>
        </r>
        <r>
          <rPr>
            <sz val="16"/>
            <color rgb="FFFF0000"/>
            <rFont val="Times New Roman"/>
            <family val="2"/>
            <charset val="204"/>
          </rPr>
          <t xml:space="preserve"> </t>
        </r>
        <r>
          <rPr>
            <sz val="16"/>
            <rFont val="Times New Roman"/>
            <family val="1"/>
            <charset val="204"/>
          </rPr>
          <t>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t>
        </r>
        <r>
          <rPr>
            <sz val="16"/>
            <color rgb="FFFF0000"/>
            <rFont val="Times New Roman"/>
            <family val="2"/>
            <charset val="204"/>
          </rPr>
          <t xml:space="preserve"> </t>
        </r>
        <r>
          <rPr>
            <sz val="16"/>
            <rFont val="Times New Roman"/>
            <family val="1"/>
            <charset val="204"/>
          </rPr>
          <t xml:space="preserve">Бюджетные ассигнования будут использованы в 3 - 4 квартале 2020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t>
        </r>
        <r>
          <rPr>
            <sz val="16"/>
            <color rgb="FFFF0000"/>
            <rFont val="Times New Roman"/>
            <family val="2"/>
            <charset val="204"/>
          </rPr>
          <t xml:space="preserve"> </t>
        </r>
        <r>
          <rPr>
            <sz val="16"/>
            <rFont val="Times New Roman"/>
            <family val="1"/>
            <charset val="204"/>
          </rPr>
          <t xml:space="preserve">Бюджетные ассигнования будут использованы в 3 - 4 квартале  2020 года.  </t>
        </r>
      </is>
    </nc>
  </rcc>
</revisions>
</file>

<file path=xl/revisions/revisionLog2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21:H23" start="0" length="2147483647">
    <dxf>
      <font>
        <color auto="1"/>
      </font>
    </dxf>
  </rfmt>
</revisions>
</file>

<file path=xl/revisions/revisionLog2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62" start="0" length="2147483647">
    <dxf>
      <font>
        <color auto="1"/>
      </font>
    </dxf>
  </rfmt>
  <rcc rId="621" sId="1" odxf="1" dxf="1">
    <oc r="J160" t="inlineStr">
      <is>
        <r>
          <rPr>
            <u/>
            <sz val="16"/>
            <color rgb="FFFF0000"/>
            <rFont val="Times New Roman"/>
            <family val="2"/>
            <charset val="204"/>
          </rPr>
          <t>ДАиГ:</t>
        </r>
        <r>
          <rPr>
            <sz val="16"/>
            <color rgb="FFFF0000"/>
            <rFont val="Times New Roman"/>
            <family val="2"/>
            <charset val="204"/>
          </rPr>
          <t xml:space="preserve"> Перечисление единовременной денежной выплаты на приобретение жилого помещения ветерану ВОВ будет произведо по факту издания Постановления Администрации города.
</t>
        </r>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366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16 человек, из них 12 ветеранов боевых действий и 4 инвалида.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01.06.2020: 
 - 11 гражданам выданы гарантийные письма, 
- в отношении 1 гражданина проводится работа по подтверждению права на получение субсидии; 
- 4 гражданина уведомлены о возможности получения субсидии в текущем году, документы для принятия решения в установленный срок не представили.                             
   </t>
        </r>
        <r>
          <rPr>
            <sz val="16"/>
            <color rgb="FFFF0000"/>
            <rFont val="Times New Roman"/>
            <family val="2"/>
            <charset val="204"/>
          </rPr>
          <t xml:space="preserve">
       </t>
        </r>
      </is>
    </oc>
    <nc r="J160" t="inlineStr">
      <is>
        <r>
          <rPr>
            <u/>
            <sz val="16"/>
            <rFont val="Times New Roman"/>
            <family val="1"/>
            <charset val="204"/>
          </rPr>
          <t>ДАиГ:</t>
        </r>
        <r>
          <rPr>
            <sz val="16"/>
            <rFont val="Times New Roman"/>
            <family val="1"/>
            <charset val="204"/>
          </rPr>
          <t xml:space="preserve"> средства окружного бюджеты на перечисление единовременной денежной выплаты на приобретение жилого помещения ветерану ВОВ уменьшены в связи с отсутствие заявителей.</t>
        </r>
        <r>
          <rPr>
            <sz val="16"/>
            <color rgb="FFFF0000"/>
            <rFont val="Times New Roman"/>
            <family val="2"/>
            <charset val="204"/>
          </rPr>
          <t xml:space="preserve">
</t>
        </r>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366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16 человек, из них 12 ветеранов боевых действий и 4 инвалида.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01.06.2020: 
 - 11 гражданам выданы гарантийные письма, 
- в отношении 1 гражданина проводится работа по подтверждению права на получение субсидии; 
- 4 гражданина уведомлены о возможности получения субсидии в текущем году, документы для принятия решения в установленный срок не представили.                             
   </t>
        </r>
        <r>
          <rPr>
            <sz val="16"/>
            <color rgb="FFFF0000"/>
            <rFont val="Times New Roman"/>
            <family val="2"/>
            <charset val="204"/>
          </rPr>
          <t xml:space="preserve">
       </t>
        </r>
      </is>
    </nc>
    <ndxf>
      <font>
        <sz val="16"/>
        <color rgb="FFFF0000"/>
      </font>
    </ndxf>
  </rcc>
</revisions>
</file>

<file path=xl/revisions/revisionLog2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65:I69" start="0" length="2147483647">
    <dxf>
      <font>
        <color auto="1"/>
      </font>
    </dxf>
  </rfmt>
</revisions>
</file>

<file path=xl/revisions/revisionLog2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2" sId="1" odxf="1" dxf="1">
    <o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- 12 925 чел. 
Планируется приобретение путевок для детей в возрасте от 6 до 17 лет в организации, обеспечивающие отдых и оздоровление детей - 2 958 шт.
Количество созданных центров цифрового образования детей «IT-куб» - 1 ед.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- 12 925 чел. 
Планируется приобретение путевок для детей в возрасте от 6 до 17 лет в организации, обеспечивающие отдых и оздоровление детей - 2 958 шт.
Количество созданных центров цифрового образования детей «IT-куб» - 1 ед.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nc>
    <odxf>
      <font>
        <sz val="16"/>
        <color rgb="FFFF0000"/>
      </font>
    </odxf>
    <ndxf>
      <font>
        <sz val="16"/>
        <color rgb="FFFF0000"/>
      </font>
    </ndxf>
  </rcc>
</revisions>
</file>

<file path=xl/revisions/revisionLog2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3"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- 12 925 чел. 
Планируется приобретение путевок для детей в возрасте от 6 до 17 лет в организации, обеспечивающие отдых и оздоровление детей - 2 958 шт.
Количество созданных центров цифрового образования детей «IT-куб» - 1 ед.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- 12 925 чел. 
Планируется приобретение путевок для детей в возрасте от 6 до 17 лет в организации, обеспечивающие отдых и оздоровление детей - 2 958 шт.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nc>
  </rcc>
</revisions>
</file>

<file path=xl/revisions/revisionLog2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4"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- 12 925 чел. 
Планируется приобретение путевок для детей в возрасте от 6 до 17 лет в организации, обеспечивающие отдых и оздоровление детей - 2 958 шт.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- 12 925 чел. 
</t>
        </r>
        <r>
          <rPr>
            <sz val="16"/>
            <rFont val="Times New Roman"/>
            <family val="1"/>
            <charset val="204"/>
          </rPr>
          <t>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nc>
  </rcc>
</revisions>
</file>

<file path=xl/revisions/revisionLog2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5"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- 12 925 чел. 
</t>
        </r>
        <r>
          <rPr>
            <sz val="16"/>
            <rFont val="Times New Roman"/>
            <family val="1"/>
            <charset val="204"/>
          </rPr>
          <t>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nc>
  </rcc>
</revisions>
</file>

<file path=xl/revisions/revisionLog2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8" start="0" length="2147483647">
    <dxf>
      <font>
        <color auto="1"/>
      </font>
    </dxf>
  </rfmt>
</revisions>
</file>

<file path=xl/revisions/revisionLog2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6" sId="1">
    <oc r="I27">
      <f>48524.15+1110.03+180551.43</f>
    </oc>
    <nc r="I27">
      <f>55348.9+1110.03+180551.43</f>
    </nc>
  </rcc>
</revisions>
</file>

<file path=xl/revisions/revisionLog2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7" sId="1">
    <oc r="I26">
      <f>13317919.77+1110.03+1450288.8</f>
    </oc>
    <nc r="I26">
      <f>13245716.77+1110.03+1450288.8</f>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7" sId="1">
    <oc r="J218" t="inlineStr">
      <is>
        <r>
          <rPr>
            <sz val="16"/>
            <rFont val="Times New Roman"/>
            <family val="1"/>
            <charset val="204"/>
          </rPr>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Заключены договора на сумму 311,09 тыс. руб.: 
- 63/44 от </t>
        </r>
        <r>
          <rPr>
            <sz val="16"/>
            <color rgb="FFFF0000"/>
            <rFont val="Times New Roman"/>
            <family val="1"/>
            <charset val="204"/>
          </rPr>
          <t>30.04.2019</t>
        </r>
        <r>
          <rPr>
            <sz val="16"/>
            <rFont val="Times New Roman"/>
            <family val="1"/>
            <charset val="204"/>
          </rPr>
          <t xml:space="preserve"> - пластиковые столы и стулья; 
- 70/44 от </t>
        </r>
        <r>
          <rPr>
            <sz val="16"/>
            <color rgb="FFFF0000"/>
            <rFont val="Times New Roman"/>
            <family val="1"/>
            <charset val="204"/>
          </rPr>
          <t>26.04.2019</t>
        </r>
        <r>
          <rPr>
            <sz val="16"/>
            <rFont val="Times New Roman"/>
            <family val="1"/>
            <charset val="204"/>
          </rPr>
          <t xml:space="preserve"> - поставка ноутбука; 
- 62/44 от </t>
        </r>
        <r>
          <rPr>
            <sz val="16"/>
            <color rgb="FFFF0000"/>
            <rFont val="Times New Roman"/>
            <family val="1"/>
            <charset val="204"/>
          </rPr>
          <t>30.04.2019</t>
        </r>
        <r>
          <rPr>
            <sz val="16"/>
            <rFont val="Times New Roman"/>
            <family val="1"/>
            <charset val="204"/>
          </rPr>
          <t xml:space="preserve"> - поставка сборно-разборного подиума;                                                                                                                                                                                                                                                                                                                                                                                                                                                       - 68/44 от </t>
        </r>
        <r>
          <rPr>
            <sz val="16"/>
            <color rgb="FFFF0000"/>
            <rFont val="Times New Roman"/>
            <family val="1"/>
            <charset val="204"/>
          </rPr>
          <t>30.04.2019</t>
        </r>
        <r>
          <rPr>
            <sz val="16"/>
            <rFont val="Times New Roman"/>
            <family val="1"/>
            <charset val="204"/>
          </rPr>
          <t xml:space="preserve"> - поставка радиосистемы вокальной;                                                                                                                                                                                                                                                                                                                                                                                                                                                                 - 69/44 от </t>
        </r>
        <r>
          <rPr>
            <sz val="16"/>
            <color rgb="FFFF0000"/>
            <rFont val="Times New Roman"/>
            <family val="1"/>
            <charset val="204"/>
          </rPr>
          <t>30.04.2019</t>
        </r>
        <r>
          <rPr>
            <sz val="16"/>
            <rFont val="Times New Roman"/>
            <family val="1"/>
            <charset val="204"/>
          </rPr>
          <t xml:space="preserve"> - поставка ламинатора пакетного.                                                                                                                                                                                                                                                                                                                                                                                                                                 
Ведется работа по заключению договоров на сумму 44,58 тыс.руб.:
Денежные средства планируется освоить в 3 квартале 2020 года.     </t>
        </r>
      </is>
    </oc>
    <nc r="J218" t="inlineStr">
      <is>
        <r>
          <rPr>
            <sz val="16"/>
            <rFont val="Times New Roman"/>
            <family val="1"/>
            <charset val="204"/>
          </rPr>
          <t>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Заключены договора на сумму 311,09 тыс. руб.: 
- 63/44 от 14.05.2020 - поставка пластиковых столов и стульев; 
- 70/44 от 20.04.2020 - поставка ноутбука; 
- 62/44 от 07.05.2020</t>
        </r>
        <r>
          <rPr>
            <sz val="16"/>
            <color rgb="FFFF0000"/>
            <rFont val="Times New Roman"/>
            <family val="1"/>
            <charset val="204"/>
          </rPr>
          <t xml:space="preserve"> </t>
        </r>
        <r>
          <rPr>
            <sz val="16"/>
            <rFont val="Times New Roman"/>
            <family val="1"/>
            <charset val="204"/>
          </rPr>
          <t xml:space="preserve">- поставка сборно-разборного подиума;                                                                                                                                                                                                                                                                                                                                                                                                                                                       - 68/44 от 20.05.2020 - поставка радиосистемы вокальной;                                                                                                                                                                                                                                                                                                                                                                                                                                                                 - 69/44 от 20.05.2020 - поставка ламинатора пакетного.                                                                                                                                                                                                                                                                                                                                                                                                                                 
Ведется работа по заключению договоров на сумму 44,58 тыс.руб.:
Денежные средства планируется освоить в 3 квартале 2020 года.     </t>
        </r>
      </is>
    </nc>
  </rcc>
</revisions>
</file>

<file path=xl/revisions/revisionLog2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7" start="0" length="2147483647">
    <dxf>
      <font>
        <color auto="1"/>
      </font>
    </dxf>
  </rfmt>
  <rfmt sheetId="1" sqref="I26" start="0" length="2147483647">
    <dxf>
      <font>
        <color auto="1"/>
      </font>
    </dxf>
  </rfmt>
</revisions>
</file>

<file path=xl/revisions/revisionLog2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8" sId="1">
    <nc r="K25">
      <f>D25-I25</f>
    </nc>
  </rcc>
  <rcc rId="629" sId="1">
    <nc r="K26">
      <f>D26-I26</f>
    </nc>
  </rcc>
  <rcc rId="630" sId="1">
    <nc r="K27">
      <f>D27-I27</f>
    </nc>
  </rcc>
  <rcc rId="631" sId="1">
    <nc r="K28">
      <f>D28-I28</f>
    </nc>
  </rcc>
</revisions>
</file>

<file path=xl/revisions/revisionLog2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5" start="0" length="2147483647">
    <dxf>
      <font>
        <color auto="1"/>
      </font>
    </dxf>
  </rfmt>
</revisions>
</file>

<file path=xl/revisions/revisionLog2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2"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
27 869,5 тыс.руб.</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nc>
  </rcc>
</revisions>
</file>

<file path=xl/revisions/revisionLog2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3"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
27 869,5 тыс.руб.</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
27 869,5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nc>
  </rcc>
</revisions>
</file>

<file path=xl/revisions/revisionLog2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1:I23" start="0" length="2147483647">
    <dxf>
      <font>
        <color auto="1"/>
      </font>
    </dxf>
  </rfmt>
</revisions>
</file>

<file path=xl/revisions/revisionLog2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4" sId="1" numFmtId="4">
    <oc r="I52">
      <v>27454.26</v>
    </oc>
    <nc r="I52"/>
  </rcc>
  <rcv guid="{13BE7114-35DF-4699-8779-61985C68F6C3}" action="delete"/>
  <rdn rId="0" localSheetId="1" customView="1" name="Z_13BE7114_35DF_4699_8779_61985C68F6C3_.wvu.PrintArea" hidden="1" oldHidden="1">
    <formula>'на 01.06.2020'!$A$1:$J$224</formula>
    <oldFormula>'на 01.06.2020'!$A$1:$J$224</oldFormula>
  </rdn>
  <rdn rId="0" localSheetId="1" customView="1" name="Z_13BE7114_35DF_4699_8779_61985C68F6C3_.wvu.PrintTitles" hidden="1" oldHidden="1">
    <formula>'на 01.06.2020'!$5:$8</formula>
    <oldFormula>'на 01.06.2020'!$5:$8</oldFormula>
  </rdn>
  <rdn rId="0" localSheetId="1" customView="1" name="Z_13BE7114_35DF_4699_8779_61985C68F6C3_.wvu.FilterData" hidden="1" oldHidden="1">
    <formula>'на 01.06.2020'!$A$7:$J$424</formula>
    <oldFormula>'на 01.06.2020'!$A$7:$J$424</oldFormula>
  </rdn>
  <rcv guid="{13BE7114-35DF-4699-8779-61985C68F6C3}" action="add"/>
</revisions>
</file>

<file path=xl/revisions/revisionLog2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8" sId="1">
    <nc r="I52">
      <f>1228.76+16454.48+8196.2</f>
    </nc>
  </rcc>
  <rcv guid="{13BE7114-35DF-4699-8779-61985C68F6C3}" action="delete"/>
  <rdn rId="0" localSheetId="1" customView="1" name="Z_13BE7114_35DF_4699_8779_61985C68F6C3_.wvu.PrintArea" hidden="1" oldHidden="1">
    <formula>'на 01.06.2020'!$A$1:$J$224</formula>
    <oldFormula>'на 01.06.2020'!$A$1:$J$224</oldFormula>
  </rdn>
  <rdn rId="0" localSheetId="1" customView="1" name="Z_13BE7114_35DF_4699_8779_61985C68F6C3_.wvu.PrintTitles" hidden="1" oldHidden="1">
    <formula>'на 01.06.2020'!$5:$8</formula>
    <oldFormula>'на 01.06.2020'!$5:$8</oldFormula>
  </rdn>
  <rdn rId="0" localSheetId="1" customView="1" name="Z_13BE7114_35DF_4699_8779_61985C68F6C3_.wvu.FilterData" hidden="1" oldHidden="1">
    <formula>'на 01.06.2020'!$A$7:$J$424</formula>
    <oldFormula>'на 01.06.2020'!$A$7:$J$424</oldFormula>
  </rdn>
  <rcv guid="{13BE7114-35DF-4699-8779-61985C68F6C3}" action="add"/>
</revisions>
</file>

<file path=xl/revisions/revisionLog2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2" sId="1">
    <oc r="J44" t="inlineStr">
      <is>
        <t xml:space="preserve">АГ(ДК): Бюджетные ассигнования запланированы на обеспечение учащихся спортивных школ спортивным оборудованием, экипировкой и инвентарем, медицинским сопровождением тренировочного процесса, проведением тренировочных сборов и участия в соревнованиях. Денежные средства планируется освоить в 4 квартале 2020 года.          </t>
      </is>
    </oc>
    <nc r="J44" t="inlineStr">
      <is>
        <t xml:space="preserve">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Соглашение о предоставлении субсидии на иные цели между куратором - управлением физической культуры и спорта и подведомственными учреждениями проходит процедуру подписания. Бюджетные ассигнования будут использованы в 3 - 4 квартале 2020 года.      
2. В рамках реализации Федерального проекта "Спорт-норма жизни" заключено дополнительное соглашение от 21.04.2020 № 71876000-1-2019-013/2 к соглашению от 11.07.2019 № 71876000-1-2019-013 о предоставлении субсидии из бюджета ХМАО-Югры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Соглашение о предоставлении субсидии на иные цели между куратором - управлением физической культуры и спорта и подведомственными учреждениями находится на стадии подписания. Бюджетные ассигнования будут использованы в 3 - 4 квартале  2020 года.  </t>
      </is>
    </nc>
  </rcc>
</revisions>
</file>

<file path=xl/revisions/revisionLog2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3" sId="1">
    <oc r="I21">
      <f>SUM(I25:I29)</f>
    </oc>
    <nc r="I21">
      <f>SUM(I25:I29)</f>
    </nc>
  </rcc>
  <rcc rId="644" sId="1">
    <nc r="K21">
      <f>D21-I21</f>
    </nc>
  </rcc>
  <rcv guid="{3EEA7E1A-5F2B-4408-A34C-1F0223B5B245}" action="delete"/>
  <rdn rId="0" localSheetId="1" customView="1" name="Z_3EEA7E1A_5F2B_4408_A34C_1F0223B5B245_.wvu.FilterData" hidden="1" oldHidden="1">
    <formula>'на 01.06.2020'!$A$7:$J$424</formula>
    <oldFormula>'на 01.06.2020'!$A$7:$J$424</oldFormula>
  </rdn>
  <rcv guid="{3EEA7E1A-5F2B-4408-A34C-1F0223B5B245}"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5" sId="1">
    <o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01.07.2020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домашних животных на сумму 37 753,5 тыс.руб., из них рамках государственной программы 4 438,4 тыс.руб. 
На 01.06.2020 за счет средств окружного бюджета фактически отловлено 211 голов. Остаток денежных средств  будет освоен до конца 2 квартала 2020 года.
</t>
        </r>
        <r>
          <rPr>
            <u/>
            <sz val="16"/>
            <color rgb="FFFF0000"/>
            <rFont val="Times New Roman"/>
            <family val="2"/>
            <charset val="204"/>
          </rPr>
          <t>УБУиО</t>
        </r>
        <r>
          <rPr>
            <sz val="16"/>
            <color rgb="FFFF0000"/>
            <rFont val="Times New Roman"/>
            <family val="2"/>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is>
    </oc>
    <n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01.07.2020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ДГХ</t>
        </r>
        <r>
          <rPr>
            <sz val="16"/>
            <rFont val="Times New Roman"/>
            <family val="1"/>
            <charset val="204"/>
          </rPr>
          <t>: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домашних животных на сумму 37 753,5 тыс.руб., из них рамках государственной программы 4 438,4 тыс.руб. 
На 01.07.2020 за счет средств окружного бюджета фактически отловлено 312 голов.</t>
        </r>
        <r>
          <rPr>
            <sz val="16"/>
            <color rgb="FFFF0000"/>
            <rFont val="Times New Roman"/>
            <family val="2"/>
            <charset val="204"/>
          </rPr>
          <t xml:space="preserve"> Остаток денежных средств  будет освоен до конца 2 квартала 2020 года.
</t>
        </r>
        <r>
          <rPr>
            <sz val="16"/>
            <rFont val="Times New Roman"/>
            <family val="1"/>
            <charset val="204"/>
          </rPr>
          <t xml:space="preserve">
</t>
        </r>
        <r>
          <rPr>
            <u/>
            <sz val="16"/>
            <rFont val="Times New Roman"/>
            <family val="1"/>
            <charset val="204"/>
          </rPr>
          <t>УБУиО</t>
        </r>
        <r>
          <rPr>
            <sz val="16"/>
            <rFont val="Times New Roman"/>
            <family val="1"/>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r>
          <rPr>
            <sz val="16"/>
            <color rgb="FFFF0000"/>
            <rFont val="Times New Roman"/>
            <family val="2"/>
            <charset val="204"/>
          </rPr>
          <t xml:space="preserve">
</t>
        </r>
      </is>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8" sId="1">
    <oc r="J172" t="inlineStr">
      <is>
        <r>
          <rPr>
            <sz val="16"/>
            <rFont val="Times New Roman"/>
            <family val="1"/>
            <charset val="204"/>
          </rP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01.07.2020 по результатам поступившей зяавки от ОА "Сжиженный газ Север", заключено соглашение от 08.04.2020 № 5 на сумму 4 609,2 тыс.руб. 
На 01.07.2020 предоставлена субсидия в сумме 1096,72 тыс.руб. Расходы запланированы на 2-4 кварталы 2020 года;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01.07.2020 заключены муниципальные контракты на выполнение указанных работ.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t>
        </r>
        <r>
          <rPr>
            <sz val="16"/>
            <color rgb="FFFF0000"/>
            <rFont val="Times New Roman"/>
            <family val="2"/>
            <charset val="204"/>
          </rPr>
          <t xml:space="preserve">
4. "Формирование комфортной городской среды" предусмотрено:
1) УЛПХиЭБ: планируется "Благоустройство в районе СурГУ в г. Сургуте". На 01.06.2020 заключен договор с ООО "Квадрат" на сумму 129 675,1 тыс.руб., в том числе на 2020 год - 68 195,9 тыс.руб.  Средства  будут освоены в течение 2020 года.
2) ДАиГ:  обустройство объектов:
 "Парк в микрорайоне 40" -  заключен муниципальный контракт от 15.05.2020 № 6/2020. Срок выполнения работ - 15.07.2021 год;
 "Экопарк за Саймой" - Выполнены изыскательские работы и эскизный проект. Историко-культурная экспертиза, ПИР, проверка достоверности определения сметной стоимости выполняются в рамках срока действия контракта до 30.05.2020 года. Размещение закупки на выполнение работ по благоустройству объекта - июнь 2020 года.</t>
        </r>
      </is>
    </oc>
    <nc r="J172" t="inlineStr">
      <is>
        <r>
          <rPr>
            <sz val="16"/>
            <rFont val="Times New Roman"/>
            <family val="1"/>
            <charset val="204"/>
          </rP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01.07.2020 по результатам поступившей зяавки от ОА "Сжиженный газ Север", заключено соглашение от 08.04.2020 № 5 на сумму 4 609,2 тыс.руб. 
На 01.07.2020 предоставлена субсидия в сумме 1096,72 тыс.руб. Расходы запланированы на 2-4 кварталы 2020 года;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01.07.2020 заключены муниципальные контракты на выполнение указанных работ.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t>
        </r>
        <r>
          <rPr>
            <sz val="16"/>
            <color rgb="FFFF0000"/>
            <rFont val="Times New Roman"/>
            <family val="2"/>
            <charset val="204"/>
          </rPr>
          <t xml:space="preserve">
</t>
        </r>
        <r>
          <rPr>
            <sz val="16"/>
            <rFont val="Times New Roman"/>
            <family val="1"/>
            <charset val="204"/>
          </rPr>
          <t>4. "Формирование комфортной городской среды" предусмотрено:
1) УЛПХиЭБ: планируется "Благоустройство в районе СурГУ в г. Сургуте". На 01.07.2020 заключен договор с ООО "Квадрат" на сумму 129 675,1 тыс.руб., в том числе на 2020 год - 68 195,9 тыс.руб.  Средства  будут освоены в течение 2020 года.</t>
        </r>
        <r>
          <rPr>
            <sz val="16"/>
            <color rgb="FFFF0000"/>
            <rFont val="Times New Roman"/>
            <family val="2"/>
            <charset val="204"/>
          </rPr>
          <t xml:space="preserve">
2) ДАиГ:  обустройство объектов:
 "Парк в микрорайоне 40" -  заключен муниципальный контракт от 15.05.2020 № 6/2020. Срок выполнения работ - 15.07.2021 год;
 "Экопарк за Саймой" - Выполнены изыскательские работы и эскизный проект. Историко-культурная экспертиза, ПИР, проверка достоверности определения сметной стоимости выполняются в рамках срока действия контракта до 30.05.2020 года. Размещение закупки на выполнение работ по благоустройству объекта - июнь 2020 года.</t>
        </r>
      </is>
    </nc>
  </rcc>
</revisions>
</file>

<file path=xl/revisions/revisionLog3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FilterData" hidden="1" oldHidden="1">
    <formula>'на 01.06.2020'!$A$7:$J$424</formula>
    <oldFormula>'на 01.06.2020'!$A$7:$J$424</oldFormula>
  </rdn>
  <rcv guid="{3EEA7E1A-5F2B-4408-A34C-1F0223B5B245}" action="add"/>
</revisions>
</file>

<file path=xl/revisions/revisionLog3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44" start="0" length="0">
    <dxf>
      <font>
        <sz val="16"/>
        <color rgb="FFFF0000"/>
      </font>
    </dxf>
  </rfmt>
  <rcc rId="647" sId="1">
    <oc r="J44" t="inlineStr">
      <is>
        <t xml:space="preserve">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Соглашение о предоставлении субсидии на иные цели между куратором - управлением физической культуры и спорта и подведомственными учреждениями проходит процедуру подписания. Бюджетные ассигнования будут использованы в 3 - 4 квартале 2020 года.      
2. В рамках реализации Федерального проекта "Спорт-норма жизни" заключено дополнительное соглашение от 21.04.2020 № 71876000-1-2019-013/2 к соглашению от 11.07.2019 № 71876000-1-2019-013 о предоставлении субсидии из бюджета ХМАО-Югры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Соглашение о предоставлении субсидии на иные цели между куратором - управлением физической культуры и спорта и подведомственными учреждениями находится на стадии подписания. Бюджетные ассигнования будут использованы в 3 - 4 квартале  2020 года.  </t>
      </is>
    </oc>
    <nc r="J44" t="inlineStr">
      <is>
        <r>
          <rPr>
            <sz val="16"/>
            <rFont val="Times New Roman"/>
            <family val="1"/>
            <charset val="204"/>
          </rPr>
          <t>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t>
        </r>
        <r>
          <rPr>
            <sz val="16"/>
            <color rgb="FFFF0000"/>
            <rFont val="Times New Roman"/>
            <family val="2"/>
            <charset val="204"/>
          </rPr>
          <t xml:space="preserve"> </t>
        </r>
        <r>
          <rPr>
            <sz val="16"/>
            <rFont val="Times New Roman"/>
            <family val="1"/>
            <charset val="204"/>
          </rPr>
          <t xml:space="preserve">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Соглашение о предоставлении субсидии на иные цели между куратором - управлением физической культуры и спорта и подведомственными учреждениями проходит процедуру подписания. Бюджетные ассигнования будут использованы в 3 - 4 квартале 2020 года.      </t>
        </r>
        <r>
          <rPr>
            <sz val="16"/>
            <color rgb="FFFF0000"/>
            <rFont val="Times New Roman"/>
            <family val="2"/>
            <charset val="204"/>
          </rPr>
          <t xml:space="preserve">
2. В рамках реализации Федерального проекта "Спорт-норма жизни" заключено дополнительное соглашение от 21.04.2020 № 71876000-1-2019-013/2 к соглашению от 11.07.2019 № 71876000-1-2019-013 о предоставлении субсидии из бюджета ХМАО-Югры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Соглашение о предоставлении субсидии на иные цели между куратором - управлением физической культуры и спорта и подведомственными учреждениями находится на стадии подписания. Бюджетные ассигнования будут использованы в 3 - 4 квартале  2020 года.  </t>
        </r>
      </is>
    </nc>
  </rcc>
  <rcv guid="{13BE7114-35DF-4699-8779-61985C68F6C3}" action="delete"/>
  <rdn rId="0" localSheetId="1" customView="1" name="Z_13BE7114_35DF_4699_8779_61985C68F6C3_.wvu.PrintArea" hidden="1" oldHidden="1">
    <formula>'на 01.06.2020'!$A$1:$J$224</formula>
    <oldFormula>'на 01.06.2020'!$A$1:$J$224</oldFormula>
  </rdn>
  <rdn rId="0" localSheetId="1" customView="1" name="Z_13BE7114_35DF_4699_8779_61985C68F6C3_.wvu.PrintTitles" hidden="1" oldHidden="1">
    <formula>'на 01.06.2020'!$5:$8</formula>
    <oldFormula>'на 01.06.2020'!$5:$8</oldFormula>
  </rdn>
  <rdn rId="0" localSheetId="1" customView="1" name="Z_13BE7114_35DF_4699_8779_61985C68F6C3_.wvu.FilterData" hidden="1" oldHidden="1">
    <formula>'на 01.06.2020'!$A$7:$J$424</formula>
    <oldFormula>'на 01.06.2020'!$A$7:$J$424</oldFormula>
  </rdn>
  <rcv guid="{13BE7114-35DF-4699-8779-61985C68F6C3}" action="add"/>
</revisions>
</file>

<file path=xl/revisions/revisionLog3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1" sId="1">
    <oc r="J44" t="inlineStr">
      <is>
        <r>
          <rPr>
            <sz val="16"/>
            <rFont val="Times New Roman"/>
            <family val="1"/>
            <charset val="204"/>
          </rPr>
          <t>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t>
        </r>
        <r>
          <rPr>
            <sz val="16"/>
            <color rgb="FFFF0000"/>
            <rFont val="Times New Roman"/>
            <family val="2"/>
            <charset val="204"/>
          </rPr>
          <t xml:space="preserve"> </t>
        </r>
        <r>
          <rPr>
            <sz val="16"/>
            <rFont val="Times New Roman"/>
            <family val="1"/>
            <charset val="204"/>
          </rPr>
          <t xml:space="preserve">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Соглашение о предоставлении субсидии на иные цели между куратором - управлением физической культуры и спорта и подведомственными учреждениями проходит процедуру подписания. Бюджетные ассигнования будут использованы в 3 - 4 квартале 2020 года.      </t>
        </r>
        <r>
          <rPr>
            <sz val="16"/>
            <color rgb="FFFF0000"/>
            <rFont val="Times New Roman"/>
            <family val="2"/>
            <charset val="204"/>
          </rPr>
          <t xml:space="preserve">
2. В рамках реализации Федерального проекта "Спорт-норма жизни" заключено дополнительное соглашение от 21.04.2020 № 71876000-1-2019-013/2 к соглашению от 11.07.2019 № 71876000-1-2019-013 о предоставлении субсидии из бюджета ХМАО-Югры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Соглашение о предоставлении субсидии на иные цели между куратором - управлением физической культуры и спорта и подведомственными учреждениями находится на стадии подписания. Бюджетные ассигнования будут использованы в 3 - 4 квартале  2020 года.  </t>
        </r>
      </is>
    </oc>
    <nc r="J44" t="inlineStr">
      <is>
        <r>
          <rPr>
            <sz val="16"/>
            <rFont val="Times New Roman"/>
            <family val="1"/>
            <charset val="204"/>
          </rPr>
          <t>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t>
        </r>
        <r>
          <rPr>
            <sz val="16"/>
            <color rgb="FFFF0000"/>
            <rFont val="Times New Roman"/>
            <family val="2"/>
            <charset val="204"/>
          </rPr>
          <t xml:space="preserve"> </t>
        </r>
        <r>
          <rPr>
            <sz val="16"/>
            <rFont val="Times New Roman"/>
            <family val="1"/>
            <charset val="204"/>
          </rPr>
          <t xml:space="preserve">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Соглашение о предоставлении субсидии на иные цели между куратором - управлением физической культуры и спорта и подведомственными учреждениями проходит процедуру подписания. Бюджетные ассигнования будут использованы в 3 - 4 квартале 2020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t>
        </r>
        <r>
          <rPr>
            <sz val="16"/>
            <color rgb="FFFF0000"/>
            <rFont val="Times New Roman"/>
            <family val="2"/>
            <charset val="204"/>
          </rPr>
          <t xml:space="preserve">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Соглашение о предоставлении субсидии на иные цели между куратором - управлением физической культуры и спорта и подведомственными учреждениями находится на стадии подписания. Бюджетные ассигнования будут использованы в 3 - 4 квартале  2020 года.  </t>
        </r>
      </is>
    </nc>
  </rcc>
</revisions>
</file>

<file path=xl/revisions/revisionLog3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2" sId="1">
    <oc r="J44" t="inlineStr">
      <is>
        <r>
          <rPr>
            <sz val="16"/>
            <rFont val="Times New Roman"/>
            <family val="1"/>
            <charset val="204"/>
          </rPr>
          <t>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t>
        </r>
        <r>
          <rPr>
            <sz val="16"/>
            <color rgb="FFFF0000"/>
            <rFont val="Times New Roman"/>
            <family val="2"/>
            <charset val="204"/>
          </rPr>
          <t xml:space="preserve"> </t>
        </r>
        <r>
          <rPr>
            <sz val="16"/>
            <rFont val="Times New Roman"/>
            <family val="1"/>
            <charset val="204"/>
          </rPr>
          <t xml:space="preserve">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Соглашение о предоставлении субсидии на иные цели между куратором - управлением физической культуры и спорта и подведомственными учреждениями проходит процедуру подписания. Бюджетные ассигнования будут использованы в 3 - 4 квартале 2020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t>
        </r>
        <r>
          <rPr>
            <sz val="16"/>
            <color rgb="FFFF0000"/>
            <rFont val="Times New Roman"/>
            <family val="2"/>
            <charset val="204"/>
          </rPr>
          <t xml:space="preserve">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Соглашение о предоставлении субсидии на иные цели между куратором - управлением физической культуры и спорта и подведомственными учреждениями находится на стадии подписания. Бюджетные ассигнования будут использованы в 3 - 4 квартале  2020 года.  </t>
        </r>
      </is>
    </oc>
    <nc r="J44" t="inlineStr">
      <is>
        <r>
          <rPr>
            <sz val="16"/>
            <rFont val="Times New Roman"/>
            <family val="1"/>
            <charset val="204"/>
          </rPr>
          <t>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t>
        </r>
        <r>
          <rPr>
            <sz val="16"/>
            <color rgb="FFFF0000"/>
            <rFont val="Times New Roman"/>
            <family val="2"/>
            <charset val="204"/>
          </rPr>
          <t xml:space="preserve"> </t>
        </r>
        <r>
          <rPr>
            <sz val="16"/>
            <rFont val="Times New Roman"/>
            <family val="1"/>
            <charset val="204"/>
          </rPr>
          <t xml:space="preserve">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Соглашение о предоставлении субсидии на иные цели между куратором - управлением физической культуры и спорта и подведомственными учреждениями проходит процедуру подписания. Бюджетные ассигнования будут использованы в 3 - 4 квартале 2020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Соглашение о предоставлении субсидии на иные цели между куратором - управлением физической культуры и спорта и подведомственными учреждениями находится на стадии подписания. Бюджетные ассигнования будут использованы в 3 - 4 квартале  2020 года.  </t>
        </r>
      </is>
    </nc>
  </rcc>
</revisions>
</file>

<file path=xl/revisions/revisionLog3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3"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696,2 тыс.руб. по 2 адресам, общей площадью 104,1 м2, в т.ч.:
- ул. Островского,6, кв. 16 (44,5 м2),
- ул. Мелик-Карамова, 43, кв. 221 (59,6 м2).
На 01.06.2020 оказаны услуги по проверке смет на сумму 6,0 тыс.руб. (ул. Островского,6, кв. 16), оплата будет произведена в июне.
Также запланирована проверка смет на сумму 3,3 тыс.руб.
Расходы запланированы на 2, 4 кварталы 2020 года.</t>
        </r>
        <r>
          <rPr>
            <sz val="16"/>
            <color rgb="FFFF0000"/>
            <rFont val="Times New Roman"/>
            <family val="2"/>
            <charset val="204"/>
          </rPr>
          <t xml:space="preserve">
ДО: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
</t>
        </r>
        <r>
          <rPr>
            <u/>
            <sz val="16"/>
            <rFont val="Times New Roman"/>
            <family val="1"/>
            <charset val="204"/>
          </rPr>
          <t>ДАиГ</t>
        </r>
        <r>
          <rPr>
            <sz val="16"/>
            <rFont val="Times New Roman"/>
            <family val="1"/>
            <charset val="204"/>
          </rPr>
          <t>: В 2020 году размещено 170 аукционов на приобретение жилых помещений для участников программы, из низ 146 акционов не состоялись ввиду отсутствия заявок на участие, по результатам 10  аукционов проводится работа по заключению муниципальных контрактов, по 14 акционам подведение итогов состоится 3,4 июня</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696,2 тыс.руб. по 2 адресам, общей площадью 104,1 м2, в т.ч.:
- ул. Островского,6, кв. 16 (44,5 м2),
- ул. Мелик-Карамова, 43, кв. 221 (59,6 м2).
На 01.06.2020 оказаны услуги по проверке смет на сумму 6,0 тыс.руб. (ул. Островского,6, кв. 16), оплата будет произведена в июне.
Также запланирована проверка смет на сумму 3,3 тыс.руб.
Расходы запланированы на 2, 4 кварталы 2020 года.</t>
        </r>
        <r>
          <rPr>
            <sz val="16"/>
            <color rgb="FFFF0000"/>
            <rFont val="Times New Roman"/>
            <family val="2"/>
            <charset val="204"/>
          </rPr>
          <t xml:space="preserve">
ДО: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
</t>
        </r>
        <r>
          <rPr>
            <u/>
            <sz val="16"/>
            <rFont val="Times New Roman"/>
            <family val="1"/>
            <charset val="204"/>
          </rPr>
          <t>ДАиГ</t>
        </r>
        <r>
          <rPr>
            <sz val="16"/>
            <rFont val="Times New Roman"/>
            <family val="1"/>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январь-май размещено 170 аукционов на приобретение жилых помещений для участников программы, из низ 146 акционов не состоялись ввиду отсутствия заявок на участие, по результатам 10  аукционов проводится работа по заключению муниципальных контрактов, по 14 акционам подведение итогов состоится 3,4 июня</t>
        </r>
      </is>
    </nc>
  </rcc>
  <rcv guid="{CA384592-0CFD-4322-A4EB-34EC04693944}" action="delete"/>
  <rdn rId="0" localSheetId="1" customView="1" name="Z_CA384592_0CFD_4322_A4EB_34EC04693944_.wvu.PrintArea" hidden="1" oldHidden="1">
    <formula>'на 01.06.2020'!$A$1:$J$223</formula>
    <oldFormula>'на 01.06.2020'!$A$1:$J$223</oldFormula>
  </rdn>
  <rdn rId="0" localSheetId="1" customView="1" name="Z_CA384592_0CFD_4322_A4EB_34EC04693944_.wvu.PrintTitles" hidden="1" oldHidden="1">
    <formula>'на 01.06.2020'!$5:$8</formula>
    <oldFormula>'на 01.06.2020'!$5:$8</oldFormula>
  </rdn>
  <rdn rId="0" localSheetId="1" customView="1" name="Z_CA384592_0CFD_4322_A4EB_34EC04693944_.wvu.FilterData" hidden="1" oldHidden="1">
    <formula>'на 01.06.2020'!$A$7:$J$424</formula>
    <oldFormula>'на 01.06.2020'!$A$7:$J$424</oldFormula>
  </rdn>
  <rcv guid="{CA384592-0CFD-4322-A4EB-34EC04693944}" action="add"/>
</revisions>
</file>

<file path=xl/revisions/revisionLog3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218" start="0" length="0">
    <dxf>
      <font>
        <sz val="16"/>
        <color auto="1"/>
      </font>
    </dxf>
  </rfmt>
</revisions>
</file>

<file path=xl/revisions/revisionLog3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7"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
27 869,5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
27 869,5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color rgb="FFFF0000"/>
            <rFont val="Times New Roman"/>
            <family val="1"/>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nc>
  </rcc>
</revisions>
</file>

<file path=xl/revisions/revisionLog3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8"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
27 869,5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color rgb="FFFF0000"/>
            <rFont val="Times New Roman"/>
            <family val="1"/>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
27 869,5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nc>
  </rcc>
</revisions>
</file>

<file path=xl/revisions/revisionLog3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E4A7295-8CE0-4D28-ABEF-D38EBAE7C204}" action="delete"/>
  <rdn rId="0" localSheetId="1" customView="1" name="Z_6E4A7295_8CE0_4D28_ABEF_D38EBAE7C204_.wvu.PrintArea" hidden="1" oldHidden="1">
    <formula>'на 01.06.2020'!$A$1:$J$223</formula>
    <oldFormula>'на 01.06.2020'!$A$1:$J$223</oldFormula>
  </rdn>
  <rdn rId="0" localSheetId="1" customView="1" name="Z_6E4A7295_8CE0_4D28_ABEF_D38EBAE7C204_.wvu.PrintTitles" hidden="1" oldHidden="1">
    <formula>'на 01.06.2020'!$5:$8</formula>
    <oldFormula>'на 01.06.2020'!$5:$8</oldFormula>
  </rdn>
  <rdn rId="0" localSheetId="1" customView="1" name="Z_6E4A7295_8CE0_4D28_ABEF_D38EBAE7C204_.wvu.FilterData" hidden="1" oldHidden="1">
    <formula>'на 01.06.2020'!$A$7:$J$424</formula>
    <oldFormula>'на 01.06.2020'!$A$7:$J$424</oldFormula>
  </rdn>
  <rcv guid="{6E4A7295-8CE0-4D28-ABEF-D38EBAE7C204}" action="add"/>
</revisions>
</file>

<file path=xl/revisions/revisionLog3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9:D14" start="0" length="2147483647">
    <dxf>
      <font>
        <color theme="1"/>
      </font>
    </dxf>
  </rfmt>
  <rcv guid="{67ADFAE6-A9AF-44D7-8539-93CD0F6B7849}" action="delete"/>
  <rdn rId="0" localSheetId="1" customView="1" name="Z_67ADFAE6_A9AF_44D7_8539_93CD0F6B7849_.wvu.PrintArea" hidden="1" oldHidden="1">
    <formula>'на 01.06.2020'!$A$1:$J$223</formula>
    <oldFormula>'на 01.06.2020'!$A$1:$J$223</oldFormula>
  </rdn>
  <rdn rId="0" localSheetId="1" customView="1" name="Z_67ADFAE6_A9AF_44D7_8539_93CD0F6B7849_.wvu.PrintTitles" hidden="1" oldHidden="1">
    <formula>'на 01.06.2020'!$5:$8</formula>
    <oldFormula>'на 01.06.2020'!$5:$8</oldFormula>
  </rdn>
  <rdn rId="0" localSheetId="1" customView="1" name="Z_67ADFAE6_A9AF_44D7_8539_93CD0F6B7849_.wvu.Rows" hidden="1" oldHidden="1">
    <formula>'на 01.06.2020'!$166:$171</formula>
    <oldFormula>'на 01.06.2020'!$166:$171</oldFormula>
  </rdn>
  <rdn rId="0" localSheetId="1" customView="1" name="Z_67ADFAE6_A9AF_44D7_8539_93CD0F6B7849_.wvu.FilterData" hidden="1" oldHidden="1">
    <formula>'на 01.06.2020'!$A$7:$J$424</formula>
    <oldFormula>'на 01.06.2020'!$A$7:$J$424</oldFormula>
  </rdn>
  <rcv guid="{67ADFAE6-A9AF-44D7-8539-93CD0F6B7849}"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5" start="0" length="0">
    <dxf>
      <font>
        <sz val="16"/>
        <color rgb="FFFF0000"/>
      </font>
    </dxf>
  </rfmt>
  <rfmt sheetId="1" sqref="K15" start="0" length="2147483647">
    <dxf>
      <font>
        <color auto="1"/>
      </font>
    </dxf>
  </rfmt>
  <rfmt sheetId="1" sqref="K15" start="0" length="2147483647">
    <dxf>
      <font>
        <i val="0"/>
      </font>
    </dxf>
  </rfmt>
  <rcc rId="799" sId="1">
    <nc r="K15" t="inlineStr">
      <is>
        <t xml:space="preserve">
1. Акарицидные обработки (проведены с 26.04.20020 по 04.05.2020г., с ):
фактически 420,4497 га. 
Отклонение площади обработки составило 0,8703 га, из них:
 - 0,5903 гоа - корректировка площадей объектов, курируемых департаментом образования. Произошла из-за реорганизации детских садов в форме присоединении, в связи с проведением на территориях капитального ремонта теневых навесов, в связи с демонтажем зеленых зон на территории образовательных учреждений;
 - 0,28 га - техническая ошибка при составлении перечня объектов.
</t>
      </is>
    </nc>
  </rcc>
  <rcc rId="800" sId="1">
    <oc r="J15" t="inlineStr">
      <is>
        <r>
          <rPr>
            <u/>
            <sz val="16"/>
            <color rgb="FFFF0000"/>
            <rFont val="Times New Roman"/>
            <family val="2"/>
            <charset val="204"/>
          </rPr>
          <t>УППЭК:</t>
        </r>
        <r>
          <rPr>
            <sz val="16"/>
            <color rgb="FFFF0000"/>
            <rFont val="Times New Roman"/>
            <family val="2"/>
            <charset val="204"/>
          </rPr>
          <t xml:space="preserve"> в рамках реализации государственной программы запланированы расходы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 3 кварталы 2020 года.
Первая дезинсекционная обработка выполнена в полном объеме, согласно заключенным договорам на оказание услуг по проведению дезинсекции.
1. Акарицидные обработки (проведены с 04.05.2020 - 26.05.2020.):
Выполнена обработка на площади 420,73 га (план 421,32 га). 
2. Ларвицидные обработки (проведены с 09.05.2020 - 15.05.2020):
В полном объеме выполнена обработка на площади 326,17 га.
3. Барьерная дератизация селитебной зоны территории г.Сургута (проведены с 02.05.2020  - 05.05.2020):
В полном объеме выполнена дератизация на площади 232,30 га.
Оплата выполненных работ будет произведена после завершения контроля эффективности проведенных обработок. 
</t>
        </r>
        <r>
          <rPr>
            <u/>
            <sz val="16"/>
            <color rgb="FFFF0000"/>
            <rFont val="Times New Roman"/>
            <family val="2"/>
            <charset val="204"/>
          </rPr>
          <t>АГ:</t>
        </r>
        <r>
          <rPr>
            <sz val="16"/>
            <color rgb="FFFF0000"/>
            <rFont val="Times New Roman"/>
            <family val="2"/>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t>
        </r>
      </is>
    </oc>
    <nc r="J15" t="inlineStr">
      <is>
        <r>
          <rPr>
            <u/>
            <sz val="16"/>
            <rFont val="Times New Roman"/>
            <family val="1"/>
            <charset val="204"/>
          </rPr>
          <t>УППЭК:</t>
        </r>
        <r>
          <rPr>
            <sz val="16"/>
            <rFont val="Times New Roman"/>
            <family val="1"/>
            <charset val="204"/>
          </rPr>
          <t xml:space="preserve"> в рамках реализации государственной программы запланированы расходы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 3 кварталы 2020 года.
Первая дезинсекционная обработка выполнена в полном объеме, согласно заключенным договорам на оказание услуг по проведению дезинсекции.
1. Акарицидные обработки (проведены с </t>
        </r>
        <r>
          <rPr>
            <sz val="16"/>
            <color rgb="FFFF0000"/>
            <rFont val="Times New Roman"/>
            <family val="1"/>
            <charset val="204"/>
          </rPr>
          <t xml:space="preserve">04.05.2020 - 26.05.2020, </t>
        </r>
        <r>
          <rPr>
            <sz val="16"/>
            <rFont val="Times New Roman"/>
            <family val="1"/>
            <charset val="204"/>
          </rPr>
          <t>с 02.06.2020 по 10.06.2020).</t>
        </r>
        <r>
          <rPr>
            <sz val="16"/>
            <color rgb="FFFF0000"/>
            <rFont val="Times New Roman"/>
            <family val="2"/>
            <charset val="204"/>
          </rPr>
          <t xml:space="preserve">
</t>
        </r>
        <r>
          <rPr>
            <sz val="16"/>
            <rFont val="Times New Roman"/>
            <family val="1"/>
            <charset val="204"/>
          </rPr>
          <t>Выполнена обработка на площади</t>
        </r>
        <r>
          <rPr>
            <sz val="16"/>
            <color rgb="FFFF0000"/>
            <rFont val="Times New Roman"/>
            <family val="2"/>
            <charset val="204"/>
          </rPr>
          <t xml:space="preserve"> 420,73 га </t>
        </r>
        <r>
          <rPr>
            <sz val="16"/>
            <rFont val="Times New Roman"/>
            <family val="1"/>
            <charset val="204"/>
          </rPr>
          <t xml:space="preserve">(план 421,32 га). </t>
        </r>
        <r>
          <rPr>
            <sz val="16"/>
            <color rgb="FFFF0000"/>
            <rFont val="Times New Roman"/>
            <family val="2"/>
            <charset val="204"/>
          </rPr>
          <t xml:space="preserve">
</t>
        </r>
        <r>
          <rPr>
            <sz val="16"/>
            <rFont val="Times New Roman"/>
            <family val="1"/>
            <charset val="204"/>
          </rPr>
          <t>2. Ларвицидные обработки (проведены с 09.05.2020 - 15.05.2020, с 15.06.2020 по 21.06.2020).
В полном объеме выполнена обработка на площади 326,17 га.</t>
        </r>
        <r>
          <rPr>
            <sz val="16"/>
            <color rgb="FFFF0000"/>
            <rFont val="Times New Roman"/>
            <family val="2"/>
            <charset val="204"/>
          </rPr>
          <t xml:space="preserve">
</t>
        </r>
        <r>
          <rPr>
            <sz val="16"/>
            <rFont val="Times New Roman"/>
            <family val="1"/>
            <charset val="204"/>
          </rPr>
          <t xml:space="preserve">3. Барьерная дератизация селитебной зоны территории г.Сургута (проведены с 02.05.2020  - 05.05.2020):
В полном объеме выполнена дератизация на площади 232,30 га.
Оплата выполненных работ будет произведена после завершения контроля эффективности проведенных обработок. </t>
        </r>
        <r>
          <rPr>
            <sz val="16"/>
            <color rgb="FFFF0000"/>
            <rFont val="Times New Roman"/>
            <family val="2"/>
            <charset val="204"/>
          </rPr>
          <t xml:space="preserve">
</t>
        </r>
        <r>
          <rPr>
            <u/>
            <sz val="16"/>
            <color rgb="FFFF0000"/>
            <rFont val="Times New Roman"/>
            <family val="2"/>
            <charset val="204"/>
          </rPr>
          <t>АГ:</t>
        </r>
        <r>
          <rPr>
            <sz val="16"/>
            <color rgb="FFFF0000"/>
            <rFont val="Times New Roman"/>
            <family val="2"/>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t>
        </r>
      </is>
    </nc>
  </rcc>
  <rfmt sheetId="1" sqref="I15:I17" start="0" length="2147483647">
    <dxf>
      <font>
        <color auto="1"/>
      </font>
    </dxf>
  </rfmt>
</revisions>
</file>

<file path=xl/revisions/revisionLog3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6" sId="1" odxf="1" dxf="1">
    <oc r="J15" t="inlineStr">
      <is>
        <r>
          <rPr>
            <u/>
            <sz val="16"/>
            <rFont val="Times New Roman"/>
            <family val="1"/>
            <charset val="204"/>
          </rPr>
          <t>УППЭК:</t>
        </r>
        <r>
          <rPr>
            <sz val="16"/>
            <rFont val="Times New Roman"/>
            <family val="1"/>
            <charset val="204"/>
          </rPr>
          <t xml:space="preserve"> в рамках реализации государственной программы запланированы расходы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 3 кварталы 2020 года.
Первая дезинсекционная обработка выполнена в полном объеме, согласно заключенным договорам на оказание услуг по проведению дезинсекции.
1. Акарицидные обработки (проведены с 04.05.2020 - 26.05.2020.):
Выполнена обработка на площади 420,73 га (план 421,32 га). 
2. Ларвицидные обработки (проведены с 09.05.2020 - 15.05.2020):
В полном объеме выполнена обработка на площади 326,17 га.
3. Барьерная дератизация селитебной зоны территории г.Сургута (проведены с 02.05.2020  - 05.05.2020):
В полном объеме выполнена дератизация на площади 232,30 га.</t>
        </r>
        <r>
          <rPr>
            <sz val="16"/>
            <color rgb="FFFF0000"/>
            <rFont val="Times New Roman"/>
            <family val="2"/>
            <charset val="204"/>
          </rPr>
          <t xml:space="preserve">
</t>
        </r>
        <r>
          <rPr>
            <u/>
            <sz val="16"/>
            <rFont val="Times New Roman"/>
            <family val="1"/>
            <charset val="204"/>
          </rPr>
          <t>АГ:</t>
        </r>
        <r>
          <rPr>
            <sz val="16"/>
            <rFont val="Times New Roman"/>
            <family val="1"/>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t>
        </r>
      </is>
    </oc>
    <nc r="J15" t="inlineStr">
      <is>
        <r>
          <rPr>
            <u/>
            <sz val="16"/>
            <rFont val="Times New Roman"/>
            <family val="1"/>
            <charset val="204"/>
          </rPr>
          <t>УППЭК:</t>
        </r>
        <r>
          <rPr>
            <sz val="16"/>
            <rFont val="Times New Roman"/>
            <family val="1"/>
            <charset val="204"/>
          </rPr>
          <t xml:space="preserve"> в рамках реализации государственной программы запланированы расходы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 3 кварталы 2020 года.
Первая дезинсекционная обработка выполнена в полном объеме, согласно заключенным договорам на оказание услуг по проведению дезинсекции.
1. Акарицидные обработки (проведены с 04.05.2020 - 26.05.2020.):
Выполнена обработка на площади 420,73 га (план 421,32 га). 
2. Ларвицидные обработки (проведены с 09.05.2020 - 15.05.2020):
В полном объеме выполнена обработка на площади 326,17 га.
3. Барьерная дератизация селитебной зоны территории г.Сургута (проведены с 02.05.2020  - 05.05.2020):
В полном объеме выполнена дератизация на площади 232,30 га.
Оплата выполненных работ будет произведена после завершения контроля эффективности проведенных обработок. </t>
        </r>
        <r>
          <rPr>
            <sz val="16"/>
            <color rgb="FFFF0000"/>
            <rFont val="Times New Roman"/>
            <family val="2"/>
            <charset val="204"/>
          </rPr>
          <t xml:space="preserve">
</t>
        </r>
        <r>
          <rPr>
            <u/>
            <sz val="16"/>
            <rFont val="Times New Roman"/>
            <family val="1"/>
            <charset val="204"/>
          </rPr>
          <t>АГ:</t>
        </r>
        <r>
          <rPr>
            <sz val="16"/>
            <rFont val="Times New Roman"/>
            <family val="1"/>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t>
        </r>
      </is>
    </nc>
    <odxf>
      <font>
        <sz val="16"/>
        <color rgb="FFFF0000"/>
      </font>
    </odxf>
    <ndxf>
      <font>
        <sz val="16"/>
        <color rgb="FFFF0000"/>
      </font>
    </ndxf>
  </rcc>
</revisions>
</file>

<file path=xl/revisions/revisionLog3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7"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696,2 тыс.руб. по 2 адресам, общей площадью 104,1 м2, в т.ч.:
- ул. Островского,6, кв. 16 (44,5 м2),
- ул. Мелик-Карамова, 43, кв. 221 (59,6 м2).
На 01.06.2020 оказаны услуги по проверке смет на сумму 6,0 тыс.руб. (ул. Островского,6, кв. 16), оплата будет произведена в июне.
Также запланирована проверка смет на сумму 3,3 тыс.руб.
Расходы запланированы на 2, 4 кварталы 2020 года.</t>
        </r>
        <r>
          <rPr>
            <sz val="16"/>
            <color rgb="FFFF0000"/>
            <rFont val="Times New Roman"/>
            <family val="2"/>
            <charset val="204"/>
          </rPr>
          <t xml:space="preserve">
ДО: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
</t>
        </r>
        <r>
          <rPr>
            <u/>
            <sz val="16"/>
            <rFont val="Times New Roman"/>
            <family val="1"/>
            <charset val="204"/>
          </rPr>
          <t>ДАиГ</t>
        </r>
        <r>
          <rPr>
            <sz val="16"/>
            <rFont val="Times New Roman"/>
            <family val="1"/>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январь-май размещено 170 аукционов на приобретение жилых помещений для участников программы, из низ 146 акционов не состоялись ввиду отсутствия заявок на участие, по результатам 10  аукционов проводится работа по заключению муниципальных контрактов, по 14 акционам подведение итогов состоится 3,4 июня</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696,2 тыс.руб. по 2 адресам, общей площадью 104,1 м2, в т.ч.:
- ул. Островского,6, кв. 16 (44,5 м2),
- ул. Мелик-Карамова, 43, кв. 221 (59,6 м2).
На 01.06.2020 оказаны услуги по проверке смет на сумму 6,0 тыс.руб. (ул. Островского,6, кв. 16), оплата будет произведена в июне.
Также запланирована проверка смет на сумму 3,3 тыс.руб.
Расходы запланированы на 2, 4 кварталы 2020 года.</t>
        </r>
        <r>
          <rPr>
            <sz val="16"/>
            <color rgb="FFFF0000"/>
            <rFont val="Times New Roman"/>
            <family val="2"/>
            <charset val="204"/>
          </rPr>
          <t xml:space="preserve">
</t>
        </r>
        <r>
          <rPr>
            <sz val="16"/>
            <rFont val="Times New Roman"/>
            <family val="1"/>
            <charset val="204"/>
          </rPr>
          <t>ДО: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t>
        </r>
        <r>
          <rPr>
            <sz val="16"/>
            <color rgb="FFFF0000"/>
            <rFont val="Times New Roman"/>
            <family val="2"/>
            <charset val="204"/>
          </rPr>
          <t xml:space="preserve">
</t>
        </r>
        <r>
          <rPr>
            <u/>
            <sz val="16"/>
            <rFont val="Times New Roman"/>
            <family val="1"/>
            <charset val="204"/>
          </rPr>
          <t>ДАиГ</t>
        </r>
        <r>
          <rPr>
            <sz val="16"/>
            <rFont val="Times New Roman"/>
            <family val="1"/>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январь-май размещено 170 аукционов на приобретение жилых помещений для участников программы, из низ 146 акционов не состоялись ввиду отсутствия заявок на участие, по результатам 10  аукционов проводится работа по заключению муниципальных контрактов, по 14 акционам подведение итогов состоится 3,4 июня</t>
        </r>
      </is>
    </nc>
  </rcc>
</revisions>
</file>

<file path=xl/revisions/revisionLog3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67ADFAE6_A9AF_44D7_8539_93CD0F6B7849_.wvu.Rows" hidden="1" oldHidden="1">
    <oldFormula>'на 01.06.2020'!$166:$171</oldFormula>
  </rdn>
  <rcv guid="{67ADFAE6-A9AF-44D7-8539-93CD0F6B7849}" action="delete"/>
  <rdn rId="0" localSheetId="1" customView="1" name="Z_67ADFAE6_A9AF_44D7_8539_93CD0F6B7849_.wvu.PrintArea" hidden="1" oldHidden="1">
    <formula>'на 01.06.2020'!$A$1:$J$223</formula>
    <oldFormula>'на 01.06.2020'!$A$1:$J$223</oldFormula>
  </rdn>
  <rdn rId="0" localSheetId="1" customView="1" name="Z_67ADFAE6_A9AF_44D7_8539_93CD0F6B7849_.wvu.PrintTitles" hidden="1" oldHidden="1">
    <formula>'на 01.06.2020'!$5:$8</formula>
    <oldFormula>'на 01.06.2020'!$5:$8</oldFormula>
  </rdn>
  <rdn rId="0" localSheetId="1" customView="1" name="Z_67ADFAE6_A9AF_44D7_8539_93CD0F6B7849_.wvu.FilterData" hidden="1" oldHidden="1">
    <formula>'на 01.06.2020'!$A$7:$J$424</formula>
    <oldFormula>'на 01.06.2020'!$A$7:$J$424</oldFormula>
  </rdn>
  <rcv guid="{67ADFAE6-A9AF-44D7-8539-93CD0F6B7849}" action="add"/>
</revisions>
</file>

<file path=xl/revisions/revisionLog3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2" sId="1" numFmtId="4">
    <oc r="I40">
      <v>2828.02</v>
    </oc>
    <nc r="I40">
      <f>2603.42+224.6</f>
    </nc>
  </rcc>
  <rcv guid="{13BE7114-35DF-4699-8779-61985C68F6C3}" action="delete"/>
  <rdn rId="0" localSheetId="1" customView="1" name="Z_13BE7114_35DF_4699_8779_61985C68F6C3_.wvu.PrintArea" hidden="1" oldHidden="1">
    <formula>'на 01.06.2020'!$A$1:$J$224</formula>
    <oldFormula>'на 01.06.2020'!$A$1:$J$224</oldFormula>
  </rdn>
  <rdn rId="0" localSheetId="1" customView="1" name="Z_13BE7114_35DF_4699_8779_61985C68F6C3_.wvu.PrintTitles" hidden="1" oldHidden="1">
    <formula>'на 01.06.2020'!$5:$8</formula>
    <oldFormula>'на 01.06.2020'!$5:$8</oldFormula>
  </rdn>
  <rdn rId="0" localSheetId="1" customView="1" name="Z_13BE7114_35DF_4699_8779_61985C68F6C3_.wvu.FilterData" hidden="1" oldHidden="1">
    <formula>'на 01.06.2020'!$A$7:$J$424</formula>
    <oldFormula>'на 01.06.2020'!$A$7:$J$424</oldFormula>
  </rdn>
  <rcv guid="{13BE7114-35DF-4699-8779-61985C68F6C3}" action="add"/>
</revisions>
</file>

<file path=xl/revisions/revisionLog3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6" sId="1">
    <oc r="I33">
      <f>D33</f>
    </oc>
    <nc r="I33">
      <f>14190</f>
    </nc>
  </rcc>
</revisions>
</file>

<file path=xl/revisions/revisionLog3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7" sId="1">
    <nc r="K33">
      <f>D33-I33</f>
    </nc>
  </rcc>
</revisions>
</file>

<file path=xl/revisions/revisionLog3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8"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696,2 тыс.руб. по 2 адресам, общей площадью 104,1 м2, в т.ч.:
- ул. Островского,6, кв. 16 (44,5 м2),
- ул. Мелик-Карамова, 43, кв. 221 (59,6 м2).
На 01.06.2020 оказаны услуги по проверке смет на сумму 6,0 тыс.руб. (ул. Островского,6, кв. 16), оплата будет произведена в июне.
Также запланирована проверка смет на сумму 3,3 тыс.руб.
Расходы запланированы на 2, 4 кварталы 2020 года.</t>
        </r>
        <r>
          <rPr>
            <sz val="16"/>
            <color rgb="FFFF0000"/>
            <rFont val="Times New Roman"/>
            <family val="2"/>
            <charset val="204"/>
          </rPr>
          <t xml:space="preserve">
</t>
        </r>
        <r>
          <rPr>
            <sz val="16"/>
            <rFont val="Times New Roman"/>
            <family val="1"/>
            <charset val="204"/>
          </rPr>
          <t>ДО: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t>
        </r>
        <r>
          <rPr>
            <sz val="16"/>
            <color rgb="FFFF0000"/>
            <rFont val="Times New Roman"/>
            <family val="2"/>
            <charset val="204"/>
          </rPr>
          <t xml:space="preserve">
</t>
        </r>
        <r>
          <rPr>
            <u/>
            <sz val="16"/>
            <rFont val="Times New Roman"/>
            <family val="1"/>
            <charset val="204"/>
          </rPr>
          <t>ДАиГ</t>
        </r>
        <r>
          <rPr>
            <sz val="16"/>
            <rFont val="Times New Roman"/>
            <family val="1"/>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январь-май размещено 170 аукционов на приобретение жилых помещений для участников программы, из низ 146 акционов не состоялись ввиду отсутствия заявок на участие, по результатам 10  аукционов проводится работа по заключению муниципальных контрактов, по 14 акционам подведение итогов состоится 3,4 июня</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696,2 тыс.руб. по 2 адресам, общей площадью 104,1 м2, в т.ч.:
- ул. Островского,6, кв. 16 (44,5 м2),
- ул. Мелик-Карамова, 43, кв. 221 (59,6 м2).
На 01.06.2020 оказаны услуги по проверке смет на сумму 6,0 тыс.руб. (ул. Островского,6, кв. 16), оплата будет произведена в июне.
Также запланирована проверка смет на сумму 3,3 тыс.руб.
Расходы запланированы на 2, 4 кварталы 2020 года.</t>
        </r>
        <r>
          <rPr>
            <sz val="16"/>
            <color rgb="FFFF0000"/>
            <rFont val="Times New Roman"/>
            <family val="2"/>
            <charset val="204"/>
          </rPr>
          <t xml:space="preserve">
</t>
        </r>
        <r>
          <rPr>
            <sz val="16"/>
            <rFont val="Times New Roman"/>
            <family val="1"/>
            <charset val="204"/>
          </rPr>
          <t>ДО: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t>
        </r>
        <r>
          <rPr>
            <sz val="16"/>
            <color rgb="FFFF0000"/>
            <rFont val="Times New Roman"/>
            <family val="2"/>
            <charset val="204"/>
          </rPr>
          <t xml:space="preserve">
</t>
        </r>
        <r>
          <rPr>
            <u/>
            <sz val="16"/>
            <rFont val="Times New Roman"/>
            <family val="1"/>
            <charset val="204"/>
          </rPr>
          <t>ДАиГ</t>
        </r>
        <r>
          <rPr>
            <sz val="16"/>
            <rFont val="Times New Roman"/>
            <family val="1"/>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январь-май размещено 170 аукционов на приобретение жилых помещений для участников программы, из низ 146 акционов не состоялись ввиду отсутствия заявок на участие, по результатам 10  аукционов проводится работа по заключению муниципальных контрактов, по 14 акционам подведение итогов состоится 3,4 июня.</t>
        </r>
      </is>
    </nc>
  </rcc>
  <rcc rId="679" sId="1" odxf="1" dxf="1">
    <o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01.06.2020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u/>
            <sz val="16"/>
            <rFont val="Times New Roman"/>
            <family val="1"/>
            <charset val="204"/>
          </rPr>
          <t>ДГХ</t>
        </r>
        <r>
          <rPr>
            <sz val="16"/>
            <rFont val="Times New Roman"/>
            <family val="1"/>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домашних животных на сумму 37 753,5 тыс.руб., из них рамках государственной программы 4 438,4 тыс.руб. 
На 01.06.2020 за счет средств окружного бюджета фактически отловлено 211 голов. Остаток денежных средств  будет освоен во 2 квартале 2020 года.
</t>
        </r>
        <r>
          <rPr>
            <u/>
            <sz val="16"/>
            <rFont val="Times New Roman"/>
            <family val="1"/>
            <charset val="204"/>
          </rPr>
          <t>УБУиО</t>
        </r>
        <r>
          <rPr>
            <sz val="16"/>
            <rFont val="Times New Roman"/>
            <family val="1"/>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r>
          <rPr>
            <sz val="16"/>
            <color rgb="FFFF0000"/>
            <rFont val="Times New Roman"/>
            <family val="2"/>
            <charset val="204"/>
          </rPr>
          <t xml:space="preserve">
</t>
        </r>
      </is>
    </oc>
    <n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01.06.2020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u/>
            <sz val="16"/>
            <rFont val="Times New Roman"/>
            <family val="1"/>
            <charset val="204"/>
          </rPr>
          <t>ДГХ</t>
        </r>
        <r>
          <rPr>
            <sz val="16"/>
            <rFont val="Times New Roman"/>
            <family val="1"/>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домашних животных на сумму 37 753,5 тыс.руб., из них рамках государственной программы 4 438,4 тыс.руб. 
На 01.06.2020 за счет средств окружного бюджета фактически отловлено 211 голов. Остаток денежных средств  будет освоен до конца 2 квартала 2020 года.
</t>
        </r>
        <r>
          <rPr>
            <u/>
            <sz val="16"/>
            <rFont val="Times New Roman"/>
            <family val="1"/>
            <charset val="204"/>
          </rPr>
          <t>УБУиО</t>
        </r>
        <r>
          <rPr>
            <sz val="16"/>
            <rFont val="Times New Roman"/>
            <family val="1"/>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r>
          <rPr>
            <sz val="16"/>
            <color rgb="FFFF0000"/>
            <rFont val="Times New Roman"/>
            <family val="2"/>
            <charset val="204"/>
          </rPr>
          <t xml:space="preserve">
</t>
        </r>
      </is>
    </nc>
    <odxf>
      <font>
        <sz val="16"/>
        <color rgb="FFFF0000"/>
      </font>
    </odxf>
    <ndxf>
      <font>
        <sz val="16"/>
        <color rgb="FFFF0000"/>
      </font>
    </ndxf>
  </rcc>
  <rcv guid="{67ADFAE6-A9AF-44D7-8539-93CD0F6B7849}" action="delete"/>
  <rdn rId="0" localSheetId="1" customView="1" name="Z_67ADFAE6_A9AF_44D7_8539_93CD0F6B7849_.wvu.PrintArea" hidden="1" oldHidden="1">
    <formula>'на 01.06.2020'!$A$1:$J$223</formula>
    <oldFormula>'на 01.06.2020'!$A$1:$J$223</oldFormula>
  </rdn>
  <rdn rId="0" localSheetId="1" customView="1" name="Z_67ADFAE6_A9AF_44D7_8539_93CD0F6B7849_.wvu.PrintTitles" hidden="1" oldHidden="1">
    <formula>'на 01.06.2020'!$5:$8</formula>
    <oldFormula>'на 01.06.2020'!$5:$8</oldFormula>
  </rdn>
  <rdn rId="0" localSheetId="1" customView="1" name="Z_67ADFAE6_A9AF_44D7_8539_93CD0F6B7849_.wvu.FilterData" hidden="1" oldHidden="1">
    <formula>'на 01.06.2020'!$A$7:$J$424</formula>
    <oldFormula>'на 01.06.2020'!$A$7:$J$424</oldFormula>
  </rdn>
  <rcv guid="{67ADFAE6-A9AF-44D7-8539-93CD0F6B7849}" action="add"/>
</revisions>
</file>

<file path=xl/revisions/revisionLog3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3" sId="1">
    <oc r="I33">
      <f>14190</f>
    </oc>
    <nc r="I33">
      <f>199622.51</f>
    </nc>
  </rcc>
  <rcv guid="{CA384592-0CFD-4322-A4EB-34EC04693944}" action="delete"/>
  <rdn rId="0" localSheetId="1" customView="1" name="Z_CA384592_0CFD_4322_A4EB_34EC04693944_.wvu.PrintArea" hidden="1" oldHidden="1">
    <formula>'на 01.06.2020'!$A$1:$J$223</formula>
    <oldFormula>'на 01.06.2020'!$A$1:$J$223</oldFormula>
  </rdn>
  <rdn rId="0" localSheetId="1" customView="1" name="Z_CA384592_0CFD_4322_A4EB_34EC04693944_.wvu.PrintTitles" hidden="1" oldHidden="1">
    <formula>'на 01.06.2020'!$5:$8</formula>
    <oldFormula>'на 01.06.2020'!$5:$8</oldFormula>
  </rdn>
  <rdn rId="0" localSheetId="1" customView="1" name="Z_CA384592_0CFD_4322_A4EB_34EC04693944_.wvu.FilterData" hidden="1" oldHidden="1">
    <formula>'на 01.06.2020'!$A$7:$J$424</formula>
    <oldFormula>'на 01.06.2020'!$A$7:$J$424</oldFormula>
  </rdn>
  <rcv guid="{CA384592-0CFD-4322-A4EB-34EC04693944}" action="add"/>
</revisions>
</file>

<file path=xl/revisions/revisionLog3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01.06.2020'!$A$1:$J$223</formula>
    <oldFormula>'на 01.06.2020'!$A$1:$J$223</oldFormula>
  </rdn>
  <rdn rId="0" localSheetId="1" customView="1" name="Z_67ADFAE6_A9AF_44D7_8539_93CD0F6B7849_.wvu.PrintTitles" hidden="1" oldHidden="1">
    <formula>'на 01.06.2020'!$5:$8</formula>
    <oldFormula>'на 01.06.2020'!$5:$8</oldFormula>
  </rdn>
  <rdn rId="0" localSheetId="1" customView="1" name="Z_67ADFAE6_A9AF_44D7_8539_93CD0F6B7849_.wvu.FilterData" hidden="1" oldHidden="1">
    <formula>'на 01.06.2020'!$A$7:$J$424</formula>
    <oldFormula>'на 01.06.2020'!$A$7:$J$424</oldFormula>
  </rdn>
  <rcv guid="{67ADFAE6-A9AF-44D7-8539-93CD0F6B7849}" action="add"/>
</revisions>
</file>

<file path=xl/revisions/revisionLog3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C100" guid="{29D6F8F8-E613-44BB-8224-55B6D6A081EA}" alwaysShow="1" author="Маганёва Екатерина Николаевна" oldLength="106" newLength="31"/>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1" sId="1">
    <oc r="J15" t="inlineStr">
      <is>
        <r>
          <rPr>
            <u/>
            <sz val="16"/>
            <rFont val="Times New Roman"/>
            <family val="1"/>
            <charset val="204"/>
          </rPr>
          <t>УППЭК:</t>
        </r>
        <r>
          <rPr>
            <sz val="16"/>
            <rFont val="Times New Roman"/>
            <family val="1"/>
            <charset val="204"/>
          </rPr>
          <t xml:space="preserve"> в рамках реализации государственной программы запланированы расходы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 3 кварталы 2020 года.
Первая дезинсекционная обработка выполнена в полном объеме, согласно заключенным договорам на оказание услуг по проведению дезинсекции.
1. Акарицидные обработки (проведены с </t>
        </r>
        <r>
          <rPr>
            <sz val="16"/>
            <color rgb="FFFF0000"/>
            <rFont val="Times New Roman"/>
            <family val="1"/>
            <charset val="204"/>
          </rPr>
          <t xml:space="preserve">04.05.2020 - 26.05.2020, </t>
        </r>
        <r>
          <rPr>
            <sz val="16"/>
            <rFont val="Times New Roman"/>
            <family val="1"/>
            <charset val="204"/>
          </rPr>
          <t>с 02.06.2020 по 10.06.2020).</t>
        </r>
        <r>
          <rPr>
            <sz val="16"/>
            <color rgb="FFFF0000"/>
            <rFont val="Times New Roman"/>
            <family val="2"/>
            <charset val="204"/>
          </rPr>
          <t xml:space="preserve">
</t>
        </r>
        <r>
          <rPr>
            <sz val="16"/>
            <rFont val="Times New Roman"/>
            <family val="1"/>
            <charset val="204"/>
          </rPr>
          <t>Выполнена обработка на площади</t>
        </r>
        <r>
          <rPr>
            <sz val="16"/>
            <color rgb="FFFF0000"/>
            <rFont val="Times New Roman"/>
            <family val="2"/>
            <charset val="204"/>
          </rPr>
          <t xml:space="preserve"> 420,73 га </t>
        </r>
        <r>
          <rPr>
            <sz val="16"/>
            <rFont val="Times New Roman"/>
            <family val="1"/>
            <charset val="204"/>
          </rPr>
          <t xml:space="preserve">(план 421,32 га). </t>
        </r>
        <r>
          <rPr>
            <sz val="16"/>
            <color rgb="FFFF0000"/>
            <rFont val="Times New Roman"/>
            <family val="2"/>
            <charset val="204"/>
          </rPr>
          <t xml:space="preserve">
</t>
        </r>
        <r>
          <rPr>
            <sz val="16"/>
            <rFont val="Times New Roman"/>
            <family val="1"/>
            <charset val="204"/>
          </rPr>
          <t>2. Ларвицидные обработки (проведены с 09.05.2020 - 15.05.2020, с 15.06.2020 по 21.06.2020).
В полном объеме выполнена обработка на площади 326,17 га.</t>
        </r>
        <r>
          <rPr>
            <sz val="16"/>
            <color rgb="FFFF0000"/>
            <rFont val="Times New Roman"/>
            <family val="2"/>
            <charset val="204"/>
          </rPr>
          <t xml:space="preserve">
</t>
        </r>
        <r>
          <rPr>
            <sz val="16"/>
            <rFont val="Times New Roman"/>
            <family val="1"/>
            <charset val="204"/>
          </rPr>
          <t xml:space="preserve">3. Барьерная дератизация селитебной зоны территории г.Сургута (проведены с 02.05.2020  - 05.05.2020):
В полном объеме выполнена дератизация на площади 232,30 га.
Оплата выполненных работ будет произведена после завершения контроля эффективности проведенных обработок. </t>
        </r>
        <r>
          <rPr>
            <sz val="16"/>
            <color rgb="FFFF0000"/>
            <rFont val="Times New Roman"/>
            <family val="2"/>
            <charset val="204"/>
          </rPr>
          <t xml:space="preserve">
</t>
        </r>
        <r>
          <rPr>
            <u/>
            <sz val="16"/>
            <color rgb="FFFF0000"/>
            <rFont val="Times New Roman"/>
            <family val="2"/>
            <charset val="204"/>
          </rPr>
          <t>АГ:</t>
        </r>
        <r>
          <rPr>
            <sz val="16"/>
            <color rgb="FFFF0000"/>
            <rFont val="Times New Roman"/>
            <family val="2"/>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t>
        </r>
      </is>
    </oc>
    <nc r="J15" t="inlineStr">
      <is>
        <r>
          <rPr>
            <u/>
            <sz val="16"/>
            <rFont val="Times New Roman"/>
            <family val="1"/>
            <charset val="204"/>
          </rPr>
          <t>УППЭК:</t>
        </r>
        <r>
          <rPr>
            <sz val="16"/>
            <rFont val="Times New Roman"/>
            <family val="1"/>
            <charset val="204"/>
          </rPr>
          <t xml:space="preserve"> в рамках реализации государственной программы запланированы расходы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 3 кварталы 2020 года.
Первая дезинсекционная обработка выполнена в полном объеме, согласно заключенным договорам на оказание услуг по проведению дезинсекции.
1. Акарицидные обработки (проведены с </t>
        </r>
        <r>
          <rPr>
            <sz val="16"/>
            <color rgb="FFFF0000"/>
            <rFont val="Times New Roman"/>
            <family val="1"/>
            <charset val="204"/>
          </rPr>
          <t xml:space="preserve">04.05.2020 - 26.05.2020, </t>
        </r>
        <r>
          <rPr>
            <sz val="16"/>
            <rFont val="Times New Roman"/>
            <family val="1"/>
            <charset val="204"/>
          </rPr>
          <t>с 02.06.2020 по 10.06.2020).</t>
        </r>
        <r>
          <rPr>
            <sz val="16"/>
            <color rgb="FFFF0000"/>
            <rFont val="Times New Roman"/>
            <family val="2"/>
            <charset val="204"/>
          </rPr>
          <t xml:space="preserve">
</t>
        </r>
        <r>
          <rPr>
            <sz val="16"/>
            <rFont val="Times New Roman"/>
            <family val="1"/>
            <charset val="204"/>
          </rPr>
          <t>Выполнена обработка на площади</t>
        </r>
        <r>
          <rPr>
            <sz val="16"/>
            <color rgb="FFFF0000"/>
            <rFont val="Times New Roman"/>
            <family val="2"/>
            <charset val="204"/>
          </rPr>
          <t xml:space="preserve"> 420,73 га </t>
        </r>
        <r>
          <rPr>
            <sz val="16"/>
            <rFont val="Times New Roman"/>
            <family val="1"/>
            <charset val="204"/>
          </rPr>
          <t xml:space="preserve">(план 421,32 га). </t>
        </r>
        <r>
          <rPr>
            <sz val="16"/>
            <color rgb="FFFF0000"/>
            <rFont val="Times New Roman"/>
            <family val="2"/>
            <charset val="204"/>
          </rPr>
          <t xml:space="preserve">
</t>
        </r>
        <r>
          <rPr>
            <sz val="16"/>
            <rFont val="Times New Roman"/>
            <family val="1"/>
            <charset val="204"/>
          </rPr>
          <t>2. Ларвицидные обработки (проведены с 09.05.2020 - 15.05.2020, с 15.06.2020 по 21.06.2020).
В полном объеме выполнена обработка на площади 326,17 га.</t>
        </r>
        <r>
          <rPr>
            <sz val="16"/>
            <color rgb="FFFF0000"/>
            <rFont val="Times New Roman"/>
            <family val="2"/>
            <charset val="204"/>
          </rPr>
          <t xml:space="preserve">
</t>
        </r>
        <r>
          <rPr>
            <sz val="16"/>
            <rFont val="Times New Roman"/>
            <family val="1"/>
            <charset val="204"/>
          </rPr>
          <t xml:space="preserve">3. Барьерная дератизация селитебной зоны территории г.Сургута (проведены с 02.05.2020  - 05.05.2020):
В полном объеме выполнена дератизация на площади 232,30 га.
Оплата выполненных работ будет произведена после завершения контроля эффективности проведенных обработок. </t>
        </r>
        <r>
          <rPr>
            <sz val="16"/>
            <color rgb="FFFF0000"/>
            <rFont val="Times New Roman"/>
            <family val="2"/>
            <charset val="204"/>
          </rPr>
          <t xml:space="preserve">
</t>
        </r>
        <r>
          <rPr>
            <u/>
            <sz val="16"/>
            <rFont val="Times New Roman"/>
            <family val="1"/>
            <charset val="204"/>
          </rPr>
          <t>АГ:</t>
        </r>
        <r>
          <rPr>
            <sz val="16"/>
            <rFont val="Times New Roman"/>
            <family val="1"/>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t>
        </r>
      </is>
    </nc>
  </rcc>
</revisions>
</file>

<file path=xl/revisions/revisionLog3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60" start="0" length="0">
    <dxf>
      <font>
        <sz val="16"/>
        <color rgb="FFFF0000"/>
      </font>
    </dxf>
  </rfmt>
  <rcv guid="{67ADFAE6-A9AF-44D7-8539-93CD0F6B7849}" action="delete"/>
  <rdn rId="0" localSheetId="1" customView="1" name="Z_67ADFAE6_A9AF_44D7_8539_93CD0F6B7849_.wvu.PrintArea" hidden="1" oldHidden="1">
    <formula>'на 01.06.2020'!$A$1:$J$223</formula>
    <oldFormula>'на 01.06.2020'!$A$1:$J$223</oldFormula>
  </rdn>
  <rdn rId="0" localSheetId="1" customView="1" name="Z_67ADFAE6_A9AF_44D7_8539_93CD0F6B7849_.wvu.PrintTitles" hidden="1" oldHidden="1">
    <formula>'на 01.06.2020'!$5:$8</formula>
    <oldFormula>'на 01.06.2020'!$5:$8</oldFormula>
  </rdn>
  <rdn rId="0" localSheetId="1" customView="1" name="Z_67ADFAE6_A9AF_44D7_8539_93CD0F6B7849_.wvu.FilterData" hidden="1" oldHidden="1">
    <formula>'на 01.06.2020'!$A$7:$J$424</formula>
    <oldFormula>'на 01.06.2020'!$A$7:$J$424</oldFormula>
  </rdn>
  <rcv guid="{67ADFAE6-A9AF-44D7-8539-93CD0F6B7849}" action="add"/>
</revisions>
</file>

<file path=xl/revisions/revisionLog3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3" sId="1">
    <oc r="J82" t="inlineStr">
      <is>
        <t>Размещение закупки на приобретение жилых помещений для участников программы запланировано на май 2020 года.</t>
      </is>
    </oc>
    <nc r="J82" t="inlineStr">
      <is>
        <t>В мае размещены закупки</t>
      </is>
    </nc>
  </rcc>
</revisions>
</file>

<file path=xl/revisions/revisionLog3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01.06.2020'!$A$1:$J$223</formula>
    <oldFormula>'на 01.06.2020'!$A$1:$J$223</oldFormula>
  </rdn>
  <rdn rId="0" localSheetId="1" customView="1" name="Z_67ADFAE6_A9AF_44D7_8539_93CD0F6B7849_.wvu.PrintTitles" hidden="1" oldHidden="1">
    <formula>'на 01.06.2020'!$5:$8</formula>
    <oldFormula>'на 01.06.2020'!$5:$8</oldFormula>
  </rdn>
  <rdn rId="0" localSheetId="1" customView="1" name="Z_67ADFAE6_A9AF_44D7_8539_93CD0F6B7849_.wvu.FilterData" hidden="1" oldHidden="1">
    <formula>'на 01.06.2020'!$A$7:$J$424</formula>
    <oldFormula>'на 01.06.2020'!$A$7:$J$424</oldFormula>
  </rdn>
  <rcv guid="{67ADFAE6-A9AF-44D7-8539-93CD0F6B7849}" action="add"/>
</revisions>
</file>

<file path=xl/revisions/revisionLog3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7" sId="1">
    <oc r="J82" t="inlineStr">
      <is>
        <t>В мае размещены закупки</t>
      </is>
    </oc>
    <nc r="J82" t="inlineStr">
      <is>
        <t>В мае размещены закупки на всю сумму</t>
      </is>
    </nc>
  </rcc>
  <rcc rId="698" sId="1">
    <oc r="I174">
      <f>D174-G174</f>
    </oc>
    <nc r="I174">
      <f>D174</f>
    </nc>
  </rcc>
  <rcc rId="699" sId="1">
    <oc r="I175">
      <f>D175-G175</f>
    </oc>
    <nc r="I175">
      <f>D175</f>
    </nc>
  </rcc>
  <rcc rId="700" sId="1">
    <oc r="I176">
      <f>31553.13</f>
    </oc>
    <nc r="I176">
      <f>D176</f>
    </nc>
  </rcc>
  <rfmt sheetId="1" sqref="I174:I176" start="0" length="2147483647">
    <dxf>
      <font>
        <color auto="1"/>
      </font>
    </dxf>
  </rfmt>
  <rfmt sheetId="1" sqref="B172:I173" start="0" length="2147483647">
    <dxf>
      <font>
        <color auto="1"/>
      </font>
    </dxf>
  </rfmt>
</revisions>
</file>

<file path=xl/revisions/revisionLog3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1" sId="1">
    <oc r="I33">
      <f>199622.51</f>
    </oc>
    <nc r="I33">
      <f>14190+199622.51</f>
    </nc>
  </rcc>
</revisions>
</file>

<file path=xl/revisions/revisionLog3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2" sId="1">
    <oc r="J82" t="inlineStr">
      <is>
        <t>В мае размещены закупки на всю сумму</t>
      </is>
    </oc>
    <nc r="J82" t="inlineStr">
      <is>
        <t>В мае размещены закупки на приобретение жилых помещений для участников программы всю сумму бюджетных ассигнований.</t>
      </is>
    </nc>
  </rcc>
</revisions>
</file>

<file path=xl/revisions/revisionLog3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82:J87" start="0" length="2147483647">
    <dxf>
      <font>
        <color rgb="FFFF0000"/>
      </font>
    </dxf>
  </rfmt>
</revisions>
</file>

<file path=xl/revisions/revisionLog3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72:I175" start="0" length="2147483647">
    <dxf>
      <font>
        <color theme="1"/>
      </font>
    </dxf>
  </rfmt>
  <rfmt sheetId="1" sqref="C172:I175" start="0" length="2147483647">
    <dxf>
      <font/>
    </dxf>
  </rfmt>
  <rfmt sheetId="1" sqref="I176" start="0" length="2147483647">
    <dxf>
      <font>
        <color theme="1"/>
      </font>
    </dxf>
  </rfmt>
  <rcv guid="{67ADFAE6-A9AF-44D7-8539-93CD0F6B7849}" action="delete"/>
  <rdn rId="0" localSheetId="1" customView="1" name="Z_67ADFAE6_A9AF_44D7_8539_93CD0F6B7849_.wvu.PrintArea" hidden="1" oldHidden="1">
    <formula>'на 01.06.2020'!$A$1:$J$223</formula>
    <oldFormula>'на 01.06.2020'!$A$1:$J$223</oldFormula>
  </rdn>
  <rdn rId="0" localSheetId="1" customView="1" name="Z_67ADFAE6_A9AF_44D7_8539_93CD0F6B7849_.wvu.PrintTitles" hidden="1" oldHidden="1">
    <formula>'на 01.06.2020'!$5:$8</formula>
    <oldFormula>'на 01.06.2020'!$5:$8</oldFormula>
  </rdn>
  <rdn rId="0" localSheetId="1" customView="1" name="Z_67ADFAE6_A9AF_44D7_8539_93CD0F6B7849_.wvu.FilterData" hidden="1" oldHidden="1">
    <formula>'на 01.06.2020'!$A$7:$J$424</formula>
    <oldFormula>'на 01.06.2020'!$A$7:$J$424</oldFormula>
  </rdn>
  <rcv guid="{67ADFAE6-A9AF-44D7-8539-93CD0F6B7849}" action="add"/>
</revisions>
</file>

<file path=xl/revisions/revisionLog3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6" sId="1">
    <o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01.06.2020 произведена выплата заработной платы за январь-апрель и первую половину мая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color rgb="FFFF0000"/>
            <rFont val="Times New Roman"/>
            <family val="2"/>
            <charset val="204"/>
          </rPr>
          <t xml:space="preserve">ДО: </t>
        </r>
        <r>
          <rPr>
            <sz val="16"/>
            <color rgb="FFFF0000"/>
            <rFont val="Times New Roman"/>
            <family val="2"/>
            <charset val="204"/>
          </rPr>
          <t xml:space="preserve">В соответствии с письмом КУ ХМАО-Югры "Сургутский центр занятости населения"  8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sz val="16"/>
            <rFont val="Times New Roman"/>
            <family val="1"/>
            <charset val="204"/>
          </rPr>
          <t xml:space="preserve">АГ (ДК):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r>
          <rPr>
            <sz val="16"/>
            <color rgb="FFFF0000"/>
            <rFont val="Times New Roman"/>
            <family val="2"/>
            <charset val="204"/>
          </rPr>
          <t xml:space="preserve">                                                                                                                                                                                                                                            
</t>
        </r>
      </is>
    </oc>
    <n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01.06.2020 произведена выплата заработной платы за январь-апрель и первую половину мая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8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t>
        </r>
        <r>
          <rPr>
            <sz val="16"/>
            <color rgb="FFFF0000"/>
            <rFont val="Times New Roman"/>
            <family val="2"/>
            <charset val="204"/>
          </rPr>
          <t xml:space="preserve">
</t>
        </r>
        <r>
          <rPr>
            <sz val="16"/>
            <rFont val="Times New Roman"/>
            <family val="1"/>
            <charset val="204"/>
          </rPr>
          <t xml:space="preserve">АГ (ДК):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r>
          <rPr>
            <sz val="16"/>
            <color rgb="FFFF0000"/>
            <rFont val="Times New Roman"/>
            <family val="2"/>
            <charset val="204"/>
          </rPr>
          <t xml:space="preserve">                                                                                                                                                                                                                                            
</t>
        </r>
      </is>
    </nc>
  </rcc>
</revisions>
</file>

<file path=xl/revisions/revisionLog3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7" sId="1">
    <oc r="J94" t="inlineStr">
      <is>
        <t>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-70 %. Выполняются работы по строительству наружных сетей тепловодоснабжения,по переустройству сетей связи,  по переустройству сетей видеонаблюдения.</t>
      </is>
    </oc>
    <nc r="J94" t="inlineStr">
      <is>
        <t>Заключен муниципальный контракт на выполнение работ по строительству инженерных сетей объекта "Улица Маяковского от ул.30 лет Победы до ул. Университетская" с ООО "ЮВиС" №9/2019 от 31.05.2019. Сумма по контракту 377 987,5 тыс.руб. (сети - 87 276,0 тыс.руб., дорога - 290 711,5 тыс.руб.) Срок выполнения работ -  31.10.2020г. Готовность объекта -70 %. Выполняются работы по строительству наружных сетей тепловодоснабжения,по переустройству сетей связи,  по переустройству сетей видеонаблюдения.</t>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2" sId="1">
    <oc r="J15" t="inlineStr">
      <is>
        <r>
          <rPr>
            <u/>
            <sz val="16"/>
            <rFont val="Times New Roman"/>
            <family val="1"/>
            <charset val="204"/>
          </rPr>
          <t>УППЭК:</t>
        </r>
        <r>
          <rPr>
            <sz val="16"/>
            <rFont val="Times New Roman"/>
            <family val="1"/>
            <charset val="204"/>
          </rPr>
          <t xml:space="preserve"> в рамках реализации государственной программы запланированы расходы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 3 кварталы 2020 года.
Первая дезинсекционная обработка выполнена в полном объеме, согласно заключенным договорам на оказание услуг по проведению дезинсекции.
1. Акарицидные обработки (проведены с </t>
        </r>
        <r>
          <rPr>
            <sz val="16"/>
            <color rgb="FFFF0000"/>
            <rFont val="Times New Roman"/>
            <family val="1"/>
            <charset val="204"/>
          </rPr>
          <t xml:space="preserve">04.05.2020 - 26.05.2020, </t>
        </r>
        <r>
          <rPr>
            <sz val="16"/>
            <rFont val="Times New Roman"/>
            <family val="1"/>
            <charset val="204"/>
          </rPr>
          <t>с 02.06.2020 по 10.06.2020).</t>
        </r>
        <r>
          <rPr>
            <sz val="16"/>
            <color rgb="FFFF0000"/>
            <rFont val="Times New Roman"/>
            <family val="2"/>
            <charset val="204"/>
          </rPr>
          <t xml:space="preserve">
</t>
        </r>
        <r>
          <rPr>
            <sz val="16"/>
            <rFont val="Times New Roman"/>
            <family val="1"/>
            <charset val="204"/>
          </rPr>
          <t>Выполнена обработка на площади</t>
        </r>
        <r>
          <rPr>
            <sz val="16"/>
            <color rgb="FFFF0000"/>
            <rFont val="Times New Roman"/>
            <family val="2"/>
            <charset val="204"/>
          </rPr>
          <t xml:space="preserve"> 420,73 га </t>
        </r>
        <r>
          <rPr>
            <sz val="16"/>
            <rFont val="Times New Roman"/>
            <family val="1"/>
            <charset val="204"/>
          </rPr>
          <t xml:space="preserve">(план 421,32 га). </t>
        </r>
        <r>
          <rPr>
            <sz val="16"/>
            <color rgb="FFFF0000"/>
            <rFont val="Times New Roman"/>
            <family val="2"/>
            <charset val="204"/>
          </rPr>
          <t xml:space="preserve">
</t>
        </r>
        <r>
          <rPr>
            <sz val="16"/>
            <rFont val="Times New Roman"/>
            <family val="1"/>
            <charset val="204"/>
          </rPr>
          <t>2. Ларвицидные обработки (проведены с 09.05.2020 - 15.05.2020, с 15.06.2020 по 21.06.2020).
В полном объеме выполнена обработка на площади 326,17 га.</t>
        </r>
        <r>
          <rPr>
            <sz val="16"/>
            <color rgb="FFFF0000"/>
            <rFont val="Times New Roman"/>
            <family val="2"/>
            <charset val="204"/>
          </rPr>
          <t xml:space="preserve">
</t>
        </r>
        <r>
          <rPr>
            <sz val="16"/>
            <rFont val="Times New Roman"/>
            <family val="1"/>
            <charset val="204"/>
          </rPr>
          <t xml:space="preserve">3. Барьерная дератизация селитебной зоны территории г.Сургута (проведены с 02.05.2020  - 05.05.2020):
В полном объеме выполнена дератизация на площади 232,30 га.
Оплата выполненных работ будет произведена после завершения контроля эффективности проведенных обработок. </t>
        </r>
        <r>
          <rPr>
            <sz val="16"/>
            <color rgb="FFFF0000"/>
            <rFont val="Times New Roman"/>
            <family val="2"/>
            <charset val="204"/>
          </rPr>
          <t xml:space="preserve">
</t>
        </r>
        <r>
          <rPr>
            <u/>
            <sz val="16"/>
            <rFont val="Times New Roman"/>
            <family val="1"/>
            <charset val="204"/>
          </rPr>
          <t>АГ:</t>
        </r>
        <r>
          <rPr>
            <sz val="16"/>
            <rFont val="Times New Roman"/>
            <family val="1"/>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t>
        </r>
      </is>
    </oc>
    <nc r="J15" t="inlineStr">
      <is>
        <r>
          <rPr>
            <u/>
            <sz val="16"/>
            <rFont val="Times New Roman"/>
            <family val="1"/>
            <charset val="204"/>
          </rPr>
          <t>УППЭК:</t>
        </r>
        <r>
          <rPr>
            <sz val="16"/>
            <rFont val="Times New Roman"/>
            <family val="1"/>
            <charset val="204"/>
          </rPr>
          <t xml:space="preserve"> в рамках реализации государственной программы запланированы расходы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 3 кварталы 2020 года.
Первая дезинсекционная обработка выполнена в полном объеме, согласно заключенным договорам на оказание услуг по проведению дезинсекции.
1. Акарицидные обработки (проведены с 26.04.20020 по 04.05.2020, с 02.06.2020 по 10.06.2020).
Выполнена обработка на площади 420,45 га (план 421,32 га). 
2. Ларвицидные обработки (проведены с 09.05.2020 - 15.05.2020, с 15.06.2020 по 21.06.2020).
В полном объеме выполнена обработка на площади 326,17 га.</t>
        </r>
        <r>
          <rPr>
            <sz val="16"/>
            <color rgb="FFFF0000"/>
            <rFont val="Times New Roman"/>
            <family val="2"/>
            <charset val="204"/>
          </rPr>
          <t xml:space="preserve">
</t>
        </r>
        <r>
          <rPr>
            <sz val="16"/>
            <rFont val="Times New Roman"/>
            <family val="1"/>
            <charset val="204"/>
          </rPr>
          <t xml:space="preserve">3. Барьерная дератизация селитебной зоны территории г.Сургута (проведены с 02.05.2020  - 05.05.2020):
В полном объеме выполнена дератизация на площади 232,30 га.
Оплата выполненных работ будет произведена после завершения контроля эффективности проведенных обработок. </t>
        </r>
        <r>
          <rPr>
            <sz val="16"/>
            <color rgb="FFFF0000"/>
            <rFont val="Times New Roman"/>
            <family val="2"/>
            <charset val="204"/>
          </rPr>
          <t xml:space="preserve">
</t>
        </r>
        <r>
          <rPr>
            <u/>
            <sz val="16"/>
            <rFont val="Times New Roman"/>
            <family val="1"/>
            <charset val="204"/>
          </rPr>
          <t>АГ:</t>
        </r>
        <r>
          <rPr>
            <sz val="16"/>
            <rFont val="Times New Roman"/>
            <family val="1"/>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t>
        </r>
      </is>
    </nc>
  </rcc>
  <rcc rId="803" sId="1">
    <oc r="K15" t="inlineStr">
      <is>
        <t xml:space="preserve">
1. Акарицидные обработки (проведены с 26.04.20020 по 04.05.2020г., с ):
фактически 420,4497 га. 
Отклонение площади обработки составило 0,8703 га, из них:
 - 0,5903 гоа - корректировка площадей объектов, курируемых департаментом образования. Произошла из-за реорганизации детских садов в форме присоединении, в связи с проведением на территориях капитального ремонта теневых навесов, в связи с демонтажем зеленых зон на территории образовательных учреждений;
 - 0,28 га - техническая ошибка при составлении перечня объектов.
</t>
      </is>
    </oc>
    <nc r="K15"/>
  </rcc>
</revisions>
</file>

<file path=xl/revisions/revisionLog3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8"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
27 869,5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
27 869,5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nc>
  </rcc>
</revisions>
</file>

<file path=xl/revisions/revisionLog3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9" sId="1">
    <oc r="I52">
      <f>1228.76+16454.48+8196.2</f>
    </oc>
    <nc r="I52">
      <f>2803.58+16454.48+8196.2</f>
    </nc>
  </rcc>
  <rcv guid="{3EEA7E1A-5F2B-4408-A34C-1F0223B5B245}" action="delete"/>
  <rdn rId="0" localSheetId="1" customView="1" name="Z_3EEA7E1A_5F2B_4408_A34C_1F0223B5B245_.wvu.FilterData" hidden="1" oldHidden="1">
    <formula>'на 01.06.2020'!$A$7:$J$424</formula>
    <oldFormula>'на 01.06.2020'!$A$7:$J$424</oldFormula>
  </rdn>
  <rcv guid="{3EEA7E1A-5F2B-4408-A34C-1F0223B5B245}" action="add"/>
</revisions>
</file>

<file path=xl/revisions/revisionLog3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FilterData" hidden="1" oldHidden="1">
    <formula>'на 01.06.2020'!$A$7:$J$424</formula>
    <oldFormula>'на 01.06.2020'!$A$7:$J$424</oldFormula>
  </rdn>
  <rcv guid="{3EEA7E1A-5F2B-4408-A34C-1F0223B5B245}" action="add"/>
</revisions>
</file>

<file path=xl/revisions/revisionLog3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2" sId="1">
    <oc r="J82" t="inlineStr">
      <is>
        <t>В мае размещены закупки на приобретение жилых помещений для участников программы всю сумму бюджетных ассигнований.</t>
      </is>
    </oc>
    <nc r="J82" t="inlineStr">
      <is>
        <t>В мае 2020 года размещено 6 закупок (60 кв.) на приобретение жилых помещений для участников программы. 
3 закупки не состоялись ввиду отстутсвия заявок на участие в аукционах. 
По 3 закупкам на пробретение 30 жилых помещений (14-1 комн.кв., 4-2-х комнт.кв., 12-3-х комн.кв.) - стадия заключения муниципальных контрактов. Размещение закупок на приобретение 64 жилых помещений запланировано на июль 2020 года.</t>
      </is>
    </nc>
  </rcc>
</revisions>
</file>

<file path=xl/revisions/revisionLog3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3" sId="1">
    <oc r="J82" t="inlineStr">
      <is>
        <t>В мае 2020 года размещено 6 закупок (60 кв.) на приобретение жилых помещений для участников программы. 
3 закупки не состоялись ввиду отстутсвия заявок на участие в аукционах. 
По 3 закупкам на пробретение 30 жилых помещений (14-1 комн.кв., 4-2-х комнт.кв., 12-3-х комн.кв.) - стадия заключения муниципальных контрактов. Размещение закупок на приобретение 64 жилых помещений запланировано на июль 2020 года.</t>
      </is>
    </oc>
    <nc r="J82" t="inlineStr">
      <is>
        <t>По итогам проведенных конкурентных закупок в мае 2020 года проводится работа по заключению муниципальных контрактов на приобретение 30 жилых помещений (14-1 комн.кв., 4-2-х комнт.кв., 12-3-х комн.кв.). Размещение закупок на приобретение 64 жилых помещений запланировано на июль 2020 года.</t>
      </is>
    </nc>
  </rcc>
</revisions>
</file>

<file path=xl/revisions/revisionLog3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82:J87" start="0" length="2147483647">
    <dxf>
      <font>
        <color theme="3" tint="0.39997558519241921"/>
      </font>
    </dxf>
  </rfmt>
</revisions>
</file>

<file path=xl/revisions/revisionLog3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4" sId="1">
    <oc r="B210" t="inlineStr">
      <is>
        <r>
          <t xml:space="preserve">Государственная программа Ханты-Мансийского автономного округа – Югры "Профилактика правонарушений и обеспечение отдельных прав граждан"
</t>
        </r>
        <r>
          <rPr>
            <sz val="16"/>
            <rFont val="Times New Roman"/>
            <family val="2"/>
            <charset val="204"/>
          </rPr>
          <t xml:space="preserve">(1.Субвенции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обеспечение функционирования и развития систем видеонаблюдения в сфере общественного порядка;
3.Субсидии на создание условий для деятельности народных дружин;
4.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5. Субсидии на реализацию мероприятий муниципальных программ (подпрограмм), направленных на развитие форм непостредственного осуществления населением местного самоуправления и участия населения в осуществлении местного самоуправления.)                                                                                                                                                                                                                                                                                                    </t>
        </r>
      </is>
    </oc>
    <nc r="B210" t="inlineStr">
      <is>
        <r>
          <t xml:space="preserve">Государственная программа Ханты-Мансийского автономного округа – Югры "Профилактика правонарушений и обеспечение отдельных прав граждан"
</t>
        </r>
        <r>
          <rPr>
            <sz val="16"/>
            <rFont val="Times New Roman"/>
            <family val="2"/>
            <charset val="204"/>
          </rPr>
          <t xml:space="preserve">(1.Субвенции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обеспечение функционирования и развития систем видеонаблюдения в сфере общественного порядка;
3.Субсидии на создание условий для деятельности народных дружин;
4.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5. Субсидии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t>
        </r>
      </is>
    </nc>
  </rcc>
  <rcc rId="715" sId="1">
    <oc r="J210"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январь-апрель и первую половину мая,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на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 контракта для приобретения цифровых камер АПК "Безопасный город";
-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t>
        </r>
        <r>
          <rPr>
            <sz val="16"/>
            <color rgb="FFFF0000"/>
            <rFont val="Times New Roman"/>
            <family val="1"/>
            <charset val="204"/>
          </rPr>
          <t xml:space="preserve">    4. МКУ "Наш город"</t>
        </r>
        <r>
          <rPr>
            <sz val="16"/>
            <color rgb="FFFF0000"/>
            <rFont val="Times New Roman"/>
            <family val="2"/>
            <charset val="204"/>
          </rPr>
          <t xml:space="preserve">
     </t>
        </r>
        <r>
          <rPr>
            <u/>
            <sz val="16"/>
            <color rgb="FFFF0000"/>
            <rFont val="Times New Roman"/>
            <family val="2"/>
            <charset val="204"/>
          </rPr>
          <t/>
        </r>
      </is>
    </oc>
    <nc r="J210"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январь-апрель и первую половину мая,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на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 контракта для приобретения цифровых камер АПК "Безопасный город";
-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t>
        </r>
        <r>
          <rPr>
            <sz val="16"/>
            <color rgb="FFFF0000"/>
            <rFont val="Times New Roman"/>
            <family val="1"/>
            <charset val="204"/>
          </rPr>
          <t xml:space="preserve">    4. За счет субсидии из бюджета автономного округа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3 квартале планируется заключить договор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2"/>
            <charset val="204"/>
          </rPr>
          <t xml:space="preserve">
     </t>
        </r>
        <r>
          <rPr>
            <u/>
            <sz val="16"/>
            <color rgb="FFFF0000"/>
            <rFont val="Times New Roman"/>
            <family val="2"/>
            <charset val="204"/>
          </rPr>
          <t/>
        </r>
      </is>
    </nc>
  </rcc>
</revisions>
</file>

<file path=xl/revisions/revisionLog3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6" sId="1" odxf="1" dxf="1">
    <oc r="J160" t="inlineStr">
      <is>
        <r>
          <rPr>
            <u/>
            <sz val="16"/>
            <color rgb="FFFF0000"/>
            <rFont val="Times New Roman"/>
            <family val="1"/>
            <charset val="204"/>
          </rPr>
          <t>ДАиГ:</t>
        </r>
        <r>
          <rPr>
            <sz val="16"/>
            <color rgb="FFFF0000"/>
            <rFont val="Times New Roman"/>
            <family val="1"/>
            <charset val="204"/>
          </rPr>
          <t xml:space="preserve"> средства окружного бюджеты на перечисление единовременной денежной выплаты на приобретение жилого помещения ветерану ВОВ уменьшены в связи с отсутствие заявителей.</t>
        </r>
        <r>
          <rPr>
            <sz val="16"/>
            <color rgb="FFFF0000"/>
            <rFont val="Times New Roman"/>
            <family val="2"/>
            <charset val="204"/>
          </rPr>
          <t xml:space="preserve">
</t>
        </r>
        <r>
          <rPr>
            <u/>
            <sz val="16"/>
            <color rgb="FFFF0000"/>
            <rFont val="Times New Roman"/>
            <family val="1"/>
            <charset val="204"/>
          </rPr>
          <t xml:space="preserve">АГ: </t>
        </r>
        <r>
          <rPr>
            <sz val="16"/>
            <color rgb="FFFF0000"/>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366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16 человек, из них 12 ветеранов боевых действий и 4 инвалида.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01.06.2020: 
 - 11 гражданам выданы гарантийные письма, 
- в отношении 1 гражданина проводится работа по подтверждению права на получение субсидии; 
- 4 гражданина уведомлены о возможности получения субсидии в текущем году, документы для принятия решения в установленный срок не представили.                             
   </t>
        </r>
        <r>
          <rPr>
            <sz val="16"/>
            <color rgb="FFFF0000"/>
            <rFont val="Times New Roman"/>
            <family val="2"/>
            <charset val="204"/>
          </rPr>
          <t xml:space="preserve">
       </t>
        </r>
      </is>
    </oc>
    <nc r="J160" t="inlineStr">
      <is>
        <r>
          <rPr>
            <u/>
            <sz val="16"/>
            <color rgb="FFFF0000"/>
            <rFont val="Times New Roman"/>
            <family val="1"/>
            <charset val="204"/>
          </rPr>
          <t>ДАиГ:</t>
        </r>
        <r>
          <rPr>
            <sz val="16"/>
            <color rgb="FFFF0000"/>
            <rFont val="Times New Roman"/>
            <family val="1"/>
            <charset val="204"/>
          </rPr>
          <t xml:space="preserve"> средства окружного бюджеты на перечисление единовременной денежной выплаты на приобретение жилого помещения ветерану ВОВ уменьшены в связи с отсутствие заявителей.</t>
        </r>
        <r>
          <rPr>
            <sz val="16"/>
            <color rgb="FFFF0000"/>
            <rFont val="Times New Roman"/>
            <family val="2"/>
            <charset val="204"/>
          </rPr>
          <t xml:space="preserve">
</t>
        </r>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366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16 человек, из них 12 ветеранов боевых действий и 4 инвалида.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01.06.2020: 
 - 11 гражданам выданы гарантийные письма, 
- в отношении 1 гражданина проводится работа по подтверждению права на получение субсидии; 
- 4 гражданина уведомлены о возможности получения субсидии в текущем году, документы для принятия решения в установленный срок не представили.                             
       </t>
        </r>
      </is>
    </nc>
    <odxf>
      <font>
        <sz val="16"/>
        <color rgb="FFFF0000"/>
      </font>
    </odxf>
    <ndxf>
      <font>
        <sz val="16"/>
        <color rgb="FFFF0000"/>
      </font>
    </ndxf>
  </rcc>
  <rcv guid="{6E4A7295-8CE0-4D28-ABEF-D38EBAE7C204}" action="delete"/>
  <rdn rId="0" localSheetId="1" customView="1" name="Z_6E4A7295_8CE0_4D28_ABEF_D38EBAE7C204_.wvu.PrintArea" hidden="1" oldHidden="1">
    <formula>'на 01.06.2020'!$A$1:$J$223</formula>
    <oldFormula>'на 01.06.2020'!$A$1:$J$223</oldFormula>
  </rdn>
  <rdn rId="0" localSheetId="1" customView="1" name="Z_6E4A7295_8CE0_4D28_ABEF_D38EBAE7C204_.wvu.PrintTitles" hidden="1" oldHidden="1">
    <formula>'на 01.06.2020'!$5:$8</formula>
    <oldFormula>'на 01.06.2020'!$5:$8</oldFormula>
  </rdn>
  <rdn rId="0" localSheetId="1" customView="1" name="Z_6E4A7295_8CE0_4D28_ABEF_D38EBAE7C204_.wvu.FilterData" hidden="1" oldHidden="1">
    <formula>'на 01.06.2020'!$A$7:$J$424</formula>
    <oldFormula>'на 01.06.2020'!$A$7:$J$424</oldFormula>
  </rdn>
  <rcv guid="{6E4A7295-8CE0-4D28-ABEF-D38EBAE7C204}" action="add"/>
</revisions>
</file>

<file path=xl/revisions/revisionLog3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0" sId="1">
    <oc r="I33">
      <f>14190+199622.51</f>
    </oc>
    <nc r="I33">
      <f>14190+199622.51+239068.5</f>
    </nc>
  </rcc>
</revisions>
</file>

<file path=xl/revisions/revisionLog3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1" sId="1">
    <oc r="I33">
      <f>14190+199622.51+239068.5</f>
    </oc>
    <nc r="I33">
      <f>14190+199622.51+239068.5+705.5</f>
    </nc>
  </rcc>
  <rfmt sheetId="1" sqref="I30:I34" start="0" length="2147483647">
    <dxf>
      <font>
        <color auto="1"/>
      </font>
    </dxf>
  </rfmt>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95" start="0" length="2147483647">
    <dxf>
      <font>
        <color rgb="FFFF0000"/>
      </font>
    </dxf>
  </rfmt>
</revisions>
</file>

<file path=xl/revisions/revisionLog3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38:J43" start="0" length="2147483647">
    <dxf>
      <font>
        <color auto="1"/>
      </font>
    </dxf>
  </rfmt>
  <rfmt sheetId="1" sqref="C9:D13" start="0" length="2147483647">
    <dxf>
      <font>
        <color rgb="FFFF0000"/>
      </font>
    </dxf>
  </rfmt>
  <rfmt sheetId="1" sqref="C12" start="0" length="2147483647">
    <dxf>
      <font>
        <color auto="1"/>
      </font>
    </dxf>
  </rfmt>
  <rfmt sheetId="1" sqref="E12" start="0" length="2147483647">
    <dxf>
      <font>
        <color auto="1"/>
      </font>
    </dxf>
  </rfmt>
  <rfmt sheetId="1" sqref="G12" start="0" length="2147483647">
    <dxf>
      <font>
        <color auto="1"/>
      </font>
    </dxf>
  </rfmt>
  <rfmt sheetId="1" sqref="F12:H12" start="0" length="2147483647">
    <dxf>
      <font>
        <color auto="1"/>
      </font>
    </dxf>
  </rfmt>
  <rfmt sheetId="1" sqref="D12:D13" start="0" length="2147483647">
    <dxf>
      <font>
        <color auto="1"/>
      </font>
    </dxf>
  </rfmt>
  <rfmt sheetId="1" sqref="C11" start="0" length="2147483647">
    <dxf>
      <font>
        <color auto="1"/>
      </font>
    </dxf>
  </rfmt>
  <rfmt sheetId="1" sqref="D11" start="0" length="2147483647">
    <dxf>
      <font>
        <color auto="1"/>
      </font>
    </dxf>
  </rfmt>
  <rfmt sheetId="1" sqref="E11" start="0" length="2147483647">
    <dxf>
      <font>
        <color auto="1"/>
      </font>
    </dxf>
  </rfmt>
  <rfmt sheetId="1" sqref="G11" start="0" length="2147483647">
    <dxf>
      <font>
        <color auto="1"/>
      </font>
    </dxf>
  </rfmt>
  <rfmt sheetId="1" sqref="F11:H11" start="0" length="2147483647">
    <dxf>
      <font>
        <color auto="1"/>
      </font>
    </dxf>
  </rfmt>
  <rfmt sheetId="1" sqref="C10" start="0" length="2147483647">
    <dxf>
      <font>
        <color auto="1"/>
      </font>
    </dxf>
  </rfmt>
  <rfmt sheetId="1" sqref="D10" start="0" length="2147483647">
    <dxf>
      <font>
        <color auto="1"/>
      </font>
    </dxf>
  </rfmt>
  <rfmt sheetId="1" sqref="E10" start="0" length="2147483647">
    <dxf>
      <font>
        <color auto="1"/>
      </font>
    </dxf>
  </rfmt>
  <rfmt sheetId="1" sqref="F10:H10" start="0" length="2147483647">
    <dxf>
      <font>
        <color auto="1"/>
      </font>
    </dxf>
  </rfmt>
  <rcc rId="722" sId="1">
    <nc r="K9">
      <f>D9-I9</f>
    </nc>
  </rcc>
  <rcc rId="723" sId="1">
    <nc r="K10">
      <f>D10-I10</f>
    </nc>
  </rcc>
  <rcc rId="724" sId="1">
    <nc r="K11">
      <f>D11-I11</f>
    </nc>
  </rcc>
  <rcc rId="725" sId="1">
    <nc r="K12">
      <f>D12-I12</f>
    </nc>
  </rcc>
  <rcc rId="726" sId="1">
    <nc r="K13">
      <f>D13-I13</f>
    </nc>
  </rcc>
  <rcc rId="727" sId="1">
    <nc r="K14">
      <f>D14-I14</f>
    </nc>
  </rcc>
  <rfmt sheetId="1" sqref="C9:D9" start="0" length="2147483647">
    <dxf>
      <font>
        <color auto="1"/>
      </font>
    </dxf>
  </rfmt>
  <rfmt sheetId="1" sqref="E9" start="0" length="2147483647">
    <dxf>
      <font>
        <color auto="1"/>
      </font>
    </dxf>
  </rfmt>
  <rfmt sheetId="1" sqref="F9:H9" start="0" length="2147483647">
    <dxf>
      <font>
        <color auto="1"/>
      </font>
    </dxf>
  </rfmt>
  <rfmt sheetId="1" sqref="I9:I14" start="0" length="2147483647">
    <dxf>
      <font>
        <color auto="1"/>
      </font>
    </dxf>
  </rfmt>
</revisions>
</file>

<file path=xl/revisions/revisionLog3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93" start="0" length="0">
    <dxf>
      <font>
        <sz val="16"/>
        <color rgb="FFFF0000"/>
      </font>
    </dxf>
  </rfmt>
  <rcc rId="728" sId="1">
    <oc r="J210"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январь-апрель и первую половину мая,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на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 контракта для приобретения цифровых камер АПК "Безопасный город";
-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t>
        </r>
        <r>
          <rPr>
            <sz val="16"/>
            <color rgb="FFFF0000"/>
            <rFont val="Times New Roman"/>
            <family val="1"/>
            <charset val="204"/>
          </rPr>
          <t xml:space="preserve">    4. За счет субсидии из бюджета автономного округа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3 квартале планируется заключить договор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2"/>
            <charset val="204"/>
          </rPr>
          <t xml:space="preserve">
     </t>
        </r>
        <r>
          <rPr>
            <u/>
            <sz val="16"/>
            <color rgb="FFFF0000"/>
            <rFont val="Times New Roman"/>
            <family val="2"/>
            <charset val="204"/>
          </rPr>
          <t/>
        </r>
      </is>
    </oc>
    <nc r="J210"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январь-апрель и первую половину мая,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на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 контракта для приобретения цифровых камер АПК "Безопасный город";
-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t>
        </r>
        <r>
          <rPr>
            <sz val="16"/>
            <color rgb="FFFF0000"/>
            <rFont val="Times New Roman"/>
            <family val="1"/>
            <charset val="204"/>
          </rPr>
          <t xml:space="preserve">    4. В рамках реализации мероприятий программы планируется заключить соглашение между Департаментом внутренней политики ХМАО-Югры и Администрацией города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3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2"/>
            <charset val="204"/>
          </rPr>
          <t xml:space="preserve">
     </t>
        </r>
        <r>
          <rPr>
            <u/>
            <sz val="16"/>
            <color rgb="FFFF0000"/>
            <rFont val="Times New Roman"/>
            <family val="2"/>
            <charset val="204"/>
          </rPr>
          <t/>
        </r>
      </is>
    </nc>
  </rcc>
  <rfmt sheetId="1" sqref="J210:J217" start="0" length="2147483647">
    <dxf>
      <font>
        <color auto="1"/>
      </font>
    </dxf>
  </rfmt>
</revisions>
</file>

<file path=xl/revisions/revisionLog3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9" sId="1">
    <oc r="J148" t="inlineStr">
      <is>
        <t xml:space="preserve">   На 01.06.2020 участниками мероприятия числится 50 молодых семей. Между Департаментом строительства ХМАО - Югры и Администрацией города заключено соглашение о предоставлении в 2020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В соответствии с выпиской из приказа Департамента строительства ХМАО – Югры от 05.12.2019 № 319-п в 2020 году планируется предоставить социальные выплаты  на приобретение (строительство) жилья  3 молодым семьям.
    По состоянию на 01.05.2020 молодым семьям, включенным в список претендентов на получение социальной выплаты в текущем году,  выданы  свидетельства о праве на получение социальной выплаты. Из них : по 2 молодым семьям заявки на перечисление бюджетных средств направлены на согласование в Департамент строительства ХМАО-Югры; 1 молодая семья в стадии заключения договора купли-продажи жилого помещения.</t>
      </is>
    </oc>
    <nc r="J148" t="inlineStr">
      <is>
        <r>
          <t xml:space="preserve">   На 01.06.2020 участниками мероприятия числится 50 молодых семей. Между Департаментом строительства ХМАО - Югры и Администрацией города заключено соглашение о предоставлении в 2020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В соответствии с выпиской из приказа Департамента строительства ХМАО – Югры от 05.12.2019 № 319-п в 2020 году планируется предоставить социальные выплаты  на приобретение (строительство) жилья  3 молодым семьям.
    По состоянию</t>
        </r>
        <r>
          <rPr>
            <sz val="16"/>
            <color rgb="FFFF0000"/>
            <rFont val="Times New Roman"/>
            <family val="1"/>
            <charset val="204"/>
          </rPr>
          <t xml:space="preserve"> на 01.05.2020 молодым семьям, вк</t>
        </r>
        <r>
          <rPr>
            <sz val="16"/>
            <rFont val="Times New Roman"/>
            <family val="2"/>
            <charset val="204"/>
          </rPr>
          <t>люченным в список претендентов на получение социальной выплаты в текущем году,  выданы  свидетельства о праве на получение социальной выплаты. Из них : по 2 молодым семьям заявки на перечисление бюджетных средств направлены на согласование в Департамент строительства ХМАО-Югры; 1 молодая семья в стадии заключения договора купли-продажи жилого помещения.</t>
        </r>
      </is>
    </nc>
  </rcc>
  <rcv guid="{A0A3CD9B-2436-40D7-91DB-589A95FBBF00}" action="delete"/>
  <rdn rId="0" localSheetId="1" customView="1" name="Z_A0A3CD9B_2436_40D7_91DB_589A95FBBF00_.wvu.PrintArea" hidden="1" oldHidden="1">
    <formula>'на 01.06.2020'!$A$1:$J$223</formula>
    <oldFormula>'на 01.06.2020'!$A$1:$J$223</oldFormula>
  </rdn>
  <rdn rId="0" localSheetId="1" customView="1" name="Z_A0A3CD9B_2436_40D7_91DB_589A95FBBF00_.wvu.PrintTitles" hidden="1" oldHidden="1">
    <formula>'на 01.06.2020'!$5:$8</formula>
    <oldFormula>'на 01.06.2020'!$5:$8</oldFormula>
  </rdn>
  <rdn rId="0" localSheetId="1" customView="1" name="Z_A0A3CD9B_2436_40D7_91DB_589A95FBBF00_.wvu.FilterData" hidden="1" oldHidden="1">
    <formula>'на 01.06.2020'!$A$7:$J$424</formula>
    <oldFormula>'на 01.06.2020'!$A$7:$J$424</oldFormula>
  </rdn>
  <rcv guid="{A0A3CD9B-2436-40D7-91DB-589A95FBBF00}" action="add"/>
</revisions>
</file>

<file path=xl/revisions/revisionLog3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3" sId="1" odxf="1" dxf="1">
    <oc r="J172"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t>
        </r>
        <r>
          <rPr>
            <sz val="16"/>
            <color rgb="FFFF0000"/>
            <rFont val="Times New Roman"/>
            <family val="2"/>
            <charset val="204"/>
          </rPr>
          <t xml:space="preserve">
</t>
        </r>
        <r>
          <rPr>
            <sz val="16"/>
            <rFont val="Times New Roman"/>
            <family val="1"/>
            <charset val="204"/>
          </rPr>
          <t>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01.05.2020 по результатам поступившей зяавки от ОА "Сжиженный газ Север", заключено соглашение от 08.04.2020 № 5 на сумму 4 609,2 тыс.руб. 
На 01.06.2020 предоставлена субсидия в сумме 822,0 тыс.руб. Расходы запланированы на 2-4 кварталы 2020 года;</t>
        </r>
        <r>
          <rPr>
            <sz val="16"/>
            <color rgb="FFFF0000"/>
            <rFont val="Times New Roman"/>
            <family val="2"/>
            <charset val="204"/>
          </rPr>
          <t xml:space="preserve">
</t>
        </r>
        <r>
          <rPr>
            <sz val="16"/>
            <rFont val="Times New Roman"/>
            <family val="1"/>
            <charset val="204"/>
          </rPr>
          <t>2) возмещение расходов организации за доставку населению сжиженного газа для бытовых нужд. Расходы запланированы на 4 квартал 2020.</t>
        </r>
        <r>
          <rPr>
            <sz val="16"/>
            <color rgb="FFFF0000"/>
            <rFont val="Times New Roman"/>
            <family val="2"/>
            <charset val="204"/>
          </rPr>
          <t xml:space="preserve">
</t>
        </r>
        <r>
          <rPr>
            <sz val="16"/>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t>
        </r>
        <r>
          <rPr>
            <sz val="16"/>
            <color rgb="FFFF0000"/>
            <rFont val="Times New Roman"/>
            <family val="2"/>
            <charset val="204"/>
          </rPr>
          <t xml:space="preserve">
</t>
        </r>
        <r>
          <rPr>
            <sz val="16"/>
            <rFont val="Times New Roman"/>
            <family val="1"/>
            <charset val="204"/>
          </rPr>
          <t>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приобретение оборудования для установки теплоотражающих эранов в административном здании по ул.Восход, 4.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t>
        </r>
        <r>
          <rPr>
            <sz val="16"/>
            <color rgb="FFFF0000"/>
            <rFont val="Times New Roman"/>
            <family val="2"/>
            <charset val="204"/>
          </rPr>
          <t xml:space="preserve">
</t>
        </r>
        <r>
          <rPr>
            <sz val="16"/>
            <rFont val="Times New Roman"/>
            <family val="1"/>
            <charset val="204"/>
          </rPr>
          <t>3) Предприятиями города за счет собственных средств запланировано выполнить работы по реконструкции уличных водопроводных сетей в количестве 1,2 км; по внедрению частотных преобразователей на котельном оборудовании в количестве 2 ед.; пол техперевооружению магистральных тепловых сетей в количестве 524,4 пог.м.;  по техперевооружению сетей освещения в количестве 1 ед.; замене светильников  на объектах предприятий в количестве  217 ед. 
4. "Формирование комфортной городской среды" предусмотрено:
1) УЛПХиЭБ: планируется "Благоустройство в районе СурГУ в г. Сургуте". На 01.06.2020 заключен договор с ООО "Квадрат" на сумму 129 675,1 тыс.руб., в том числе на 2020 год - 68 195,9 тыс.руб.  Средства  будут освоены в течение 2020 года.</t>
        </r>
        <r>
          <rPr>
            <sz val="16"/>
            <color rgb="FFFF0000"/>
            <rFont val="Times New Roman"/>
            <family val="2"/>
            <charset val="204"/>
          </rPr>
          <t xml:space="preserve">
</t>
        </r>
        <r>
          <rPr>
            <sz val="16"/>
            <rFont val="Times New Roman"/>
            <family val="1"/>
            <charset val="204"/>
          </rPr>
          <t>2) ДАиГ:  обустройство объектов:
 "Парк в микрорайоне 40" -  заключен муниципальный контракт от 15.05.2020 № 6/2020. Срок выполнения работ - 15.07.2021 год;
 "Экопарк за Саймой" - Выполнены изыскательские работы и эскизный проект. Историко-культурная экспертиза, ПИР, проверка достоверности определения сметной стоимости выполняются в рамках срока действия контракта до 30.05.2020 года. Размещение закупки на выполнение работ по благоустройству объекта - июнь 2020 года.</t>
        </r>
      </is>
    </oc>
    <nc r="J172"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t>
        </r>
        <r>
          <rPr>
            <sz val="16"/>
            <color rgb="FFFF0000"/>
            <rFont val="Times New Roman"/>
            <family val="2"/>
            <charset val="204"/>
          </rPr>
          <t xml:space="preserve">
</t>
        </r>
        <r>
          <rPr>
            <sz val="16"/>
            <rFont val="Times New Roman"/>
            <family val="1"/>
            <charset val="204"/>
          </rPr>
          <t>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01.05.2020 по результатам поступившей зяавки от ОА "Сжиженный газ Север", заключено соглашение от 08.04.2020 № 5 на сумму 4 609,2 тыс.руб. 
На 01.06.2020 предоставлена субсидия в сумме 822,0 тыс.руб. Расходы запланированы на 2-4 кварталы 2020 года;</t>
        </r>
        <r>
          <rPr>
            <sz val="16"/>
            <color rgb="FFFF0000"/>
            <rFont val="Times New Roman"/>
            <family val="2"/>
            <charset val="204"/>
          </rPr>
          <t xml:space="preserve">
</t>
        </r>
        <r>
          <rPr>
            <sz val="16"/>
            <rFont val="Times New Roman"/>
            <family val="1"/>
            <charset val="204"/>
          </rPr>
          <t>2) возмещение расходов организации за доставку населению сжиженного газа для бытовых нужд. Расходы запланированы на 4 квартал 2020.</t>
        </r>
        <r>
          <rPr>
            <sz val="16"/>
            <color rgb="FFFF0000"/>
            <rFont val="Times New Roman"/>
            <family val="2"/>
            <charset val="204"/>
          </rPr>
          <t xml:space="preserve">
</t>
        </r>
        <r>
          <rPr>
            <sz val="16"/>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t>
        </r>
        <r>
          <rPr>
            <sz val="16"/>
            <color rgb="FFFF0000"/>
            <rFont val="Times New Roman"/>
            <family val="2"/>
            <charset val="204"/>
          </rPr>
          <t xml:space="preserve">
</t>
        </r>
        <r>
          <rPr>
            <sz val="16"/>
            <rFont val="Times New Roman"/>
            <family val="1"/>
            <charset val="204"/>
          </rPr>
          <t>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приобретение оборудования для установки теплоотражающих экранов в административном здании по ул.Восход, 4.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t>
        </r>
        <r>
          <rPr>
            <sz val="16"/>
            <color rgb="FFFF0000"/>
            <rFont val="Times New Roman"/>
            <family val="2"/>
            <charset val="204"/>
          </rPr>
          <t xml:space="preserve">
</t>
        </r>
        <r>
          <rPr>
            <sz val="16"/>
            <rFont val="Times New Roman"/>
            <family val="1"/>
            <charset val="204"/>
          </rPr>
          <t>3) Предприятиями города за счет собственных средств запланировано выполнить работы по реконструкции уличных водопроводных сетей в количестве 1,2 км; по внедрению частотных преобразователей на котельном оборудовании в количестве 2 ед.; пол техперевооружению магистральных тепловых сетей в количестве 524,4 пог.м.;  по техперевооружению сетей освещения в количестве 1 ед.; замене светильников  на объектах предприятий в количестве  217 ед. 
4. "Формирование комфортной городской среды" предусмотрено:
1) УЛПХиЭБ: планируется "Благоустройство в районе СурГУ в г. Сургуте". На 01.06.2020 заключен договор с ООО "Квадрат" на сумму 129 675,1 тыс.руб., в том числе на 2020 год - 68 195,9 тыс.руб.  Средства  будут освоены в течение 2020 года.</t>
        </r>
        <r>
          <rPr>
            <sz val="16"/>
            <color rgb="FFFF0000"/>
            <rFont val="Times New Roman"/>
            <family val="2"/>
            <charset val="204"/>
          </rPr>
          <t xml:space="preserve">
</t>
        </r>
        <r>
          <rPr>
            <sz val="16"/>
            <rFont val="Times New Roman"/>
            <family val="1"/>
            <charset val="204"/>
          </rPr>
          <t>2) ДАиГ:  обустройство объектов:
 "Парк в микрорайоне 40" -  заключен муниципальный контракт от 15.05.2020 № 6/2020. Срок выполнения работ - 15.07.2021 год;
 "Экопарк за Саймой" - Выполнены изыскательские работы и эскизный проект. Историко-культурная экспертиза, ПИР, проверка достоверности определения сметной стоимости выполняются в рамках срока действия контракта до 30.05.2020 года. Размещение закупки на выполнение работ по благоустройству объекта - июнь 2020 года.</t>
        </r>
      </is>
    </nc>
    <odxf>
      <font>
        <sz val="16"/>
        <color rgb="FFFF0000"/>
      </font>
    </odxf>
    <ndxf>
      <font>
        <sz val="16"/>
        <color rgb="FFFF0000"/>
      </font>
    </ndxf>
  </rcc>
</revisions>
</file>

<file path=xl/revisions/revisionLog3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4" sId="1">
    <oc r="J218" t="inlineStr">
      <is>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Денежные средства планируется освоить во 2 квартале 2020 года.     </t>
      </is>
    </oc>
    <nc r="J218" t="inlineStr">
      <is>
        <r>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t>
        </r>
        <r>
          <rPr>
            <sz val="16"/>
            <color rgb="FFFF0000"/>
            <rFont val="Times New Roman"/>
            <family val="1"/>
            <charset val="204"/>
          </rPr>
          <t xml:space="preserve">Денежные средства планируется освоить во 2 квартале 2020 года.     </t>
        </r>
      </is>
    </nc>
  </rcc>
</revisions>
</file>

<file path=xl/revisions/revisionLog3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5" sId="1">
    <oc r="J218" t="inlineStr">
      <is>
        <r>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t>
        </r>
        <r>
          <rPr>
            <sz val="16"/>
            <color rgb="FFFF0000"/>
            <rFont val="Times New Roman"/>
            <family val="1"/>
            <charset val="204"/>
          </rPr>
          <t xml:space="preserve">Денежные средства планируется освоить во 2 квартале 2020 года.     </t>
        </r>
      </is>
    </oc>
    <nc r="J218" t="inlineStr">
      <is>
        <r>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t>
        </r>
        <r>
          <rPr>
            <sz val="16"/>
            <color rgb="FFFF0000"/>
            <rFont val="Times New Roman"/>
            <family val="1"/>
            <charset val="204"/>
          </rPr>
          <t xml:space="preserve">Денежные средства планируется освоить в 3 квартале 2020 года.     </t>
        </r>
      </is>
    </nc>
  </rcc>
  <rfmt sheetId="1" sqref="J218:J223" start="0" length="2147483647">
    <dxf>
      <font>
        <color auto="1"/>
      </font>
    </dxf>
  </rfmt>
</revisions>
</file>

<file path=xl/revisions/revisionLog3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6" sId="1">
    <oc r="J148" t="inlineStr">
      <is>
        <r>
          <t xml:space="preserve">   На 01.06.2020 участниками мероприятия числится 50 молодых семей. Между Департаментом строительства ХМАО - Югры и Администрацией города заключено соглашение о предоставлении в 2020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В соответствии с выпиской из приказа Департамента строительства ХМАО – Югры от 05.12.2019 № 319-п в 2020 году планируется предоставить социальные выплаты  на приобретение (строительство) жилья  3 молодым семьям.
    По состоянию</t>
        </r>
        <r>
          <rPr>
            <sz val="16"/>
            <color rgb="FFFF0000"/>
            <rFont val="Times New Roman"/>
            <family val="1"/>
            <charset val="204"/>
          </rPr>
          <t xml:space="preserve"> на 01.05.2020 молодым семьям, вк</t>
        </r>
        <r>
          <rPr>
            <sz val="16"/>
            <rFont val="Times New Roman"/>
            <family val="2"/>
            <charset val="204"/>
          </rPr>
          <t>люченным в список претендентов на получение социальной выплаты в текущем году,  выданы  свидетельства о праве на получение социальной выплаты. Из них : по 2 молодым семьям заявки на перечисление бюджетных средств направлены на согласование в Департамент строительства ХМАО-Югры; 1 молодая семья в стадии заключения договора купли-продажи жилого помещения.</t>
        </r>
      </is>
    </oc>
    <nc r="J148" t="inlineStr">
      <is>
        <r>
          <t xml:space="preserve">   На 01.06.2020 участниками мероприятия числится 50 молодых семей. Между Департаментом строительства ХМАО - Югры и Администрацией города заключено соглашение о предоставлении в 2020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В соответствии с выпиской из приказа Департамента строительства ХМАО – Югры от 05.12.2019 № 319-п в 2020 году планируется предоставить социальные выплаты  на приобретение (строительство) жилья  3 молодым семьям.
    По состоянию</t>
        </r>
        <r>
          <rPr>
            <sz val="16"/>
            <color rgb="FFFF0000"/>
            <rFont val="Times New Roman"/>
            <family val="1"/>
            <charset val="204"/>
          </rPr>
          <t xml:space="preserve"> на 01.06.2020 молодым семьям, вк</t>
        </r>
        <r>
          <rPr>
            <sz val="16"/>
            <rFont val="Times New Roman"/>
            <family val="2"/>
            <charset val="204"/>
          </rPr>
          <t>люченным в список претендентов на получение социальной выплаты в текущем году,  выданы  свидетельства о праве на получение социальной выплаты. Из них : по 2 молодым семьям заявки на перечисление бюджетных средств направлены на согласование в Департамент строительства ХМАО-Югры; 1 молодая семья в стадии заключения договора купли-продажи жилого помещения.</t>
        </r>
      </is>
    </nc>
  </rcc>
  <rfmt sheetId="1" sqref="J148:J153" start="0" length="2147483647">
    <dxf>
      <font>
        <color auto="1"/>
      </font>
    </dxf>
  </rfmt>
</revisions>
</file>

<file path=xl/revisions/revisionLog3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J223" start="0" length="2147483647">
    <dxf>
      <font>
        <color auto="1"/>
      </font>
    </dxf>
  </rfmt>
  <rcv guid="{CCF533A2-322B-40E2-88B2-065E6D1D35B4}" action="delete"/>
  <rdn rId="0" localSheetId="1" customView="1" name="Z_CCF533A2_322B_40E2_88B2_065E6D1D35B4_.wvu.PrintArea" hidden="1" oldHidden="1">
    <formula>'на 01.06.2020'!$A$1:$J$223</formula>
    <oldFormula>'на 01.06.2020'!$A$1:$J$223</oldFormula>
  </rdn>
  <rdn rId="0" localSheetId="1" customView="1" name="Z_CCF533A2_322B_40E2_88B2_065E6D1D35B4_.wvu.PrintTitles" hidden="1" oldHidden="1">
    <formula>'на 01.06.2020'!$5:$8</formula>
    <oldFormula>'на 01.06.2020'!$5:$8</oldFormula>
  </rdn>
  <rdn rId="0" localSheetId="1" customView="1" name="Z_CCF533A2_322B_40E2_88B2_065E6D1D35B4_.wvu.FilterData" hidden="1" oldHidden="1">
    <formula>'на 01.06.2020'!$A$7:$J$424</formula>
    <oldFormula>'на 01.06.2020'!$A$7:$J$424</oldFormula>
  </rdn>
  <rcv guid="{CCF533A2-322B-40E2-88B2-065E6D1D35B4}" action="add"/>
</revisions>
</file>

<file path=xl/revisions/revisionLog3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0" sId="1" numFmtId="4">
    <oc r="E202">
      <f>G202</f>
    </oc>
    <nc r="E202">
      <v>8647.41</v>
    </nc>
  </rcc>
  <rcc rId="1201" sId="1" numFmtId="4">
    <oc r="G202">
      <v>3915.19</v>
    </oc>
    <nc r="G202">
      <f>E202</f>
    </nc>
  </rcc>
  <rfmt sheetId="1" sqref="B202:I204" start="0" length="2147483647">
    <dxf>
      <font>
        <color auto="1"/>
      </font>
    </dxf>
  </rfmt>
</revisions>
</file>

<file path=xl/revisions/revisionLog3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99:I199" start="0" length="2147483647">
    <dxf>
      <font>
        <color auto="1"/>
      </font>
    </dxf>
  </rfmt>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4" sId="1" numFmtId="4">
    <oc r="E195">
      <v>18271.2</v>
    </oc>
    <nc r="E195">
      <v>35236.69</v>
    </nc>
  </rcc>
  <rcc rId="805" sId="1" numFmtId="4">
    <oc r="E194">
      <v>35081.9</v>
    </oc>
    <nc r="E194">
      <v>193679.76</v>
    </nc>
  </rcc>
  <rfmt sheetId="1" sqref="E193:F194" start="0" length="2147483647">
    <dxf>
      <font>
        <color auto="1"/>
      </font>
    </dxf>
  </rfmt>
  <rfmt sheetId="1" sqref="E195" start="0" length="2147483647">
    <dxf>
      <font>
        <color auto="1"/>
      </font>
    </dxf>
  </rfmt>
  <rcv guid="{CCF533A2-322B-40E2-88B2-065E6D1D35B4}" action="delete"/>
  <rdn rId="0" localSheetId="1" customView="1" name="Z_CCF533A2_322B_40E2_88B2_065E6D1D35B4_.wvu.PrintArea" hidden="1" oldHidden="1">
    <formula>'на 01.06.2020'!$A$1:$J$223</formula>
    <oldFormula>'на 01.06.2020'!$A$1:$J$223</oldFormula>
  </rdn>
  <rdn rId="0" localSheetId="1" customView="1" name="Z_CCF533A2_322B_40E2_88B2_065E6D1D35B4_.wvu.PrintTitles" hidden="1" oldHidden="1">
    <formula>'на 01.06.2020'!$5:$8</formula>
    <oldFormula>'на 01.06.2020'!$5:$8</oldFormula>
  </rdn>
  <rdn rId="0" localSheetId="1" customView="1" name="Z_CCF533A2_322B_40E2_88B2_065E6D1D35B4_.wvu.FilterData" hidden="1" oldHidden="1">
    <formula>'на 01.06.2020'!$A$7:$J$424</formula>
    <oldFormula>'на 01.06.2020'!$A$7:$J$424</oldFormula>
  </rdn>
  <rcv guid="{CCF533A2-322B-40E2-88B2-065E6D1D35B4}" action="add"/>
</revisions>
</file>

<file path=xl/revisions/revisionLog3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2" sId="1" numFmtId="4">
    <oc r="E33">
      <v>310437.61</v>
    </oc>
    <nc r="E33">
      <v>336137.61</v>
    </nc>
  </rcc>
  <rcc rId="1203" sId="1" numFmtId="4">
    <oc r="G33">
      <v>107676.15</v>
    </oc>
    <nc r="G33">
      <v>129354.15</v>
    </nc>
  </rcc>
  <rfmt sheetId="1" sqref="A30:H36" start="0" length="2147483647">
    <dxf>
      <font>
        <color auto="1"/>
      </font>
    </dxf>
  </rfmt>
  <rfmt sheetId="1" sqref="A37:XFD37" start="0" length="2147483647">
    <dxf>
      <font>
        <color auto="1"/>
      </font>
    </dxf>
  </rfmt>
  <rfmt sheetId="1" sqref="I148:I151" start="0" length="2147483647">
    <dxf>
      <font>
        <color auto="1"/>
      </font>
    </dxf>
  </rfmt>
  <rfmt sheetId="1" sqref="I154:I156" start="0" length="2147483647">
    <dxf>
      <font>
        <color auto="1"/>
      </font>
    </dxf>
  </rfmt>
  <rfmt sheetId="1" sqref="I160:I161" start="0" length="2147483647">
    <dxf>
      <font>
        <color auto="1"/>
      </font>
    </dxf>
  </rfmt>
  <rfmt sheetId="1" sqref="A185:XFD185" start="0" length="2147483647">
    <dxf>
      <font>
        <color auto="1"/>
      </font>
    </dxf>
  </rfmt>
  <rfmt sheetId="1" sqref="I188" start="0" length="2147483647">
    <dxf>
      <font>
        <color auto="1"/>
      </font>
    </dxf>
  </rfmt>
  <rfmt sheetId="1" sqref="I186" start="0" length="2147483647">
    <dxf>
      <font>
        <color auto="1"/>
      </font>
    </dxf>
  </rfmt>
  <rcv guid="{6E4A7295-8CE0-4D28-ABEF-D38EBAE7C204}" action="delete"/>
  <rdn rId="0" localSheetId="1" customView="1" name="Z_6E4A7295_8CE0_4D28_ABEF_D38EBAE7C204_.wvu.PrintArea" hidden="1" oldHidden="1">
    <formula>'на 01.08.2020'!$A$1:$J$229</formula>
    <oldFormula>'на 01.08.2020'!$A$1:$J$229</oldFormula>
  </rdn>
  <rdn rId="0" localSheetId="1" customView="1" name="Z_6E4A7295_8CE0_4D28_ABEF_D38EBAE7C204_.wvu.PrintTitles" hidden="1" oldHidden="1">
    <formula>'на 01.08.2020'!$5:$8</formula>
    <oldFormula>'на 01.08.2020'!$5:$8</oldFormula>
  </rdn>
  <rdn rId="0" localSheetId="1" customView="1" name="Z_6E4A7295_8CE0_4D28_ABEF_D38EBAE7C204_.wvu.FilterData" hidden="1" oldHidden="1">
    <formula>'на 01.08.2020'!$A$7:$J$430</formula>
    <oldFormula>'на 01.08.2020'!$A$7:$J$430</oldFormula>
  </rdn>
  <rcv guid="{6E4A7295-8CE0-4D28-ABEF-D38EBAE7C204}" action="add"/>
</revisions>
</file>

<file path=xl/revisions/revisionLog3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7" sId="1" numFmtId="4">
    <oc r="G195">
      <v>10758.12</v>
    </oc>
    <nc r="G195">
      <v>11547.28</v>
    </nc>
  </rcc>
  <rcc rId="1208" sId="1" numFmtId="4">
    <oc r="E194">
      <v>123925.2</v>
    </oc>
    <nc r="E194">
      <v>148482.88</v>
    </nc>
  </rcc>
  <rcc rId="1209" sId="1" numFmtId="4">
    <oc r="G194">
      <v>123925.2</v>
    </oc>
    <nc r="G194">
      <v>148482.88</v>
    </nc>
  </rcc>
  <rfmt sheetId="1" sqref="A192:H197" start="0" length="2147483647">
    <dxf>
      <font>
        <color auto="1"/>
      </font>
    </dxf>
  </rfmt>
</revisions>
</file>

<file path=xl/revisions/revisionLog3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98:XFD198" start="0" length="2147483647">
    <dxf>
      <font>
        <color auto="1"/>
      </font>
    </dxf>
  </rfmt>
  <rfmt sheetId="1" sqref="A205:XFD208" start="0" length="2147483647">
    <dxf>
      <font>
        <color auto="1"/>
      </font>
    </dxf>
  </rfmt>
  <rcc rId="1210" sId="1" numFmtId="4">
    <oc r="E211">
      <v>3906.8</v>
    </oc>
    <nc r="E211">
      <v>4346.8</v>
    </nc>
  </rcc>
  <rcc rId="1211" sId="1" numFmtId="4">
    <oc r="G211">
      <v>3677.29</v>
    </oc>
    <nc r="G211">
      <v>4295.9399999999996</v>
    </nc>
  </rcc>
  <rcc rId="1212" sId="1" numFmtId="4">
    <oc r="D210">
      <v>27785.3</v>
    </oc>
    <nc r="D210">
      <v>29017.3</v>
    </nc>
  </rcc>
  <rcc rId="1213" sId="1" numFmtId="4">
    <oc r="E210">
      <v>14240</v>
    </oc>
    <nc r="E210">
      <v>16404.27</v>
    </nc>
  </rcc>
  <rcc rId="1214" sId="1" numFmtId="4">
    <oc r="G210">
      <v>14240</v>
    </oc>
    <nc r="G210">
      <v>16404.27</v>
    </nc>
  </rcc>
  <rfmt sheetId="1" sqref="A209:H213" start="0" length="2147483647">
    <dxf>
      <font>
        <color auto="1"/>
      </font>
    </dxf>
  </rfmt>
  <rfmt sheetId="1" sqref="A214:XFD215" start="0" length="2147483647">
    <dxf>
      <font>
        <color auto="1"/>
      </font>
    </dxf>
  </rfmt>
  <rcc rId="1215" sId="1" numFmtId="4">
    <oc r="E220">
      <v>5808</v>
    </oc>
    <nc r="E220">
      <v>6608</v>
    </nc>
  </rcc>
  <rcc rId="1216" sId="1" numFmtId="4">
    <oc r="G220">
      <v>5808</v>
    </oc>
    <nc r="G220">
      <v>6607.66</v>
    </nc>
  </rcc>
  <rfmt sheetId="1" sqref="A216:H223" start="0" length="2147483647">
    <dxf>
      <font>
        <color auto="1"/>
      </font>
    </dxf>
  </rfmt>
</revisions>
</file>

<file path=xl/revisions/revisionLog3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7" sId="1" odxf="1" dxf="1">
    <oc r="J50" t="inlineStr">
      <is>
        <r>
          <rPr>
            <u/>
            <sz val="16"/>
            <color rgb="FFFF0000"/>
            <rFont val="Times New Roman"/>
            <family val="2"/>
            <charset val="204"/>
          </rPr>
          <t>АГ:</t>
        </r>
        <r>
          <rPr>
            <sz val="16"/>
            <color rgb="FFFF0000"/>
            <rFont val="Times New Roman"/>
            <family val="2"/>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01.07.2020 произведена выплата заработной платы за январь-май и первую половину июня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u/>
            <sz val="16"/>
            <color rgb="FFFF0000"/>
            <rFont val="Times New Roman"/>
            <family val="2"/>
            <charset val="204"/>
          </rPr>
          <t xml:space="preserve">ДО: </t>
        </r>
        <r>
          <rPr>
            <sz val="16"/>
            <color rgb="FFFF0000"/>
            <rFont val="Times New Roman"/>
            <family val="2"/>
            <charset val="204"/>
          </rPr>
          <t xml:space="preserve">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color rgb="FFFF0000"/>
            <rFont val="Times New Roman"/>
            <family val="2"/>
            <charset val="204"/>
          </rPr>
          <t>АГ (ДК):</t>
        </r>
        <r>
          <rPr>
            <sz val="16"/>
            <color rgb="FFFF0000"/>
            <rFont val="Times New Roman"/>
            <family val="2"/>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oc>
    <n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01.08.2020 произведена выплата заработной платы за январь-июнь и первую половину июля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color rgb="FFFF0000"/>
            <rFont val="Times New Roman"/>
            <family val="2"/>
            <charset val="204"/>
          </rPr>
          <t xml:space="preserve">ДО: </t>
        </r>
        <r>
          <rPr>
            <sz val="16"/>
            <color rgb="FFFF0000"/>
            <rFont val="Times New Roman"/>
            <family val="2"/>
            <charset val="204"/>
          </rPr>
          <t xml:space="preserve">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color rgb="FFFF0000"/>
            <rFont val="Times New Roman"/>
            <family val="2"/>
            <charset val="204"/>
          </rPr>
          <t>АГ (ДК):</t>
        </r>
        <r>
          <rPr>
            <sz val="16"/>
            <color rgb="FFFF0000"/>
            <rFont val="Times New Roman"/>
            <family val="2"/>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nc>
    <odxf>
      <font>
        <sz val="16"/>
        <color rgb="FFFF0000"/>
      </font>
    </odxf>
    <ndxf>
      <font>
        <sz val="16"/>
        <color rgb="FFFF0000"/>
      </font>
    </ndxf>
  </rcc>
</revisions>
</file>

<file path=xl/revisions/revisionLog3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8" sId="1" odxf="1" dxf="1">
    <oc r="J216" t="inlineStr">
      <is>
        <r>
          <rPr>
            <u/>
            <sz val="16"/>
            <color rgb="FFFF0000"/>
            <rFont val="Times New Roman"/>
            <family val="2"/>
            <charset val="204"/>
          </rPr>
          <t>АГ:</t>
        </r>
        <r>
          <rPr>
            <sz val="16"/>
            <color rgb="FFFF0000"/>
            <rFont val="Times New Roman"/>
            <family val="2"/>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январь-май и первую половину июня,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на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 контракта для приобретения цифровых камер АПК "Безопасный город";
-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4. В рамках реализации мероприятий программы планируется заключить соглашение между Департаментом внутренней политики ХМАО-Югры и Администрацией города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3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u/>
            <sz val="16"/>
            <color rgb="FFFF0000"/>
            <rFont val="Times New Roman"/>
            <family val="2"/>
            <charset val="204"/>
          </rPr>
          <t/>
        </r>
      </is>
    </oc>
    <n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январь-июнь и первую половину июля,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на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 контракта для приобретения цифровых камер АПК "Безопасный город";
-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4. В рамках реализации мероприятий программы планируется заключить соглашение между Департаментом внутренней политики ХМАО-Югры и Администрацией города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3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u/>
            <sz val="16"/>
            <color rgb="FFFF0000"/>
            <rFont val="Times New Roman"/>
            <family val="2"/>
            <charset val="204"/>
          </rPr>
          <t/>
        </r>
      </is>
    </nc>
    <odxf>
      <font>
        <sz val="16"/>
        <color rgb="FFFF0000"/>
      </font>
    </odxf>
    <ndxf>
      <font>
        <sz val="16"/>
        <color rgb="FFFF0000"/>
      </font>
    </ndxf>
  </rcc>
</revisions>
</file>

<file path=xl/revisions/revisionLog3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9" sId="1" odxf="1" dxf="1">
    <oc r="J30"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t>
        </r>
        <r>
          <rPr>
            <u/>
            <sz val="16"/>
            <rFont val="Times New Roman"/>
            <family val="1"/>
            <charset val="204"/>
          </rPr>
          <t>ДАиГ</t>
        </r>
        <r>
          <rPr>
            <sz val="16"/>
            <rFont val="Times New Roman"/>
            <family val="1"/>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Размещены закупки на приобретение 30 жилых помещений, подведение итогов аукционов состоится 15 августа 2020 года. </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t>
        </r>
        <r>
          <rPr>
            <u/>
            <sz val="16"/>
            <rFont val="Times New Roman"/>
            <family val="1"/>
            <charset val="204"/>
          </rPr>
          <t>ДАиГ</t>
        </r>
        <r>
          <rPr>
            <sz val="16"/>
            <rFont val="Times New Roman"/>
            <family val="1"/>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Размещены закупки на приобретение 30 жилых помещений, подведение итогов аукционов состоится 15 августа 2020 года. </t>
        </r>
      </is>
    </nc>
    <odxf>
      <font>
        <sz val="16"/>
        <color rgb="FFFF0000"/>
      </font>
    </odxf>
    <ndxf>
      <font>
        <sz val="16"/>
        <color rgb="FFFF0000"/>
      </font>
    </ndxf>
  </rcc>
</revisions>
</file>

<file path=xl/revisions/revisionLog3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86:J191" start="0" length="2147483647">
    <dxf>
      <font>
        <color auto="1"/>
      </font>
    </dxf>
  </rfmt>
</revisions>
</file>

<file path=xl/revisions/revisionLog3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09:I211" start="0" length="2147483647">
    <dxf>
      <font>
        <color auto="1"/>
      </font>
    </dxf>
  </rfmt>
  <rcc rId="1220" sId="1">
    <oc r="J209" t="inlineStr">
      <is>
        <r>
          <t xml:space="preserve">АГ: </t>
        </r>
        <r>
          <rPr>
            <sz val="16"/>
            <color rgb="FFFF0000"/>
            <rFont val="Times New Roman"/>
            <family val="2"/>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январь-май и первую половину июня, оплата услуг по содержанию имущества и поставке материальных запасов  будет осуществлена по факту оказания услуг, поставки товара в соответствии с условиями заключаемых договоров, муниципальных контрактов.              
</t>
        </r>
      </is>
    </oc>
    <nc r="J209" t="inlineStr">
      <is>
        <r>
          <t xml:space="preserve">АГ: </t>
        </r>
        <r>
          <rPr>
            <sz val="16"/>
            <color rgb="FFFF0000"/>
            <rFont val="Times New Roman"/>
            <family val="2"/>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январь-июнь и первую половину июля, оплата услуг по содержанию имущества и поставке материальных запасов  будет осуществлена по факту оказания услуг, поставки товара в соответствии с условиями заключаемых договоров, муниципальных контрактов.              
</t>
        </r>
      </is>
    </nc>
  </rcc>
  <rfmt sheetId="1" sqref="J209:J213" start="0" length="2147483647">
    <dxf>
      <font>
        <color auto="1"/>
      </font>
    </dxf>
  </rfmt>
  <rcv guid="{6E4A7295-8CE0-4D28-ABEF-D38EBAE7C204}" action="delete"/>
  <rdn rId="0" localSheetId="1" customView="1" name="Z_6E4A7295_8CE0_4D28_ABEF_D38EBAE7C204_.wvu.PrintArea" hidden="1" oldHidden="1">
    <formula>'на 01.08.2020'!$A$1:$J$229</formula>
    <oldFormula>'на 01.08.2020'!$A$1:$J$229</oldFormula>
  </rdn>
  <rdn rId="0" localSheetId="1" customView="1" name="Z_6E4A7295_8CE0_4D28_ABEF_D38EBAE7C204_.wvu.PrintTitles" hidden="1" oldHidden="1">
    <formula>'на 01.08.2020'!$5:$8</formula>
    <oldFormula>'на 01.08.2020'!$5:$8</oldFormula>
  </rdn>
  <rdn rId="0" localSheetId="1" customView="1" name="Z_6E4A7295_8CE0_4D28_ABEF_D38EBAE7C204_.wvu.FilterData" hidden="1" oldHidden="1">
    <formula>'на 01.08.2020'!$A$7:$J$430</formula>
    <oldFormula>'на 01.08.2020'!$A$7:$J$430</oldFormula>
  </rdn>
  <rcv guid="{6E4A7295-8CE0-4D28-ABEF-D38EBAE7C204}" action="add"/>
</revisions>
</file>

<file path=xl/revisions/revisionLog3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4" sId="1" numFmtId="4">
    <oc r="D26">
      <v>14697115.6</v>
    </oc>
    <nc r="D26">
      <v>14660538.6</v>
    </nc>
  </rcc>
  <rcc rId="1225" sId="1" numFmtId="4">
    <oc r="G26">
      <v>5769956.8300000001</v>
    </oc>
    <nc r="G26">
      <v>6850552.9500000002</v>
    </nc>
  </rcc>
  <rcc rId="1226" sId="1" numFmtId="4">
    <oc r="E26">
      <v>6463097.4900000002</v>
    </oc>
    <nc r="E26">
      <v>7453689.1600000001</v>
    </nc>
  </rcc>
  <rfmt sheetId="1" sqref="B26:I26" start="0" length="2147483647">
    <dxf>
      <font>
        <color auto="1"/>
      </font>
    </dxf>
  </rfmt>
  <rcv guid="{3EEA7E1A-5F2B-4408-A34C-1F0223B5B245}" action="delete"/>
  <rdn rId="0" localSheetId="1" customView="1" name="Z_3EEA7E1A_5F2B_4408_A34C_1F0223B5B245_.wvu.FilterData" hidden="1" oldHidden="1">
    <formula>'на 01.08.2020'!$A$7:$J$430</formula>
    <oldFormula>'на 01.08.2020'!$A$7:$J$430</oldFormula>
  </rdn>
  <rcv guid="{3EEA7E1A-5F2B-4408-A34C-1F0223B5B245}" action="add"/>
</revisions>
</file>

<file path=xl/revisions/revisionLog3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8" sId="1" numFmtId="4">
    <oc r="G25">
      <v>36526.480000000003</v>
    </oc>
    <nc r="G25">
      <v>52772.6</v>
    </nc>
  </rcc>
  <rfmt sheetId="1" sqref="B25:I25" start="0" length="2147483647">
    <dxf>
      <font>
        <color auto="1"/>
      </font>
    </dxf>
  </rfmt>
  <rcc rId="1229" sId="1" numFmtId="4">
    <oc r="E25">
      <v>36526.480000000003</v>
    </oc>
    <nc r="E25">
      <v>52772.6</v>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CF533A2-322B-40E2-88B2-065E6D1D35B4}" action="delete"/>
  <rdn rId="0" localSheetId="1" customView="1" name="Z_CCF533A2_322B_40E2_88B2_065E6D1D35B4_.wvu.PrintArea" hidden="1" oldHidden="1">
    <formula>'на 01.06.2020'!$A$1:$J$223</formula>
    <oldFormula>'на 01.06.2020'!$A$1:$J$223</oldFormula>
  </rdn>
  <rdn rId="0" localSheetId="1" customView="1" name="Z_CCF533A2_322B_40E2_88B2_065E6D1D35B4_.wvu.PrintTitles" hidden="1" oldHidden="1">
    <formula>'на 01.06.2020'!$5:$8</formula>
    <oldFormula>'на 01.06.2020'!$5:$8</oldFormula>
  </rdn>
  <rdn rId="0" localSheetId="1" customView="1" name="Z_CCF533A2_322B_40E2_88B2_065E6D1D35B4_.wvu.FilterData" hidden="1" oldHidden="1">
    <formula>'на 01.06.2020'!$A$7:$J$424</formula>
    <oldFormula>'на 01.06.2020'!$A$7:$J$424</oldFormula>
  </rdn>
  <rcv guid="{CCF533A2-322B-40E2-88B2-065E6D1D35B4}" action="add"/>
</revisions>
</file>

<file path=xl/revisions/revisionLog3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0" sId="1" odxf="1" dxf="1">
    <oc r="B21" t="inlineStr">
      <is>
        <r>
          <t xml:space="preserve">Государственная программа "Развитие образования"
</t>
        </r>
        <r>
          <rPr>
            <sz val="16"/>
            <color rgb="FFFF0000"/>
            <rFont val="Times New Roman"/>
            <family val="2"/>
            <charset val="204"/>
          </rPr>
          <t>1.</t>
        </r>
        <r>
          <rPr>
            <b/>
            <sz val="16"/>
            <color rgb="FFFF0000"/>
            <rFont val="Times New Roman"/>
            <family val="2"/>
            <charset val="204"/>
          </rPr>
          <t xml:space="preserve"> </t>
        </r>
        <r>
          <rPr>
            <sz val="16"/>
            <color rgb="FFFF0000"/>
            <rFont val="Times New Roman"/>
            <family val="2"/>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11. Субсидии на создание центров цифрового образования детей;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11. Субсидии на создание центров цифрового образования детей;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odxf>
      <font>
        <sz val="16"/>
        <color rgb="FFFF0000"/>
      </font>
    </odxf>
    <ndxf>
      <font>
        <sz val="16"/>
        <color rgb="FFFF0000"/>
      </font>
    </ndxf>
  </rcc>
</revisions>
</file>

<file path=xl/revisions/revisionLog3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1"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11. Субсидии на создание центров цифрового образования детей;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11. Субсидии на создание центров цифрового образования детей;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evisions>
</file>

<file path=xl/revisions/revisionLog3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2"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11. Субсидии на создание центров цифрового образования детей;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11. Субсидии на создание центров цифрового образования детей;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evisions>
</file>

<file path=xl/revisions/revisionLog3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3"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11. Субсидии на создание центров цифрового образования детей;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11. Субсидии на создание центров цифрового образования детей;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evisions>
</file>

<file path=xl/revisions/revisionLog3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4"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11. Субсидии на создание центров цифрового образования детей;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evisions>
</file>

<file path=xl/revisions/revisionLog3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5"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evisions>
</file>

<file path=xl/revisions/revisionLog3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6"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 xml:space="preserve">12. Субсидии на дополнительное финансовое обеспечение мероприятий по организации питания обучающихся начальных классов с 1 по 4 классы </t>
        </r>
        <r>
          <rPr>
            <sz val="16"/>
            <color rgb="FFFF0000"/>
            <rFont val="Times New Roman"/>
            <family val="2"/>
            <charset val="204"/>
          </rPr>
          <t>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evisions>
</file>

<file path=xl/revisions/revisionLog3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7"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 xml:space="preserve">12. Субсидии на дополнительное финансовое обеспечение мероприятий по организации питания обучающихся начальных классов с 1 по 4 классы </t>
        </r>
        <r>
          <rPr>
            <sz val="16"/>
            <color rgb="FFFF0000"/>
            <rFont val="Times New Roman"/>
            <family val="2"/>
            <charset val="204"/>
          </rPr>
          <t>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evisions>
</file>

<file path=xl/revisions/revisionLog3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8"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6. Субсидия  на создание новых мест в общеобразовательных организациях;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evisions>
</file>

<file path=xl/revisions/revisionLog3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9"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6. Субсидия  на создание новых мест в общеобразовательных организациях;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2" sId="1" odxf="1" dxf="1">
    <oc r="B21" t="inlineStr">
      <is>
        <r>
          <t xml:space="preserve">Государственная программа "Развитие образования"
</t>
        </r>
        <r>
          <rPr>
            <sz val="16"/>
            <color rgb="FFFF0000"/>
            <rFont val="Times New Roman"/>
            <family val="2"/>
            <charset val="204"/>
          </rPr>
          <t>1.</t>
        </r>
        <r>
          <rPr>
            <b/>
            <sz val="16"/>
            <color rgb="FFFF0000"/>
            <rFont val="Times New Roman"/>
            <family val="2"/>
            <charset val="204"/>
          </rPr>
          <t xml:space="preserve"> </t>
        </r>
        <r>
          <rPr>
            <sz val="16"/>
            <color rgb="FFFF0000"/>
            <rFont val="Times New Roman"/>
            <family val="2"/>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11. Субсидии на создание центров цифрового образования детей;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11. Субсидии на создание центров цифрового образования детей;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odxf>
      <font>
        <sz val="16"/>
        <color rgb="FFFF0000"/>
      </font>
    </odxf>
    <ndxf>
      <font>
        <sz val="16"/>
        <color rgb="FFFF0000"/>
      </font>
    </ndxf>
  </rcc>
</revisions>
</file>

<file path=xl/revisions/revisionLog3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0"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evisions>
</file>

<file path=xl/revisions/revisionLog3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1:A22" start="0" length="2147483647">
    <dxf>
      <font>
        <color auto="1"/>
      </font>
    </dxf>
  </rfmt>
</revisions>
</file>

<file path=xl/revisions/revisionLog3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1"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cv guid="{3EEA7E1A-5F2B-4408-A34C-1F0223B5B245}" action="delete"/>
  <rdn rId="0" localSheetId="1" customView="1" name="Z_3EEA7E1A_5F2B_4408_A34C_1F0223B5B245_.wvu.FilterData" hidden="1" oldHidden="1">
    <formula>'на 01.08.2020'!$A$7:$J$430</formula>
    <oldFormula>'на 01.08.2020'!$A$7:$J$430</oldFormula>
  </rdn>
  <rcv guid="{3EEA7E1A-5F2B-4408-A34C-1F0223B5B245}" action="add"/>
</revisions>
</file>

<file path=xl/revisions/revisionLog3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3" sId="1" odxf="1" dxf="1">
    <o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Количество созданных центров цифрового образования детей «IT-куб» - 1 ед.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odxf>
      <font>
        <sz val="16"/>
        <color rgb="FFFF0000"/>
      </font>
    </odxf>
    <ndxf>
      <font>
        <sz val="16"/>
        <color rgb="FFFF0000"/>
      </font>
    </ndxf>
  </rcc>
  <rcv guid="{3EEA7E1A-5F2B-4408-A34C-1F0223B5B245}" action="delete"/>
  <rdn rId="0" localSheetId="1" customView="1" name="Z_3EEA7E1A_5F2B_4408_A34C_1F0223B5B245_.wvu.FilterData" hidden="1" oldHidden="1">
    <formula>'на 01.08.2020'!$A$7:$J$430</formula>
    <oldFormula>'на 01.08.2020'!$A$7:$J$430</oldFormula>
  </rdn>
  <rcv guid="{3EEA7E1A-5F2B-4408-A34C-1F0223B5B245}" action="add"/>
</revisions>
</file>

<file path=xl/revisions/revisionLog3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5"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3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6"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t>
        </r>
        <r>
          <rPr>
            <sz val="16"/>
            <rFont val="Times New Roman"/>
            <family val="1"/>
            <charset val="204"/>
          </rPr>
          <t xml:space="preserve">На 01.08.2020 года мероприятия по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3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33" start="0" length="2147483647">
    <dxf>
      <font>
        <color auto="1"/>
      </font>
    </dxf>
  </rfmt>
</revisions>
</file>

<file path=xl/revisions/revisionLog3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7"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t>
        </r>
        <r>
          <rPr>
            <u/>
            <sz val="16"/>
            <rFont val="Times New Roman"/>
            <family val="1"/>
            <charset val="204"/>
          </rPr>
          <t>ДАиГ</t>
        </r>
        <r>
          <rPr>
            <sz val="16"/>
            <rFont val="Times New Roman"/>
            <family val="1"/>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Размещены закупки на приобретение 30 жилых помещений, подведение итогов аукционов состоится 15 августа 2020 года. </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rFont val="Times New Roman"/>
            <family val="1"/>
            <charset val="204"/>
          </rPr>
          <t>ДАиГ</t>
        </r>
        <r>
          <rPr>
            <sz val="16"/>
            <rFont val="Times New Roman"/>
            <family val="1"/>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Размещены закупки на приобретение 30 жилых помещений, подведение итогов аукционов состоится 15 августа 2020 года. </t>
        </r>
      </is>
    </nc>
  </rcc>
</revisions>
</file>

<file path=xl/revisions/revisionLog3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8"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rFont val="Times New Roman"/>
            <family val="1"/>
            <charset val="204"/>
          </rPr>
          <t>ДАиГ</t>
        </r>
        <r>
          <rPr>
            <sz val="16"/>
            <rFont val="Times New Roman"/>
            <family val="1"/>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Размещены закупки на приобретение 30 жилых помещений, подведение итогов аукционов состоится 15 августа 2020 года. </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u/>
            <sz val="16"/>
            <rFont val="Times New Roman"/>
            <family val="1"/>
            <charset val="204"/>
          </rPr>
          <t>ДАиГ</t>
        </r>
        <r>
          <rPr>
            <sz val="16"/>
            <rFont val="Times New Roman"/>
            <family val="1"/>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Размещены закупки на приобретение 30 жилых помещений, подведение итогов аукционов состоится 15 августа 2020 года. </t>
        </r>
      </is>
    </nc>
  </rcc>
</revisions>
</file>

<file path=xl/revisions/revisionLog3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9"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t>
        </r>
        <r>
          <rPr>
            <sz val="16"/>
            <rFont val="Times New Roman"/>
            <family val="1"/>
            <charset val="204"/>
          </rPr>
          <t xml:space="preserve">На 01.08.2020 года мероприятия по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t>
        </r>
        <r>
          <rPr>
            <sz val="16"/>
            <rFont val="Times New Roman"/>
            <family val="1"/>
            <charset val="204"/>
          </rPr>
          <t xml:space="preserve">На 01.08.2020 года мероприятия по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t>
        </r>
        <r>
          <rPr>
            <sz val="16"/>
            <color rgb="FFFF0000"/>
            <rFont val="Times New Roman"/>
            <family val="2"/>
            <charset val="204"/>
          </rPr>
          <t xml:space="preserve">текущей эпидемиологической ситуации.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3"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11. Субсидии на создание центров цифрового образования детей;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evisions>
</file>

<file path=xl/revisions/revisionLog3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0"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t>
        </r>
        <r>
          <rPr>
            <sz val="16"/>
            <rFont val="Times New Roman"/>
            <family val="1"/>
            <charset val="204"/>
          </rPr>
          <t xml:space="preserve">На 01.08.2020 года мероприятия по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t>
        </r>
        <r>
          <rPr>
            <sz val="16"/>
            <color rgb="FFFF0000"/>
            <rFont val="Times New Roman"/>
            <family val="2"/>
            <charset val="204"/>
          </rPr>
          <t xml:space="preserve">текущей эпидемиологической ситуации.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t>
        </r>
        <r>
          <rPr>
            <sz val="16"/>
            <rFont val="Times New Roman"/>
            <family val="1"/>
            <charset val="204"/>
          </rPr>
          <t xml:space="preserve">На 01.08.2020 года мероприятия по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t>
        </r>
        <r>
          <rPr>
            <sz val="16"/>
            <color rgb="FFFF0000"/>
            <rFont val="Times New Roman"/>
            <family val="2"/>
            <charset val="204"/>
          </rPr>
          <t xml:space="preserve">текущей </t>
        </r>
        <r>
          <rPr>
            <sz val="16"/>
            <rFont val="Times New Roman"/>
            <family val="1"/>
            <charset val="204"/>
          </rPr>
          <t xml:space="preserve">эпидемиологической ситуации.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3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1"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t>
        </r>
        <r>
          <rPr>
            <sz val="16"/>
            <rFont val="Times New Roman"/>
            <family val="1"/>
            <charset val="204"/>
          </rPr>
          <t xml:space="preserve">На 01.08.2020 года мероприятия по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t>
        </r>
        <r>
          <rPr>
            <sz val="16"/>
            <color rgb="FFFF0000"/>
            <rFont val="Times New Roman"/>
            <family val="2"/>
            <charset val="204"/>
          </rPr>
          <t xml:space="preserve">текущей </t>
        </r>
        <r>
          <rPr>
            <sz val="16"/>
            <rFont val="Times New Roman"/>
            <family val="1"/>
            <charset val="204"/>
          </rPr>
          <t xml:space="preserve">эпидемиологической ситуации.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t>
        </r>
        <r>
          <rPr>
            <sz val="16"/>
            <rFont val="Times New Roman"/>
            <family val="1"/>
            <charset val="204"/>
          </rPr>
          <t xml:space="preserve">На 01.08.2020 года мероприятия по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t>
        </r>
        <r>
          <rPr>
            <sz val="16"/>
            <color rgb="FFFF0000"/>
            <rFont val="Times New Roman"/>
            <family val="2"/>
            <charset val="204"/>
          </rPr>
          <t xml:space="preserve"> </t>
        </r>
        <r>
          <rPr>
            <sz val="16"/>
            <rFont val="Times New Roman"/>
            <family val="1"/>
            <charset val="204"/>
          </rPr>
          <t xml:space="preserve">эпидемиологической ситуации.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3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8:I28" start="0" length="2147483647">
    <dxf>
      <font>
        <color auto="1"/>
      </font>
    </dxf>
  </rfmt>
</revisions>
</file>

<file path=xl/revisions/revisionLog3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7" start="0" length="2147483647">
    <dxf>
      <font>
        <color auto="1"/>
      </font>
    </dxf>
  </rfmt>
  <rfmt sheetId="1" sqref="D27" start="0" length="2147483647">
    <dxf>
      <font>
        <color auto="1"/>
      </font>
    </dxf>
  </rfmt>
</revisions>
</file>

<file path=xl/revisions/revisionLog3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2" sId="1" numFmtId="4">
    <oc r="G27">
      <v>30365.46</v>
    </oc>
    <nc r="G27">
      <v>38719.839999999997</v>
    </nc>
  </rcc>
  <rcc rId="1253" sId="1" numFmtId="4">
    <nc r="G28">
      <v>43.57</v>
    </nc>
  </rcc>
  <rcc rId="1254" sId="1" odxf="1" dxf="1">
    <oc r="F28">
      <f>E28/D28</f>
    </oc>
    <nc r="F28">
      <f>E28/D28</f>
    </nc>
    <odxf>
      <font>
        <sz val="20"/>
        <color auto="1"/>
      </font>
    </odxf>
    <ndxf>
      <font>
        <sz val="20"/>
        <color rgb="FFFF0000"/>
      </font>
    </ndxf>
  </rcc>
  <rcc rId="1255" sId="1">
    <nc r="E28">
      <f>G28</f>
    </nc>
  </rcc>
  <rcc rId="1256" sId="1" numFmtId="4">
    <oc r="E27">
      <v>30365.46</v>
    </oc>
    <nc r="E27">
      <f>G27</f>
    </nc>
  </rcc>
</revisions>
</file>

<file path=xl/revisions/revisionLog3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7" start="0" length="2147483647">
    <dxf>
      <font>
        <color auto="1"/>
      </font>
    </dxf>
  </rfmt>
  <rfmt sheetId="1" sqref="B29" start="0" length="2147483647">
    <dxf>
      <font>
        <color auto="1"/>
      </font>
    </dxf>
  </rfmt>
  <rfmt sheetId="1" sqref="E27:I28" start="0" length="2147483647">
    <dxf>
      <font>
        <color auto="1"/>
      </font>
    </dxf>
  </rfmt>
</revisions>
</file>

<file path=xl/revisions/revisionLog3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1:C23" start="0" length="2147483647">
    <dxf>
      <font>
        <color auto="1"/>
      </font>
    </dxf>
  </rfmt>
  <rfmt sheetId="1" sqref="D21:D23" start="0" length="2147483647">
    <dxf>
      <font>
        <color auto="1"/>
      </font>
    </dxf>
  </rfmt>
  <rfmt sheetId="1" sqref="G21:G23" start="0" length="2147483647">
    <dxf>
      <font>
        <color auto="1"/>
      </font>
    </dxf>
  </rfmt>
  <rfmt sheetId="1" sqref="H21:H23" start="0" length="2147483647">
    <dxf>
      <font>
        <color auto="1"/>
      </font>
    </dxf>
  </rfmt>
  <rfmt sheetId="1" sqref="F21:F23" start="0" length="2147483647">
    <dxf>
      <font>
        <color auto="1"/>
      </font>
    </dxf>
  </rfmt>
</revisions>
</file>

<file path=xl/revisions/revisionLog3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1:E23" start="0" length="2147483647">
    <dxf>
      <font>
        <color auto="1"/>
      </font>
    </dxf>
  </rfmt>
</revisions>
</file>

<file path=xl/revisions/revisionLog3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0" start="0" length="2147483647">
    <dxf>
      <font>
        <color auto="1"/>
      </font>
    </dxf>
  </rfmt>
</revisions>
</file>

<file path=xl/revisions/revisionLog3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7" sId="1" numFmtId="4">
    <oc r="E52">
      <v>4408.2</v>
    </oc>
    <nc r="E52">
      <v>5408.2</v>
    </nc>
  </rcc>
  <rcc rId="1258" sId="1" numFmtId="4">
    <oc r="G52">
      <v>3595.86</v>
    </oc>
    <nc r="G52">
      <v>4596.47</v>
    </nc>
  </rcc>
  <rfmt sheetId="1" sqref="B52:H52" start="0" length="2147483647">
    <dxf>
      <font>
        <color auto="1"/>
      </font>
    </dxf>
  </rfmt>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4"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evisions>
</file>

<file path=xl/revisions/revisionLog3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50" start="0" length="2147483647">
    <dxf>
      <font>
        <color auto="1"/>
      </font>
    </dxf>
  </rfmt>
</revisions>
</file>

<file path=xl/revisions/revisionLog3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9" sId="1">
    <oc r="I52">
      <v>20227.64</v>
    </oc>
    <nc r="I52">
      <f>539.4+46.47+11445.56</f>
    </nc>
  </rcc>
</revisions>
</file>

<file path=xl/revisions/revisionLog3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53:B55" start="0" length="2147483647">
    <dxf>
      <font>
        <color auto="1"/>
      </font>
    </dxf>
  </rfmt>
  <rfmt sheetId="1" sqref="B51" start="0" length="2147483647">
    <dxf>
      <font>
        <color auto="1"/>
      </font>
    </dxf>
  </rfmt>
</revisions>
</file>

<file path=xl/revisions/revisionLog3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0" sId="1">
    <oc r="J199" t="inlineStr">
      <is>
        <r>
          <rPr>
            <u/>
            <sz val="16"/>
            <rFont val="Times New Roman"/>
            <family val="1"/>
            <charset val="204"/>
          </rPr>
          <t>ДГХ</t>
        </r>
        <r>
          <rPr>
            <sz val="16"/>
            <rFont val="Times New Roman"/>
            <family val="1"/>
            <charset val="204"/>
          </rPr>
          <t xml:space="preserve">: 
1) на 2020 год запланирован ремонт автомобильных дорог по 4 объектам общей площадью 90 918 м2.
Заключены муниципальные контракты на общую сумму 384 114,2 тыс. руб., из них в рамках государственной программы на сумму 163 141,9 тыс.руб. На 01.08.2020 выполнены работы по фрезерованию существующего асфальтобетонного покрытия по проезжей части, на заездах (общей площадью 67 918 м2), по устройству выравнивающего слоя из асфальтобетонной смеси, по устройству основания под фундаменты, по разборке бортовых камней, по устройству тротуаров. Расходы запланированы на 2-4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sz val="16"/>
            <color rgb="FFFF0000"/>
            <rFont val="Times New Roman"/>
            <family val="1"/>
            <charset val="204"/>
          </rPr>
          <t xml:space="preserve">
</t>
        </r>
        <r>
          <rPr>
            <u/>
            <sz val="16"/>
            <rFont val="Times New Roman"/>
            <family val="1"/>
            <charset val="204"/>
          </rPr>
          <t>ДАиГ</t>
        </r>
        <r>
          <rPr>
            <sz val="16"/>
            <rFont val="Times New Roman"/>
            <family val="1"/>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- 26 %.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-78 %.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-35%. </t>
        </r>
        <r>
          <rPr>
            <sz val="16"/>
            <color rgb="FFFF0000"/>
            <rFont val="Times New Roman"/>
            <family val="1"/>
            <charset val="204"/>
          </rPr>
          <t xml:space="preserve">
</t>
        </r>
        <r>
          <rPr>
            <u/>
            <sz val="16"/>
            <color rgb="FFFF0000"/>
            <rFont val="Times New Roman"/>
            <family val="1"/>
            <charset val="204"/>
          </rPr>
          <t>АГ:</t>
        </r>
        <r>
          <rPr>
            <sz val="16"/>
            <color rgb="FFFF0000"/>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is>
    </oc>
    <nc r="J199" t="inlineStr">
      <is>
        <r>
          <rPr>
            <u/>
            <sz val="16"/>
            <rFont val="Times New Roman"/>
            <family val="1"/>
            <charset val="204"/>
          </rPr>
          <t>ДГХ</t>
        </r>
        <r>
          <rPr>
            <sz val="16"/>
            <rFont val="Times New Roman"/>
            <family val="1"/>
            <charset val="204"/>
          </rPr>
          <t xml:space="preserve">: 
1) на 2020 год запланирован ремонт автомобильных дорог по 4 объектам общей площадью 90 918 м2.
Заключены муниципальные контракты на общую сумму 384 114,2 тыс. руб., из них в рамках государственной программы на сумму 163 141,9 тыс.руб. На 01.08.2020 выполнены работы по фрезерованию существующего асфальтобетонного покрытия по проезжей части, на заездах (общей площадью 67 918 м2), по устройству выравнивающего слоя из асфальтобетонной смеси, по устройству основания под фундаменты, по разборке бортовых камней, по устройству тротуаров. Расходы запланированы на 2-4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sz val="16"/>
            <color rgb="FFFF0000"/>
            <rFont val="Times New Roman"/>
            <family val="1"/>
            <charset val="204"/>
          </rPr>
          <t xml:space="preserve">
</t>
        </r>
        <r>
          <rPr>
            <u/>
            <sz val="16"/>
            <rFont val="Times New Roman"/>
            <family val="1"/>
            <charset val="204"/>
          </rPr>
          <t>ДАиГ</t>
        </r>
        <r>
          <rPr>
            <sz val="16"/>
            <rFont val="Times New Roman"/>
            <family val="1"/>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- 26 %.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-78 %.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-35%.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АГ:</t>
        </r>
        <r>
          <rPr>
            <sz val="16"/>
            <rFont val="Times New Roman"/>
            <family val="1"/>
            <charset val="204"/>
          </rPr>
          <t xml:space="preserve">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r>
          <rPr>
            <sz val="16"/>
            <color rgb="FFFF0000"/>
            <rFont val="Times New Roman"/>
            <family val="1"/>
            <charset val="204"/>
          </rPr>
          <t xml:space="preserve">
</t>
        </r>
      </is>
    </nc>
  </rcc>
  <rcv guid="{6E4A7295-8CE0-4D28-ABEF-D38EBAE7C204}" action="delete"/>
  <rdn rId="0" localSheetId="1" customView="1" name="Z_6E4A7295_8CE0_4D28_ABEF_D38EBAE7C204_.wvu.PrintArea" hidden="1" oldHidden="1">
    <formula>'на 01.08.2020'!$A$1:$J$229</formula>
    <oldFormula>'на 01.08.2020'!$A$1:$J$229</oldFormula>
  </rdn>
  <rdn rId="0" localSheetId="1" customView="1" name="Z_6E4A7295_8CE0_4D28_ABEF_D38EBAE7C204_.wvu.PrintTitles" hidden="1" oldHidden="1">
    <formula>'на 01.08.2020'!$5:$8</formula>
    <oldFormula>'на 01.08.2020'!$5:$8</oldFormula>
  </rdn>
  <rdn rId="0" localSheetId="1" customView="1" name="Z_6E4A7295_8CE0_4D28_ABEF_D38EBAE7C204_.wvu.FilterData" hidden="1" oldHidden="1">
    <formula>'на 01.08.2020'!$A$7:$J$430</formula>
    <oldFormula>'на 01.08.2020'!$A$7:$J$430</oldFormula>
  </rdn>
  <rcv guid="{6E4A7295-8CE0-4D28-ABEF-D38EBAE7C204}" action="add"/>
</revisions>
</file>

<file path=xl/revisions/revisionLog3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4" sId="1">
    <oc r="I52">
      <f>539.4+46.47+11445.56</f>
    </oc>
    <nc r="I52">
      <f>539.4+46.47+11445.57+8196.2</f>
    </nc>
  </rcc>
  <rfmt sheetId="1" sqref="I52" start="0" length="2147483647">
    <dxf>
      <font>
        <color auto="1"/>
      </font>
    </dxf>
  </rfmt>
</revisions>
</file>

<file path=xl/revisions/revisionLog3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50:I50" start="0" length="2147483647">
    <dxf>
      <font>
        <color auto="1"/>
      </font>
    </dxf>
  </rfmt>
</revisions>
</file>

<file path=xl/revisions/revisionLog3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5" sId="1" odxf="1" dxf="1">
    <oc r="J148" t="inlineStr">
      <is>
        <t xml:space="preserve">   На 01.07.2020 участниками мероприятия числится 47 молодых семей. Между Департаментом строительства ХМАО - Югры и Администрацией города заключено соглашение о предоставлении в 2020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В соответствии с выпиской из приказа Департамента строительства ХМАО – Югры от 05.12.2019 № 319-п в 2020 году планируется предоставить социальные выплаты  на приобретение (строительство) жилья  3 молодым семьям.
    По состоянию на 01.07.2020 молодым семьям, включенным в список претендентов на получение социальной выплаты в текущем году,  выданы  свидетельства о праве на получение социальной выплаты. Из них : 2 молодым семьям перечислены бюджетные средства, 1 молодая семья в стадии заключения договора купли-продажи жилого помещения.</t>
      </is>
    </oc>
    <nc r="J148" t="inlineStr">
      <is>
        <t xml:space="preserve">   На 01.08.2020 участниками мероприятия числится 47 молодых семей. Между Департаментом строительства ХМАО - Югры и Администрацией города заключено соглашение о предоставлении в 2020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В соответствии с выпиской из приказа Департамента строительства ХМАО – Югры от 05.12.2019 № 319-п в 2020 году планируется предоставить социальные выплаты  на приобретение (строительство) жилья  3 молодым семьям.
    По состоянию на 01.08.2020 молодым семьям, включенным в список претендентов на получение социальной выплаты в текущем году,  выданы  свидетельства о праве на получение социальной выплаты. Из них : 2 молодым семьям перечислены бюджетные средства, 1 молодая семья в стадии заключения договора купли-продажи жилого помещения.</t>
      </is>
    </nc>
    <odxf>
      <font>
        <sz val="16"/>
        <color rgb="FFFF0000"/>
      </font>
    </odxf>
    <ndxf>
      <font>
        <sz val="16"/>
        <color auto="1"/>
      </font>
    </ndxf>
  </rcc>
</revisions>
</file>

<file path=xl/revisions/revisionLog3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6" sId="1">
    <o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01.08.2020 произведена выплата заработной платы за январь-июнь и первую половину июля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color rgb="FFFF0000"/>
            <rFont val="Times New Roman"/>
            <family val="2"/>
            <charset val="204"/>
          </rPr>
          <t xml:space="preserve">ДО: </t>
        </r>
        <r>
          <rPr>
            <sz val="16"/>
            <color rgb="FFFF0000"/>
            <rFont val="Times New Roman"/>
            <family val="2"/>
            <charset val="204"/>
          </rPr>
          <t xml:space="preserve">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color rgb="FFFF0000"/>
            <rFont val="Times New Roman"/>
            <family val="2"/>
            <charset val="204"/>
          </rPr>
          <t>АГ (ДК):</t>
        </r>
        <r>
          <rPr>
            <sz val="16"/>
            <color rgb="FFFF0000"/>
            <rFont val="Times New Roman"/>
            <family val="2"/>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oc>
    <n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01.08.2020 произведена выплата заработной платы за январь-июнь и первую половину июля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color rgb="FFFF0000"/>
            <rFont val="Times New Roman"/>
            <family val="2"/>
            <charset val="204"/>
          </rPr>
          <t xml:space="preserve">ДО: </t>
        </r>
        <r>
          <rPr>
            <sz val="16"/>
            <color rgb="FFFF0000"/>
            <rFont val="Times New Roman"/>
            <family val="2"/>
            <charset val="204"/>
          </rPr>
          <t xml:space="preserve">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nc>
  </rcc>
  <rcv guid="{3EEA7E1A-5F2B-4408-A34C-1F0223B5B245}" action="delete"/>
  <rdn rId="0" localSheetId="1" customView="1" name="Z_3EEA7E1A_5F2B_4408_A34C_1F0223B5B245_.wvu.FilterData" hidden="1" oldHidden="1">
    <formula>'на 01.08.2020'!$A$7:$J$430</formula>
    <oldFormula>'на 01.08.2020'!$A$7:$J$430</oldFormula>
  </rdn>
  <rcv guid="{3EEA7E1A-5F2B-4408-A34C-1F0223B5B245}" action="add"/>
</revisions>
</file>

<file path=xl/revisions/revisionLog3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54:J159" start="0" length="2147483647">
    <dxf>
      <font>
        <color auto="1"/>
      </font>
    </dxf>
  </rfmt>
</revisions>
</file>

<file path=xl/revisions/revisionLog3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8" sId="1">
    <o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01.08.2020 произведена выплата заработной платы за январь-июнь и первую половину июля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color rgb="FFFF0000"/>
            <rFont val="Times New Roman"/>
            <family val="2"/>
            <charset val="204"/>
          </rPr>
          <t xml:space="preserve">ДО: </t>
        </r>
        <r>
          <rPr>
            <sz val="16"/>
            <color rgb="FFFF0000"/>
            <rFont val="Times New Roman"/>
            <family val="2"/>
            <charset val="204"/>
          </rPr>
          <t xml:space="preserve">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oc>
    <n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01.08.2020 произведена выплата заработной платы за январь-июнь и первую половину июля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color rgb="FFFF0000"/>
            <rFont val="Times New Roman"/>
            <family val="2"/>
            <charset val="204"/>
          </rPr>
          <t xml:space="preserve">ДО: </t>
        </r>
        <r>
          <rPr>
            <sz val="16"/>
            <color rgb="FFFF0000"/>
            <rFont val="Times New Roman"/>
            <family val="2"/>
            <charset val="204"/>
          </rPr>
          <t xml:space="preserve">В соответствии с письмом КУ ХМАО-Югры "Сургутский центр занятости населения"  9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56:I58" start="0" length="2147483647">
    <dxf>
      <font>
        <color auto="1"/>
      </font>
    </dxf>
  </rfmt>
  <rfmt sheetId="1" sqref="J193" start="0" length="0">
    <dxf>
      <font>
        <sz val="16"/>
        <color rgb="FFFF0000"/>
      </font>
    </dxf>
  </rfmt>
  <rcc rId="746" sId="1">
    <oc r="J193" t="inlineStr">
      <is>
        <r>
          <rPr>
            <u/>
            <sz val="16"/>
            <color rgb="FFFF0000"/>
            <rFont val="Times New Roman"/>
            <family val="2"/>
            <charset val="204"/>
          </rPr>
          <t>ДГХ</t>
        </r>
        <r>
          <rPr>
            <sz val="16"/>
            <color rgb="FFFF0000"/>
            <rFont val="Times New Roman"/>
            <family val="2"/>
            <charset val="204"/>
          </rPr>
          <t xml:space="preserve">: 
1) на 2020 год запланирован ремонт автомобильных дорог по 4 объектам общей площадью 90 918 м2.
Заключены муниципальные контракты на общую сумму 384 114,2 тыс. руб., из них в рамках государственной программы на сумму 163 141,9 тыс.руб.
Расходы запланированы на 2-4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3,4 кварталы 2020 года.
</t>
        </r>
        <r>
          <rPr>
            <u/>
            <sz val="16"/>
            <color rgb="FFFF0000"/>
            <rFont val="Times New Roman"/>
            <family val="2"/>
            <charset val="204"/>
          </rPr>
          <t>ДАиГ</t>
        </r>
        <r>
          <rPr>
            <sz val="16"/>
            <color rgb="FFFF0000"/>
            <rFont val="Times New Roman"/>
            <family val="2"/>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- 24 %.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-70 %.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-27%. 
</t>
        </r>
        <r>
          <rPr>
            <u/>
            <sz val="16"/>
            <color rgb="FFFF0000"/>
            <rFont val="Times New Roman"/>
            <family val="2"/>
            <charset val="204"/>
          </rPr>
          <t>АГ:</t>
        </r>
        <r>
          <rPr>
            <sz val="16"/>
            <color rgb="FFFF0000"/>
            <rFont val="Times New Roman"/>
            <family val="2"/>
            <charset val="204"/>
          </rPr>
          <t xml:space="preserve">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is>
    </oc>
    <nc r="J193" t="inlineStr">
      <is>
        <r>
          <rPr>
            <u/>
            <sz val="16"/>
            <rFont val="Times New Roman"/>
            <family val="1"/>
            <charset val="204"/>
          </rPr>
          <t>ДГХ</t>
        </r>
        <r>
          <rPr>
            <sz val="16"/>
            <rFont val="Times New Roman"/>
            <family val="1"/>
            <charset val="204"/>
          </rPr>
          <t xml:space="preserve">: 
1) на 2020 год запланирован ремонт автомобильных дорог по 4 объектам общей площадью 90 918 м2.
Заключены муниципальные контракты на общую сумму 384 114,2 тыс. руб., из них в рамках государственной программы на сумму 163 141,9 тыс.руб. На01.07.2020 выполнены работы по фрезерованию существующего асфальтобетонного покрытия по проезжей части, на заездах (общей площадью 57 968,76 м2), по устройству выравнивающего слоя из асфальтобетонной смеси, по устройству основания под фундаменты, по разборке бортовых камней, по устройству тротуаров. 
Расходы запланированы на 2-4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- 24 %.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-70 %.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-27%. 
</t>
        </r>
        <r>
          <rPr>
            <u/>
            <sz val="16"/>
            <color rgb="FFFF0000"/>
            <rFont val="Times New Roman"/>
            <family val="2"/>
            <charset val="204"/>
          </rPr>
          <t>АГ:</t>
        </r>
        <r>
          <rPr>
            <sz val="16"/>
            <color rgb="FFFF0000"/>
            <rFont val="Times New Roman"/>
            <family val="2"/>
            <charset val="204"/>
          </rPr>
          <t xml:space="preserve">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is>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5"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evisions>
</file>

<file path=xl/revisions/revisionLog4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9"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 </t>
        </r>
        <r>
          <rPr>
            <sz val="16"/>
            <rFont val="Times New Roman"/>
            <family val="1"/>
            <charset val="204"/>
          </rPr>
          <t xml:space="preserve">На 01.08.2020 года мероприятия по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t>
        </r>
        <r>
          <rPr>
            <sz val="16"/>
            <color rgb="FFFF0000"/>
            <rFont val="Times New Roman"/>
            <family val="2"/>
            <charset val="204"/>
          </rPr>
          <t xml:space="preserve"> </t>
        </r>
        <r>
          <rPr>
            <sz val="16"/>
            <rFont val="Times New Roman"/>
            <family val="1"/>
            <charset val="204"/>
          </rPr>
          <t xml:space="preserve">эпидемиологической ситуации.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t>
        </r>
        <r>
          <rPr>
            <sz val="16"/>
            <rFont val="Times New Roman"/>
            <family val="1"/>
            <charset val="204"/>
          </rPr>
          <t xml:space="preserve">На 01.08.2020 года мероприятия по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t>
        </r>
        <r>
          <rPr>
            <sz val="16"/>
            <color rgb="FFFF0000"/>
            <rFont val="Times New Roman"/>
            <family val="2"/>
            <charset val="204"/>
          </rPr>
          <t xml:space="preserve"> </t>
        </r>
        <r>
          <rPr>
            <sz val="16"/>
            <rFont val="Times New Roman"/>
            <family val="1"/>
            <charset val="204"/>
          </rPr>
          <t xml:space="preserve">эпидемиологической ситуации.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4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0"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t>
        </r>
        <r>
          <rPr>
            <sz val="16"/>
            <rFont val="Times New Roman"/>
            <family val="1"/>
            <charset val="204"/>
          </rPr>
          <t xml:space="preserve">На 01.08.2020 года мероприятия по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t>
        </r>
        <r>
          <rPr>
            <sz val="16"/>
            <color rgb="FFFF0000"/>
            <rFont val="Times New Roman"/>
            <family val="2"/>
            <charset val="204"/>
          </rPr>
          <t xml:space="preserve"> </t>
        </r>
        <r>
          <rPr>
            <sz val="16"/>
            <rFont val="Times New Roman"/>
            <family val="1"/>
            <charset val="204"/>
          </rPr>
          <t xml:space="preserve">эпидемиологической ситуации.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 xml:space="preserve">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t>
        </r>
        <r>
          <rPr>
            <sz val="16"/>
            <color rgb="FFFF0000"/>
            <rFont val="Times New Roman"/>
            <family val="2"/>
            <charset val="204"/>
          </rPr>
          <t xml:space="preserve"> </t>
        </r>
        <r>
          <rPr>
            <sz val="16"/>
            <rFont val="Times New Roman"/>
            <family val="1"/>
            <charset val="204"/>
          </rPr>
          <t xml:space="preserve">эпидемиологической ситуации.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4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1"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 xml:space="preserve">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t>
        </r>
        <r>
          <rPr>
            <sz val="16"/>
            <color rgb="FFFF0000"/>
            <rFont val="Times New Roman"/>
            <family val="2"/>
            <charset val="204"/>
          </rPr>
          <t xml:space="preserve"> </t>
        </r>
        <r>
          <rPr>
            <sz val="16"/>
            <rFont val="Times New Roman"/>
            <family val="1"/>
            <charset val="204"/>
          </rPr>
          <t xml:space="preserve">эпидемиологической ситуации.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 xml:space="preserve">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t>
        </r>
        <r>
          <rPr>
            <sz val="16"/>
            <color rgb="FFFF0000"/>
            <rFont val="Times New Roman"/>
            <family val="2"/>
            <charset val="204"/>
          </rPr>
          <t xml:space="preserve"> </t>
        </r>
        <r>
          <rPr>
            <sz val="16"/>
            <rFont val="Times New Roman"/>
            <family val="1"/>
            <charset val="204"/>
          </rPr>
          <t xml:space="preserve">эпидемиологической ситуации.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4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2" sId="1">
    <oc r="J160" t="inlineStr">
      <is>
        <r>
          <rPr>
            <u/>
            <sz val="16"/>
            <rFont val="Times New Roman"/>
            <family val="1"/>
            <charset val="204"/>
          </rPr>
          <t>ДАиГ:</t>
        </r>
        <r>
          <rPr>
            <sz val="16"/>
            <rFont val="Times New Roman"/>
            <family val="1"/>
            <charset val="204"/>
          </rPr>
          <t xml:space="preserve"> средства окружного бюджеты на перечисление единовременной денежной выплаты на приобретение жилого помещения ветерану ВОВ уменьшены в связи с отсутствие заявителей.</t>
        </r>
        <r>
          <rPr>
            <sz val="16"/>
            <color rgb="FFFF0000"/>
            <rFont val="Times New Roman"/>
            <family val="2"/>
            <charset val="204"/>
          </rPr>
          <t xml:space="preserve">
</t>
        </r>
        <r>
          <rPr>
            <u/>
            <sz val="16"/>
            <color rgb="FFFF0000"/>
            <rFont val="Times New Roman"/>
            <family val="2"/>
            <charset val="204"/>
          </rPr>
          <t xml:space="preserve">АГ: </t>
        </r>
        <r>
          <rPr>
            <sz val="16"/>
            <color rgb="FFFF0000"/>
            <rFont val="Times New Roman"/>
            <family val="2"/>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366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01.07.2020: 
 - 11 гражданам выданы гарантийные письма (5 граждан получили по ним субсидии), 
- в отношении 3 граждан проводится работа по подтверждению права на получение субсидии; 
- 2 гражданина уведомлены о возможности получения субсидии в текущем году, документы для принятия решения в установленный срок не представили.; 
 - 2 граждан уведомлены о включении в список получателей, но документы для подтверждения права на получение субсидии не представлены.                          
       </t>
        </r>
      </is>
    </oc>
    <nc r="J160" t="inlineStr">
      <is>
        <r>
          <rPr>
            <u/>
            <sz val="16"/>
            <rFont val="Times New Roman"/>
            <family val="1"/>
            <charset val="204"/>
          </rPr>
          <t>ДАиГ:</t>
        </r>
        <r>
          <rPr>
            <sz val="16"/>
            <rFont val="Times New Roman"/>
            <family val="1"/>
            <charset val="204"/>
          </rPr>
          <t xml:space="preserve"> средства окружного бюджеты на перечисление единовременной денежной выплаты на приобретение жилого помещения ветерану ВОВ уменьшены в связи с отсутствие заявителей.</t>
        </r>
        <r>
          <rPr>
            <sz val="16"/>
            <color rgb="FFFF0000"/>
            <rFont val="Times New Roman"/>
            <family val="2"/>
            <charset val="204"/>
          </rPr>
          <t xml:space="preserve">
</t>
        </r>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366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01.08.2020: 
 - 12 гражданам выданы гарантийные письма (10 граждан получили по ним субсидии, 2 граждан выбирают жилье), 
- в отношении 4 граждан проводится работа по подтверждению права на получение субсидии; 
- 2 гражданина уведомлены о возможности получения субсидии в текущем году, документы для принятия решения в установленный срок не представили.</t>
        </r>
        <r>
          <rPr>
            <sz val="16"/>
            <color rgb="FFFF0000"/>
            <rFont val="Times New Roman"/>
            <family val="2"/>
            <charset val="204"/>
          </rPr>
          <t xml:space="preserve">
       </t>
        </r>
      </is>
    </nc>
  </rcc>
</revisions>
</file>

<file path=xl/revisions/revisionLog4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66:J171" start="0" length="2147483647">
    <dxf>
      <font>
        <color auto="1"/>
      </font>
    </dxf>
  </rfmt>
</revisions>
</file>

<file path=xl/revisions/revisionLog4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3" sId="1">
    <o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01.08.2020 произведена выплата заработной платы за январь-июнь и первую половину июля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color rgb="FFFF0000"/>
            <rFont val="Times New Roman"/>
            <family val="2"/>
            <charset val="204"/>
          </rPr>
          <t xml:space="preserve">ДО: </t>
        </r>
        <r>
          <rPr>
            <sz val="16"/>
            <color rgb="FFFF0000"/>
            <rFont val="Times New Roman"/>
            <family val="2"/>
            <charset val="204"/>
          </rPr>
          <t xml:space="preserve">В соответствии с письмом КУ ХМАО-Югры "Сургутский центр занятости населения"  9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oc>
    <n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01.08.2020 произведена выплата заработной платы за январь-июнь и первую половину июля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color rgb="FFFF0000"/>
            <rFont val="Times New Roman"/>
            <family val="2"/>
            <charset val="204"/>
          </rPr>
          <t xml:space="preserve">ДО: </t>
        </r>
        <r>
          <rPr>
            <sz val="16"/>
            <color rgb="FFFF0000"/>
            <rFont val="Times New Roman"/>
            <family val="2"/>
            <charset val="204"/>
          </rPr>
          <t xml:space="preserve">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
</t>
        </r>
        <r>
          <rPr>
            <sz val="16"/>
            <rFont val="Times New Roman"/>
            <family val="1"/>
            <charset val="204"/>
          </rPr>
          <t>-содействие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t>
        </r>
        <r>
          <rPr>
            <sz val="16"/>
            <color rgb="FFFF0000"/>
            <rFont val="Times New Roman"/>
            <family val="2"/>
            <charset val="204"/>
          </rPr>
          <t xml:space="preserve">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nc>
  </rcc>
</revisions>
</file>

<file path=xl/revisions/revisionLog4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4" sId="1">
    <o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01.08.2020 произведена выплата заработной платы за январь-июнь и первую половину июля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color rgb="FFFF0000"/>
            <rFont val="Times New Roman"/>
            <family val="2"/>
            <charset val="204"/>
          </rPr>
          <t xml:space="preserve">ДО: </t>
        </r>
        <r>
          <rPr>
            <sz val="16"/>
            <color rgb="FFFF0000"/>
            <rFont val="Times New Roman"/>
            <family val="2"/>
            <charset val="204"/>
          </rPr>
          <t xml:space="preserve">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
</t>
        </r>
        <r>
          <rPr>
            <sz val="16"/>
            <rFont val="Times New Roman"/>
            <family val="1"/>
            <charset val="204"/>
          </rPr>
          <t>-содействие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t>
        </r>
        <r>
          <rPr>
            <sz val="16"/>
            <color rgb="FFFF0000"/>
            <rFont val="Times New Roman"/>
            <family val="2"/>
            <charset val="204"/>
          </rPr>
          <t xml:space="preserve">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oc>
    <n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01.08.2020 произведена выплата заработной платы за январь-июнь и первую половину июля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t>
        </r>
        <r>
          <rPr>
            <sz val="16"/>
            <color rgb="FFFF0000"/>
            <rFont val="Times New Roman"/>
            <family val="2"/>
            <charset val="204"/>
          </rPr>
          <t xml:space="preserve">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nc>
  </rcc>
</revisions>
</file>

<file path=xl/revisions/revisionLog4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1:I23" start="0" length="2147483647">
    <dxf>
      <font>
        <color auto="1"/>
      </font>
    </dxf>
  </rfmt>
</revisions>
</file>

<file path=xl/revisions/revisionLog4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5" sId="1">
    <oc r="K27">
      <f>D27-I27</f>
    </oc>
    <nc r="K27">
      <f>D27-I27</f>
    </nc>
  </rcc>
</revisions>
</file>

<file path=xl/revisions/revisionLog4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4:B49" start="0" length="2147483647">
    <dxf>
      <font>
        <color auto="1"/>
      </font>
    </dxf>
  </rfmt>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6"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2"/>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2"/>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2"/>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fmt sheetId="1" sqref="A21:A22" start="0" length="2147483647">
    <dxf>
      <font>
        <color auto="1"/>
      </font>
    </dxf>
  </rfmt>
</revisions>
</file>

<file path=xl/revisions/revisionLog4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6" sId="1">
    <oc r="J192" t="inlineStr">
      <is>
        <r>
          <rPr>
            <u/>
            <sz val="16"/>
            <color rgb="FFFF0000"/>
            <rFont val="Times New Roman"/>
            <family val="2"/>
            <charset val="204"/>
          </rPr>
          <t>АГ:</t>
        </r>
        <r>
          <rPr>
            <sz val="16"/>
            <color rgb="FFFF0000"/>
            <rFont val="Times New Roman"/>
            <family val="2"/>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В настоящее время ведется работа по предоставлению субсидий субъектам малого и среднего предпринимательства на возмещение затрат.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Расходы планируется производить во втором полугодии текущего года.</t>
        </r>
      </is>
    </oc>
    <nc r="J192" t="inlineStr">
      <is>
        <r>
          <rPr>
            <u/>
            <sz val="16"/>
            <color rgb="FFFF0000"/>
            <rFont val="Times New Roman"/>
            <family val="2"/>
            <charset val="204"/>
          </rPr>
          <t>АГ:</t>
        </r>
        <r>
          <rPr>
            <sz val="16"/>
            <color rgb="FFFF0000"/>
            <rFont val="Times New Roman"/>
            <family val="2"/>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t>
        </r>
        <r>
          <rPr>
            <sz val="16"/>
            <rFont val="Times New Roman"/>
            <family val="1"/>
            <charset val="204"/>
          </rPr>
          <t xml:space="preserve">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Прием документов по неотложным мерам поддержки субъектов малого и среднего предпринимательства, осуществляющих деятельность в отраслях, пострадавших от распространения новой коронавирусной инфекции осуществляется с 3 августа 2020 года. </t>
        </r>
        <r>
          <rPr>
            <sz val="16"/>
            <color rgb="FFFF0000"/>
            <rFont val="Times New Roman"/>
            <family val="2"/>
            <charset val="204"/>
          </rPr>
          <t xml:space="preserve">
     </t>
        </r>
        <r>
          <rPr>
            <sz val="16"/>
            <rFont val="Times New Roman"/>
            <family val="1"/>
            <charset val="204"/>
          </rPr>
          <t xml:space="preserve">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В связи с переносом Всероссийской переписи населения на 2021 год планируется возврат средств в федеральный бюджет.</t>
        </r>
      </is>
    </nc>
  </rcc>
</revisions>
</file>

<file path=xl/revisions/revisionLog4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46:D46" start="0" length="2147483647">
    <dxf>
      <font>
        <color auto="1"/>
      </font>
    </dxf>
  </rfmt>
  <rfmt sheetId="1" sqref="C45:I47" start="0" length="2147483647">
    <dxf>
      <font>
        <color auto="1"/>
      </font>
    </dxf>
  </rfmt>
</revisions>
</file>

<file path=xl/revisions/revisionLog4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44:D44" start="0" length="2147483647">
    <dxf>
      <font>
        <color auto="1"/>
      </font>
    </dxf>
  </rfmt>
</revisions>
</file>

<file path=xl/revisions/revisionLog4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44" start="0" length="2147483647">
    <dxf>
      <font>
        <color auto="1"/>
      </font>
    </dxf>
  </rfmt>
</revisions>
</file>

<file path=xl/revisions/revisionLog4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44:J49" start="0" length="2147483647">
    <dxf>
      <font>
        <color auto="1"/>
      </font>
    </dxf>
  </rfmt>
  <rcv guid="{3EEA7E1A-5F2B-4408-A34C-1F0223B5B245}" action="delete"/>
  <rdn rId="0" localSheetId="1" customView="1" name="Z_3EEA7E1A_5F2B_4408_A34C_1F0223B5B245_.wvu.FilterData" hidden="1" oldHidden="1">
    <formula>'на 01.08.2020'!$A$7:$J$430</formula>
    <oldFormula>'на 01.08.2020'!$A$7:$J$430</oldFormula>
  </rdn>
  <rcv guid="{3EEA7E1A-5F2B-4408-A34C-1F0223B5B245}" action="add"/>
</revisions>
</file>

<file path=xl/revisions/revisionLog4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FilterData" hidden="1" oldHidden="1">
    <formula>'на 01.08.2020'!$A$7:$J$430</formula>
    <oldFormula>'на 01.08.2020'!$A$7:$J$430</oldFormula>
  </rdn>
  <rcv guid="{3EEA7E1A-5F2B-4408-A34C-1F0223B5B245}" action="add"/>
</revisions>
</file>

<file path=xl/revisions/revisionLog4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24" start="0" length="2147483647">
    <dxf>
      <font>
        <color auto="1"/>
      </font>
    </dxf>
  </rfmt>
  <rfmt sheetId="1" sqref="B224:B229" start="0" length="2147483647">
    <dxf>
      <font>
        <color auto="1"/>
      </font>
    </dxf>
  </rfmt>
</revisions>
</file>

<file path=xl/revisions/revisionLog4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26:I226" start="0" length="2147483647">
    <dxf>
      <font>
        <color auto="1"/>
      </font>
    </dxf>
  </rfmt>
  <rfmt sheetId="1" sqref="C227:I227" start="0" length="2147483647">
    <dxf>
      <font>
        <color auto="1"/>
      </font>
    </dxf>
  </rfmt>
  <rfmt sheetId="1" sqref="C224:I224" start="0" length="2147483647">
    <dxf>
      <font>
        <color auto="1"/>
      </font>
    </dxf>
  </rfmt>
</revisions>
</file>

<file path=xl/revisions/revisionLog4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224:J229" start="0" length="2147483647">
    <dxf>
      <font>
        <color auto="1"/>
      </font>
    </dxf>
  </rfmt>
</revisions>
</file>

<file path=xl/revisions/revisionLog4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8" start="0" length="2147483647">
    <dxf>
      <font>
        <color auto="1"/>
      </font>
    </dxf>
  </rfmt>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7" sId="1" numFmtId="4">
    <oc r="C25">
      <v>135777.1</v>
    </oc>
    <nc r="C25">
      <v>300724.3</v>
    </nc>
  </rcc>
  <rfmt sheetId="1" sqref="C25" start="0" length="2147483647">
    <dxf>
      <font>
        <color auto="1"/>
      </font>
    </dxf>
  </rfmt>
  <rcc rId="818" sId="1" numFmtId="4">
    <oc r="C26">
      <v>14619486.300000001</v>
    </oc>
    <nc r="C26">
      <v>14952532.9</v>
    </nc>
  </rcc>
  <rfmt sheetId="1" sqref="C26" start="0" length="2147483647">
    <dxf>
      <font>
        <color auto="1"/>
      </font>
    </dxf>
  </rfmt>
  <rcc rId="819" sId="1" numFmtId="4">
    <oc r="C27">
      <v>247366.31</v>
    </oc>
    <nc r="C27">
      <v>253833.54</v>
    </nc>
  </rcc>
  <rfmt sheetId="1" sqref="C27" start="0" length="2147483647">
    <dxf>
      <font>
        <color auto="1"/>
      </font>
    </dxf>
  </rfmt>
  <rfmt sheetId="1" sqref="B25:B29" start="0" length="2147483647">
    <dxf>
      <font>
        <color auto="1"/>
      </font>
    </dxf>
  </rfmt>
</revisions>
</file>

<file path=xl/revisions/revisionLog4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9" sId="1" odxf="1" dxf="1">
    <oc r="B38" t="inlineStr">
      <is>
        <r>
          <rPr>
            <b/>
            <sz val="16"/>
            <color rgb="FFFF0000"/>
            <rFont val="Times New Roman"/>
            <family val="2"/>
            <charset val="204"/>
          </rPr>
          <t>Государственная программа "Культурное пространство"</t>
        </r>
        <r>
          <rPr>
            <sz val="16"/>
            <color rgb="FFFF0000"/>
            <rFont val="Times New Roman"/>
            <family val="2"/>
            <charset val="204"/>
          </rPr>
          <t xml:space="preserve">
1. 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2. Субсидии на развитие сферы культуры в муниципальных образованиях Ханты-Мансийского автономного округа - Югры;
3. Субсидии на поддержку творческой деятельности и техническое оснащение детских и кукольных театров.
</t>
        </r>
      </is>
    </oc>
    <nc r="B38" t="inlineStr">
      <is>
        <r>
          <rPr>
            <b/>
            <sz val="16"/>
            <rFont val="Times New Roman"/>
            <family val="1"/>
            <charset val="204"/>
          </rPr>
          <t>Государственная программа "Культурное пространство"</t>
        </r>
        <r>
          <rPr>
            <sz val="16"/>
            <rFont val="Times New Roman"/>
            <family val="1"/>
            <charset val="204"/>
          </rPr>
          <t xml:space="preserve">
1. 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2. Субсидии на развитие сферы культуры в муниципальных образованиях Ханты-Мансийского автономного округа - Югры;
3. Субсидии на поддержку творческой деятельности и техническое оснащение детских и кукольных театров.
</t>
        </r>
      </is>
    </nc>
    <odxf>
      <font>
        <sz val="16"/>
        <color rgb="FFFF0000"/>
      </font>
    </odxf>
    <ndxf>
      <font>
        <sz val="16"/>
        <color auto="1"/>
      </font>
    </ndxf>
  </rcc>
  <rfmt sheetId="1" sqref="B39:B43" start="0" length="2147483647">
    <dxf>
      <font>
        <color auto="1"/>
      </font>
    </dxf>
  </rfmt>
</revisions>
</file>

<file path=xl/revisions/revisionLog4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39:D39" start="0" length="2147483647">
    <dxf>
      <font>
        <color auto="1"/>
      </font>
    </dxf>
  </rfmt>
  <rcc rId="1280" sId="1" numFmtId="4">
    <oc r="G39">
      <v>674.12</v>
    </oc>
    <nc r="G39">
      <v>729.65</v>
    </nc>
  </rcc>
  <rfmt sheetId="1" sqref="G39" start="0" length="2147483647">
    <dxf>
      <font>
        <color auto="1"/>
      </font>
    </dxf>
  </rfmt>
</revisions>
</file>

<file path=xl/revisions/revisionLog4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1" sId="1" numFmtId="4">
    <oc r="E39">
      <v>674.12</v>
    </oc>
    <nc r="E39">
      <v>729.65</v>
    </nc>
  </rcc>
  <rfmt sheetId="1" sqref="E39:I39" start="0" length="2147483647">
    <dxf>
      <font>
        <color auto="1"/>
      </font>
    </dxf>
  </rfmt>
</revisions>
</file>

<file path=xl/revisions/revisionLog4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2" sId="1" numFmtId="4">
    <oc r="G40">
      <v>1797.53</v>
    </oc>
    <nc r="G40">
      <v>1963.1</v>
    </nc>
  </rcc>
  <rcc rId="1283" sId="1" numFmtId="4">
    <oc r="E40">
      <v>1797.53</v>
    </oc>
    <nc r="E40">
      <v>1963.1</v>
    </nc>
  </rcc>
  <rcc rId="1284" sId="1" numFmtId="4">
    <oc r="G41">
      <v>118.27</v>
    </oc>
    <nc r="G41">
      <v>137.01</v>
    </nc>
  </rcc>
  <rcc rId="1285" sId="1" numFmtId="4">
    <oc r="E41">
      <v>118.27</v>
    </oc>
    <nc r="E41">
      <v>137.01</v>
    </nc>
  </rcc>
  <rfmt sheetId="1" sqref="C40:H41" start="0" length="2147483647">
    <dxf>
      <font>
        <color auto="1"/>
      </font>
    </dxf>
  </rfmt>
</revisions>
</file>

<file path=xl/revisions/revisionLog4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39:I41" start="0" length="2147483647">
    <dxf>
      <font>
        <color auto="1"/>
      </font>
    </dxf>
  </rfmt>
</revisions>
</file>

<file path=xl/revisions/revisionLog4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38:D38" start="0" length="2147483647">
    <dxf>
      <font>
        <color auto="1"/>
      </font>
    </dxf>
  </rfmt>
  <rfmt sheetId="1" sqref="F38" start="0" length="2147483647">
    <dxf>
      <font>
        <color auto="1"/>
      </font>
    </dxf>
  </rfmt>
  <rfmt sheetId="1" sqref="G38" start="0" length="2147483647">
    <dxf>
      <font>
        <color auto="1"/>
      </font>
    </dxf>
  </rfmt>
</revisions>
</file>

<file path=xl/revisions/revisionLog4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38" start="0" length="2147483647">
    <dxf>
      <font>
        <color auto="1"/>
      </font>
    </dxf>
  </rfmt>
  <rfmt sheetId="1" sqref="H38" start="0" length="2147483647">
    <dxf>
      <font>
        <color auto="1"/>
      </font>
    </dxf>
  </rfmt>
  <rfmt sheetId="1" sqref="I38" start="0" length="2147483647">
    <dxf>
      <font>
        <color auto="1"/>
      </font>
    </dxf>
  </rfmt>
</revisions>
</file>

<file path=xl/revisions/revisionLog4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6" sId="1">
    <oc r="J38"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2 365,32 тыс. руб. на поставку светового и звукового оборудования. Денежные средства планируется освоить в 3 квартале 2020 года.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u/>
            <sz val="16"/>
            <rFont val="Times New Roman"/>
            <family val="1"/>
            <charset val="204"/>
          </rPr>
          <t/>
        </r>
      </is>
    </oc>
    <nc r="J38"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суммуДенежные средства планируется освоить в 3-4 кварталах 2020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2 365,32 тыс. руб. на поставку светового и звукового оборудования. Денежные средства планируется освоить в 3 квартале 2020 года.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u/>
            <sz val="16"/>
            <rFont val="Times New Roman"/>
            <family val="1"/>
            <charset val="204"/>
          </rPr>
          <t/>
        </r>
      </is>
    </nc>
  </rcc>
</revisions>
</file>

<file path=xl/revisions/revisionLog4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7" sId="1">
    <oc r="J38"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суммуДенежные средства планируется освоить в 3-4 кварталах 2020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2 365,32 тыс. руб. на поставку светового и звукового оборудования. Денежные средства планируется освоить в 3 квартале 2020 года.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u/>
            <sz val="16"/>
            <rFont val="Times New Roman"/>
            <family val="1"/>
            <charset val="204"/>
          </rPr>
          <t/>
        </r>
      </is>
    </oc>
    <nc r="J38"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т.р.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2 365,32 тыс. руб. на поставку светового и звукового оборудования. Денежные средства планируется освоить в 3 квартале 2020 года.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u/>
            <sz val="16"/>
            <rFont val="Times New Roman"/>
            <family val="1"/>
            <charset val="204"/>
          </rPr>
          <t/>
        </r>
      </is>
    </nc>
  </rcc>
</revisions>
</file>

<file path=xl/revisions/revisionLog4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8" sId="1">
    <oc r="J38"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т.р.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2 365,32 тыс. руб. на поставку светового и звукового оборудования. Денежные средства планируется освоить в 3 квартале 2020 года.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u/>
            <sz val="16"/>
            <rFont val="Times New Roman"/>
            <family val="1"/>
            <charset val="204"/>
          </rPr>
          <t/>
        </r>
      </is>
    </oc>
    <n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т.р.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t>
        </r>
        <r>
          <rPr>
            <sz val="16"/>
            <color rgb="FFFF0000"/>
            <rFont val="Times New Roman"/>
            <family val="2"/>
            <charset val="204"/>
          </rPr>
          <t xml:space="preserve">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2 365,32 тыс. руб. на поставку светового и звукового оборудования. Денежные средства планируется освоить в 3 квартале 2020 года.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u/>
            <sz val="16"/>
            <rFont val="Times New Roman"/>
            <family val="1"/>
            <charset val="204"/>
          </rPr>
          <t/>
        </r>
      </is>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1:C23" start="0" length="2147483647">
    <dxf>
      <font>
        <color auto="1"/>
      </font>
    </dxf>
  </rfmt>
</revisions>
</file>

<file path=xl/revisions/revisionLog4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9" sId="1">
    <o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т.р.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t>
        </r>
        <r>
          <rPr>
            <sz val="16"/>
            <color rgb="FFFF0000"/>
            <rFont val="Times New Roman"/>
            <family val="2"/>
            <charset val="204"/>
          </rPr>
          <t xml:space="preserve">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2 365,32 тыс. руб. на поставку светового и звукового оборудования. Денежные средства планируется освоить в 3 квартале 2020 года.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u/>
            <sz val="16"/>
            <rFont val="Times New Roman"/>
            <family val="1"/>
            <charset val="204"/>
          </rPr>
          <t/>
        </r>
      </is>
    </oc>
    <n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т.р.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t>
        </r>
        <r>
          <rPr>
            <sz val="16"/>
            <color rgb="FFFF0000"/>
            <rFont val="Times New Roman"/>
            <family val="2"/>
            <charset val="204"/>
          </rPr>
          <t xml:space="preserve">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2 560,16 тыс. руб. на поставку светового и звукового оборудования. Денежные средства планируется освоить в 3 квартале 2020 года.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u/>
            <sz val="16"/>
            <rFont val="Times New Roman"/>
            <family val="1"/>
            <charset val="204"/>
          </rPr>
          <t/>
        </r>
      </is>
    </nc>
  </rcc>
</revisions>
</file>

<file path=xl/revisions/revisionLog4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0" sId="1">
    <o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т.р.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t>
        </r>
        <r>
          <rPr>
            <sz val="16"/>
            <color rgb="FFFF0000"/>
            <rFont val="Times New Roman"/>
            <family val="2"/>
            <charset val="204"/>
          </rPr>
          <t xml:space="preserve">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2 560,16 тыс. руб. на поставку светового и звукового оборудования. Денежные средства планируется освоить в 3 квартале 2020 года.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u/>
            <sz val="16"/>
            <rFont val="Times New Roman"/>
            <family val="1"/>
            <charset val="204"/>
          </rPr>
          <t/>
        </r>
      </is>
    </oc>
    <n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т.р.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t>
        </r>
        <r>
          <rPr>
            <sz val="16"/>
            <color rgb="FFFF0000"/>
            <rFont val="Times New Roman"/>
            <family val="2"/>
            <charset val="204"/>
          </rPr>
          <t xml:space="preserve">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2 560,16 тыс. руб. на поставку светового и звукового оборудования, расходных материалов для спектакля "Не любо - не слушай", ткани и швейных принадлежностей, обуви, а так же оказаны услуги по изготовлению металлического каркаса к спектаклю "Не любо-не слушай", на оказание услуг драматурга к спектаклю.   Ведется работа по заключению договоров на сумму 526,05 тыс. руб. Денежные средства планируется освоить в 3 квартале 2020 года.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u/>
            <sz val="16"/>
            <rFont val="Times New Roman"/>
            <family val="1"/>
            <charset val="204"/>
          </rPr>
          <t/>
        </r>
      </is>
    </nc>
  </rcc>
</revisions>
</file>

<file path=xl/revisions/revisionLog4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1" sId="1">
    <o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т.р.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t>
        </r>
        <r>
          <rPr>
            <sz val="16"/>
            <color rgb="FFFF0000"/>
            <rFont val="Times New Roman"/>
            <family val="2"/>
            <charset val="204"/>
          </rPr>
          <t xml:space="preserve">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2 560,16 тыс. руб. на поставку светового и звукового оборудования, расходных материалов для спектакля "Не любо - не слушай", ткани и швейных принадлежностей, обуви, а так же оказаны услуги по изготовлению металлического каркаса к спектаклю "Не любо-не слушай", на оказание услуг драматурга к спектаклю.   Ведется работа по заключению договоров на сумму 526,05 тыс. руб. Денежные средства планируется освоить в 3 квартале 2020 года.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u/>
            <sz val="16"/>
            <rFont val="Times New Roman"/>
            <family val="1"/>
            <charset val="204"/>
          </rPr>
          <t/>
        </r>
      </is>
    </oc>
    <n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т.р.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2 560,16 тыс. руб. на поставку светового и звукового оборудования, расходных материалов для спектакля "Не любо - не слушай", ткани и швейных принадлежностей, обуви, а так же оказаны услуги по изготовлению металлического каркаса к спектаклю "Не любо-не слушай", на оказание услуг драматурга к спектаклю.   Ведется работа по заключению договоров на сумму 526,05 тыс. руб. Денежные средства планируется освоить в 3 квартале 2020 года.                 </t>
        </r>
        <r>
          <rPr>
            <sz val="16"/>
            <color rgb="FFFF0000"/>
            <rFont val="Times New Roman"/>
            <family val="2"/>
            <charset val="204"/>
          </rPr>
          <t xml:space="preserve">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u/>
            <sz val="16"/>
            <rFont val="Times New Roman"/>
            <family val="1"/>
            <charset val="204"/>
          </rPr>
          <t/>
        </r>
      </is>
    </nc>
  </rcc>
</revisions>
</file>

<file path=xl/revisions/revisionLog4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FilterData" hidden="1" oldHidden="1">
    <formula>'на 01.08.2020'!$A$7:$J$430</formula>
    <oldFormula>'на 01.08.2020'!$A$7:$J$430</oldFormula>
  </rdn>
  <rcv guid="{3EEA7E1A-5F2B-4408-A34C-1F0223B5B245}" action="add"/>
</revisions>
</file>

<file path=xl/revisions/revisionLog4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3" sId="1">
    <o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т.р.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2 560,16 тыс. руб. на поставку светового и звукового оборудования, расходных материалов для спектакля "Не любо - не слушай", ткани и швейных принадлежностей, обуви, а так же оказаны услуги по изготовлению металлического каркаса к спектаклю "Не любо-не слушай", на оказание услуг драматурга к спектаклю.   Ведется работа по заключению договоров на сумму 526,05 тыс. руб. Денежные средства планируется освоить в 3 квартале 2020 года.                 </t>
        </r>
        <r>
          <rPr>
            <sz val="16"/>
            <color rgb="FFFF0000"/>
            <rFont val="Times New Roman"/>
            <family val="2"/>
            <charset val="204"/>
          </rPr>
          <t xml:space="preserve">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u/>
            <sz val="16"/>
            <rFont val="Times New Roman"/>
            <family val="1"/>
            <charset val="204"/>
          </rPr>
          <t/>
        </r>
      </is>
    </oc>
    <n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тыс.руб.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2 560,16 тыс. руб. на поставку светового и звукового оборудования, расходных материалов для спектакля "Не любо - не слушай", ткани и швейных принадлежностей, обуви, а так же оказаны услуги по изготовлению металлического каркаса к спектаклю "Не любо-не слушай", на оказание услуг драматурга к спектаклю.   Ведется работа по заключению договоров на сумму 526,05 тыс. руб. Денежные средства планируется освоить в 3 квартале 2020 года.                 </t>
        </r>
        <r>
          <rPr>
            <sz val="16"/>
            <color rgb="FFFF0000"/>
            <rFont val="Times New Roman"/>
            <family val="2"/>
            <charset val="204"/>
          </rPr>
          <t xml:space="preserve">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Исполнено 224,59 тыс. руб. Проведена закупка короба архивного по муниципальному контракту МК-137/20, канцелярских товаров по договору №53 и переплётного станка по договору №60
</t>
        </r>
        <r>
          <rPr>
            <u/>
            <sz val="16"/>
            <rFont val="Times New Roman"/>
            <family val="1"/>
            <charset val="204"/>
          </rPr>
          <t/>
        </r>
      </is>
    </nc>
  </rcc>
</revisions>
</file>

<file path=xl/revisions/revisionLog4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4" sId="1">
    <o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тыс.руб.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2 560,16 тыс. руб. на поставку светового и звукового оборудования, расходных материалов для спектакля "Не любо - не слушай", ткани и швейных принадлежностей, обуви, а так же оказаны услуги по изготовлению металлического каркаса к спектаклю "Не любо-не слушай", на оказание услуг драматурга к спектаклю.   Ведется работа по заключению договоров на сумму 526,05 тыс. руб. Денежные средства планируется освоить в 3 квартале 2020 года.                 </t>
        </r>
        <r>
          <rPr>
            <sz val="16"/>
            <color rgb="FFFF0000"/>
            <rFont val="Times New Roman"/>
            <family val="2"/>
            <charset val="204"/>
          </rPr>
          <t xml:space="preserve">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Исполнено 224,59 тыс. руб. Проведена закупка короба архивного по муниципальному контракту МК-137/20, канцелярских товаров по договору №53 и переплётного станка по договору №60
</t>
        </r>
        <r>
          <rPr>
            <u/>
            <sz val="16"/>
            <rFont val="Times New Roman"/>
            <family val="1"/>
            <charset val="204"/>
          </rPr>
          <t/>
        </r>
      </is>
    </oc>
    <n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тыс.руб.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2 560,16 тыс. руб. на поставку светового и звукового оборудования, расходных материалов для спектакля "Не любо - не слушай", ткани и швейных принадлежностей, обуви, а так же оказаны услуги по изготовлению металлического каркаса к спектаклю "Не любо-не слушай", на оказание услуг драматурга к спектаклю.   Ведется работа по заключению договоров на сумму 526,05 тыс. руб. Денежные средства планируется освоить в 3 квартале 2020 года.                 </t>
        </r>
        <r>
          <rPr>
            <sz val="16"/>
            <color rgb="FFFF0000"/>
            <rFont val="Times New Roman"/>
            <family val="2"/>
            <charset val="204"/>
          </rPr>
          <t xml:space="preserve">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Исполнено 224,59 тыс. руб. Приобретены короб архивный, канцелярские товары и переплётный станок.
</t>
        </r>
        <r>
          <rPr>
            <u/>
            <sz val="16"/>
            <rFont val="Times New Roman"/>
            <family val="1"/>
            <charset val="204"/>
          </rPr>
          <t/>
        </r>
      </is>
    </nc>
  </rcc>
</revisions>
</file>

<file path=xl/revisions/revisionLog4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5" sId="1" numFmtId="4">
    <oc r="I193">
      <f>D193</f>
    </oc>
    <nc r="I193">
      <v>0</v>
    </nc>
  </rcc>
  <rfmt sheetId="1" sqref="J192:J197" start="0" length="2147483647">
    <dxf>
      <font>
        <color auto="1"/>
      </font>
    </dxf>
  </rfmt>
  <rcc rId="1296" sId="1">
    <oc r="J192" t="inlineStr">
      <is>
        <r>
          <rPr>
            <u/>
            <sz val="16"/>
            <rFont val="Times New Roman"/>
            <family val="2"/>
            <charset val="204"/>
          </rPr>
          <t>АГ:</t>
        </r>
        <r>
          <rPr>
            <sz val="16"/>
            <rFont val="Times New Roman"/>
            <family val="2"/>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Прием документов по неотложным мерам поддержки субъектов малого и среднего предпринимательства, осуществляющих деятельность в отраслях, пострадавших от распространения новой коронавирусной инфекции осуществляется с 3 августа 2020 года.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В связи с переносом Всероссийской переписи населения на 2021 год планируется возврат средств в федеральный бюджет.</t>
        </r>
      </is>
    </oc>
    <nc r="J192" t="inlineStr">
      <is>
        <r>
          <rPr>
            <u/>
            <sz val="16"/>
            <rFont val="Times New Roman"/>
            <family val="2"/>
            <charset val="204"/>
          </rPr>
          <t>АГ:</t>
        </r>
        <r>
          <rPr>
            <sz val="16"/>
            <rFont val="Times New Roman"/>
            <family val="2"/>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Прием документов по неотложным мерам поддержки субъектов малого и среднего предпринимательства, осуществляющих деятельность в отраслях, пострадавших от распространения новой коронавирусной инфекции осуществляется с 3 августа 2020 года. 
       </t>
        </r>
        <r>
          <rPr>
            <sz val="16"/>
            <color rgb="FFFF0000"/>
            <rFont val="Times New Roman"/>
            <family val="1"/>
            <charset val="204"/>
          </rPr>
          <t xml:space="preserve"> </t>
        </r>
        <r>
          <rPr>
            <sz val="16"/>
            <rFont val="Times New Roman"/>
            <family val="1"/>
            <charset val="204"/>
          </rPr>
          <t xml:space="preserve">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В связи с переносом Всероссийской переписи населения на 2021 год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планируется возврат средств в федеральный бюджет.</t>
        </r>
      </is>
    </nc>
  </rcc>
  <rfmt sheetId="1" sqref="I194:I195" start="0" length="2147483647">
    <dxf>
      <font>
        <color auto="1"/>
      </font>
    </dxf>
  </rfmt>
  <rfmt sheetId="1" sqref="I192" start="0" length="2147483647">
    <dxf>
      <font>
        <color auto="1"/>
      </font>
    </dxf>
  </rfmt>
  <rcv guid="{6E4A7295-8CE0-4D28-ABEF-D38EBAE7C204}" action="delete"/>
  <rdn rId="0" localSheetId="1" customView="1" name="Z_6E4A7295_8CE0_4D28_ABEF_D38EBAE7C204_.wvu.PrintArea" hidden="1" oldHidden="1">
    <formula>'на 01.08.2020'!$A$1:$J$229</formula>
    <oldFormula>'на 01.08.2020'!$A$1:$J$229</oldFormula>
  </rdn>
  <rdn rId="0" localSheetId="1" customView="1" name="Z_6E4A7295_8CE0_4D28_ABEF_D38EBAE7C204_.wvu.PrintTitles" hidden="1" oldHidden="1">
    <formula>'на 01.08.2020'!$5:$8</formula>
    <oldFormula>'на 01.08.2020'!$5:$8</oldFormula>
  </rdn>
  <rdn rId="0" localSheetId="1" customView="1" name="Z_6E4A7295_8CE0_4D28_ABEF_D38EBAE7C204_.wvu.FilterData" hidden="1" oldHidden="1">
    <formula>'на 01.08.2020'!$A$7:$J$430</formula>
    <oldFormula>'на 01.08.2020'!$A$7:$J$430</oldFormula>
  </rdn>
  <rcv guid="{6E4A7295-8CE0-4D28-ABEF-D38EBAE7C204}" action="add"/>
</revisions>
</file>

<file path=xl/revisions/revisionLog4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FilterData" hidden="1" oldHidden="1">
    <formula>'на 01.08.2020'!$A$7:$J$430</formula>
    <oldFormula>'на 01.08.2020'!$A$7:$J$430</oldFormula>
  </rdn>
  <rcv guid="{3EEA7E1A-5F2B-4408-A34C-1F0223B5B245}" action="add"/>
</revisions>
</file>

<file path=xl/revisions/revisionLog4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1" sId="1">
    <o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тыс.руб.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2 560,16 тыс. руб. на поставку светового и звукового оборудования, расходных материалов для спектакля "Не любо - не слушай", ткани и швейных принадлежностей, обуви, а так же оказаны услуги по изготовлению металлического каркаса к спектаклю "Не любо-не слушай", на оказание услуг драматурга к спектаклю.   Ведется работа по заключению договоров на сумму 526,05 тыс. руб. Денежные средства планируется освоить в 3 квартале 2020 года.                 </t>
        </r>
        <r>
          <rPr>
            <sz val="16"/>
            <color rgb="FFFF0000"/>
            <rFont val="Times New Roman"/>
            <family val="2"/>
            <charset val="204"/>
          </rPr>
          <t xml:space="preserve">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Исполнено 224,59 тыс. руб. Приобретены короб архивный, канцелярские товары и переплётный станок.
</t>
        </r>
        <r>
          <rPr>
            <u/>
            <sz val="16"/>
            <rFont val="Times New Roman"/>
            <family val="1"/>
            <charset val="204"/>
          </rPr>
          <t/>
        </r>
      </is>
    </oc>
    <n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тыс.руб.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2 560,16 тыс. руб. на поставку светового и звукового оборудования, расходных материалов для спектакля "Не любо - не слушай", ткани и швейных принадлежностей, обуви, а так же оказаны услуги по изготовлению металлического каркаса к спектаклю "Не любо-не слушай", на оказание услуг драматурга к спектаклю.   Ведется работа по заключению договоров на сумму 526,05 тыс. руб. Денежные средства планируется освоить в 3 квартале 2020 года.                 </t>
        </r>
        <r>
          <rPr>
            <sz val="16"/>
            <color rgb="FFFF0000"/>
            <rFont val="Times New Roman"/>
            <family val="2"/>
            <charset val="204"/>
          </rPr>
          <t xml:space="preserve">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Приобретены короб архивный, канцелярские товары и переплётный станок.
</t>
        </r>
        <r>
          <rPr>
            <u/>
            <sz val="16"/>
            <rFont val="Times New Roman"/>
            <family val="1"/>
            <charset val="204"/>
          </rPr>
          <t/>
        </r>
      </is>
    </nc>
  </rcc>
  <rfmt sheetId="1" sqref="J38:J43" start="0" length="2147483647">
    <dxf>
      <font>
        <color auto="1"/>
      </font>
    </dxf>
  </rfmt>
</revisions>
</file>

<file path=xl/revisions/revisionLog4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30:I31" start="0" length="2147483647">
    <dxf>
      <font>
        <color auto="1"/>
      </font>
    </dxf>
  </rfmt>
  <rfmt sheetId="1" sqref="A186:XFD191" start="0" length="2147483647">
    <dxf>
      <font>
        <color auto="1"/>
      </font>
    </dxf>
  </rfmt>
  <rcc rId="1302" sId="1">
    <o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январь-июнь и первую половину июля,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на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 контракта для приобретения цифровых камер АПК "Безопасный город";
-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4. В рамках реализации мероприятий программы планируется заключить соглашение между Департаментом внутренней политики ХМАО-Югры и Администрацией города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3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u/>
            <sz val="16"/>
            <color rgb="FFFF0000"/>
            <rFont val="Times New Roman"/>
            <family val="2"/>
            <charset val="204"/>
          </rPr>
          <t/>
        </r>
      </is>
    </oc>
    <n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январь-июнь и первую половину июля,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на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 контракта для приобретения цифровых камер АПК "Безопасный город";
-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t>
        </r>
        <r>
          <rPr>
            <sz val="16"/>
            <color rgb="FFFF0000"/>
            <rFont val="Times New Roman"/>
            <family val="2"/>
            <charset val="204"/>
          </rPr>
          <t xml:space="preserve">
       </t>
        </r>
        <r>
          <rPr>
            <sz val="16"/>
            <rFont val="Times New Roman"/>
            <family val="1"/>
            <charset val="204"/>
          </rPr>
          <t xml:space="preserve">  4. В рамках реализации мероприятий программы планируется заключить соглашение между Департаментом внутренней политики ХМАО-Югры и Администрацией города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2"/>
            <charset val="204"/>
          </rPr>
          <t xml:space="preserve">
     </t>
        </r>
        <r>
          <rPr>
            <u/>
            <sz val="16"/>
            <color rgb="FFFF0000"/>
            <rFont val="Times New Roman"/>
            <family val="2"/>
            <charset val="204"/>
          </rPr>
          <t/>
        </r>
      </is>
    </nc>
  </rcc>
  <rfmt sheetId="1" sqref="I216:I221" start="0" length="2147483647">
    <dxf>
      <font>
        <color auto="1"/>
      </font>
    </dxf>
  </rfmt>
  <rcv guid="{6E4A7295-8CE0-4D28-ABEF-D38EBAE7C204}" action="delete"/>
  <rdn rId="0" localSheetId="1" customView="1" name="Z_6E4A7295_8CE0_4D28_ABEF_D38EBAE7C204_.wvu.PrintArea" hidden="1" oldHidden="1">
    <formula>'на 01.08.2020'!$A$1:$J$229</formula>
    <oldFormula>'на 01.08.2020'!$A$1:$J$229</oldFormula>
  </rdn>
  <rdn rId="0" localSheetId="1" customView="1" name="Z_6E4A7295_8CE0_4D28_ABEF_D38EBAE7C204_.wvu.PrintTitles" hidden="1" oldHidden="1">
    <formula>'на 01.08.2020'!$5:$8</formula>
    <oldFormula>'на 01.08.2020'!$5:$8</oldFormula>
  </rdn>
  <rdn rId="0" localSheetId="1" customView="1" name="Z_6E4A7295_8CE0_4D28_ABEF_D38EBAE7C204_.wvu.FilterData" hidden="1" oldHidden="1">
    <formula>'на 01.08.2020'!$A$7:$J$430</formula>
    <oldFormula>'на 01.08.2020'!$A$7:$J$430</oldFormula>
  </rdn>
  <rcv guid="{6E4A7295-8CE0-4D28-ABEF-D38EBAE7C204}"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5" start="0" length="2147483647">
    <dxf>
      <font>
        <color auto="1"/>
      </font>
    </dxf>
  </rfmt>
  <rfmt sheetId="1" sqref="D26" start="0" length="2147483647">
    <dxf>
      <font>
        <color auto="1"/>
      </font>
    </dxf>
  </rfmt>
  <rcc rId="820" sId="1" numFmtId="4">
    <nc r="C28">
      <v>194.42</v>
    </nc>
  </rcc>
  <rcc rId="821" sId="1" numFmtId="4">
    <oc r="C27">
      <v>253833.54</v>
    </oc>
    <nc r="C27">
      <v>253639.12</v>
    </nc>
  </rcc>
  <rfmt sheetId="1" sqref="C28" start="0" length="2147483647">
    <dxf>
      <font>
        <color auto="1"/>
      </font>
    </dxf>
  </rfmt>
  <rcc rId="822" sId="1" numFmtId="4">
    <oc r="D27">
      <f>310877.87-194.42</f>
    </oc>
    <nc r="D27">
      <v>299148.68</v>
    </nc>
  </rcc>
  <rfmt sheetId="1" sqref="D21:D23" start="0" length="2147483647">
    <dxf>
      <font>
        <color auto="1"/>
      </font>
    </dxf>
  </rfmt>
  <rfmt sheetId="1" sqref="D27:D28" start="0" length="2147483647">
    <dxf>
      <font>
        <color auto="1"/>
      </font>
    </dxf>
  </rfmt>
</revisions>
</file>

<file path=xl/revisions/revisionLog4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0:XFD10" start="0" length="2147483647">
    <dxf>
      <font>
        <color auto="1"/>
      </font>
    </dxf>
  </rfmt>
  <rfmt sheetId="1" sqref="B11:H11" start="0" length="2147483647">
    <dxf>
      <font>
        <color auto="1"/>
      </font>
    </dxf>
  </rfmt>
  <rfmt sheetId="1" sqref="C12:C13" start="0" length="2147483647">
    <dxf>
      <font>
        <color auto="1"/>
      </font>
    </dxf>
  </rfmt>
  <rfmt sheetId="1" sqref="D12:D13" start="0" length="2147483647">
    <dxf>
      <font>
        <color auto="1"/>
      </font>
    </dxf>
  </rfmt>
  <rfmt sheetId="1" sqref="E12:E13" start="0" length="2147483647">
    <dxf>
      <font>
        <color auto="1"/>
      </font>
    </dxf>
  </rfmt>
  <rfmt sheetId="1" sqref="G12:G13" start="0" length="2147483647">
    <dxf>
      <font>
        <color auto="1"/>
      </font>
    </dxf>
  </rfmt>
  <rcc rId="1306" sId="1">
    <nc r="F13">
      <f>E13/D13</f>
    </nc>
  </rcc>
  <rfmt sheetId="1" sqref="F12:F13" start="0" length="2147483647">
    <dxf>
      <font>
        <color auto="1"/>
      </font>
    </dxf>
  </rfmt>
  <rcc rId="1307" sId="1">
    <nc r="H13">
      <f>G13/D13</f>
    </nc>
  </rcc>
  <rfmt sheetId="1" sqref="H12:H13" start="0" length="2147483647">
    <dxf>
      <font>
        <color auto="1"/>
      </font>
    </dxf>
  </rfmt>
  <rfmt sheetId="1" sqref="A14:XFD14" start="0" length="2147483647">
    <dxf>
      <font>
        <color auto="1"/>
      </font>
    </dxf>
  </rfmt>
  <rfmt sheetId="1" sqref="A12:XFD13" start="0" length="2147483647">
    <dxf>
      <font>
        <color auto="1"/>
      </font>
    </dxf>
  </rfmt>
  <rcc rId="1308" sId="1">
    <oc r="K12">
      <f>D12-I12</f>
    </oc>
    <nc r="K12">
      <f>D12-I12</f>
    </nc>
  </rcc>
  <rcc rId="1309" sId="1">
    <oc r="K13">
      <f>D13-I13</f>
    </oc>
    <nc r="K13">
      <f>D13-I13</f>
    </nc>
  </rcc>
  <rcc rId="1310" sId="1">
    <oc r="K14">
      <f>D14-I14</f>
    </oc>
    <nc r="K14">
      <f>D14-I14</f>
    </nc>
  </rcc>
  <rcc rId="1311" sId="1" odxf="1" dxf="1">
    <nc r="K15">
      <f>D15-I15</f>
    </nc>
    <odxf>
      <font>
        <i val="0"/>
        <sz val="20"/>
        <color auto="1"/>
      </font>
    </odxf>
    <ndxf>
      <font>
        <i/>
        <sz val="20"/>
        <color auto="1"/>
      </font>
    </ndxf>
  </rcc>
  <rcc rId="1312" sId="1" odxf="1" dxf="1">
    <nc r="K16">
      <f>D16-I16</f>
    </nc>
    <odxf>
      <font>
        <sz val="20"/>
        <color rgb="FFFF0000"/>
      </font>
    </odxf>
    <ndxf>
      <font>
        <sz val="20"/>
        <color auto="1"/>
      </font>
    </ndxf>
  </rcc>
  <rcc rId="1313" sId="1" odxf="1" dxf="1">
    <nc r="K17">
      <f>D17-I17</f>
    </nc>
    <odxf>
      <font>
        <sz val="20"/>
        <color rgb="FFFF0000"/>
      </font>
    </odxf>
    <ndxf>
      <font>
        <sz val="20"/>
        <color auto="1"/>
      </font>
    </ndxf>
  </rcc>
  <rcc rId="1314" sId="1" odxf="1" dxf="1">
    <nc r="K18">
      <f>D18-I18</f>
    </nc>
    <odxf>
      <font>
        <sz val="20"/>
        <color rgb="FFFF0000"/>
      </font>
    </odxf>
    <ndxf>
      <font>
        <sz val="20"/>
        <color auto="1"/>
      </font>
    </ndxf>
  </rcc>
  <rcc rId="1315" sId="1" odxf="1" dxf="1">
    <nc r="K19">
      <f>D19-I19</f>
    </nc>
    <odxf>
      <font>
        <sz val="20"/>
        <color rgb="FFFF0000"/>
      </font>
    </odxf>
    <ndxf>
      <font>
        <sz val="20"/>
        <color auto="1"/>
      </font>
    </ndxf>
  </rcc>
  <rcc rId="1316" sId="1" odxf="1" dxf="1">
    <nc r="K20">
      <f>D20-I20</f>
    </nc>
    <odxf>
      <font>
        <sz val="20"/>
        <color rgb="FFFF0000"/>
      </font>
    </odxf>
    <ndxf>
      <font>
        <sz val="20"/>
        <color auto="1"/>
      </font>
    </ndxf>
  </rcc>
  <rcc rId="1317" sId="1" odxf="1" dxf="1">
    <oc r="K21">
      <f>D21-I21</f>
    </oc>
    <nc r="K21">
      <f>D21-I21</f>
    </nc>
    <odxf>
      <font>
        <sz val="20"/>
        <color rgb="FFFF0000"/>
      </font>
    </odxf>
    <ndxf>
      <font>
        <sz val="20"/>
        <color auto="1"/>
      </font>
    </ndxf>
  </rcc>
  <rcc rId="1318" sId="1" odxf="1" dxf="1">
    <nc r="K22">
      <f>D22-I22</f>
    </nc>
    <odxf>
      <font>
        <sz val="20"/>
        <color rgb="FFFF0000"/>
      </font>
    </odxf>
    <ndxf>
      <font>
        <sz val="20"/>
        <color auto="1"/>
      </font>
    </ndxf>
  </rcc>
  <rcc rId="1319" sId="1" odxf="1" dxf="1">
    <nc r="K23">
      <f>D23-I23</f>
    </nc>
    <odxf>
      <font>
        <sz val="20"/>
        <color rgb="FFFF0000"/>
      </font>
    </odxf>
    <ndxf>
      <font>
        <sz val="20"/>
        <color auto="1"/>
      </font>
    </ndxf>
  </rcc>
  <rcc rId="1320" sId="1" odxf="1" dxf="1">
    <nc r="K24">
      <f>D24-I24</f>
    </nc>
    <odxf>
      <font>
        <sz val="20"/>
        <color rgb="FFFF0000"/>
      </font>
    </odxf>
    <ndxf>
      <font>
        <sz val="20"/>
        <color auto="1"/>
      </font>
    </ndxf>
  </rcc>
  <rcc rId="1321" sId="1" odxf="1" dxf="1">
    <oc r="K25">
      <f>D25-I25</f>
    </oc>
    <nc r="K25">
      <f>D25-I25</f>
    </nc>
    <odxf>
      <font>
        <sz val="20"/>
        <color rgb="FFFF0000"/>
      </font>
    </odxf>
    <ndxf>
      <font>
        <sz val="20"/>
        <color auto="1"/>
      </font>
    </ndxf>
  </rcc>
  <rcc rId="1322" sId="1" odxf="1" dxf="1">
    <oc r="K26">
      <f>D26-I26</f>
    </oc>
    <nc r="K26">
      <f>D26-I26</f>
    </nc>
    <odxf>
      <font>
        <sz val="20"/>
        <color rgb="FFFF0000"/>
      </font>
    </odxf>
    <ndxf>
      <font>
        <sz val="20"/>
        <color auto="1"/>
      </font>
    </ndxf>
  </rcc>
  <rcc rId="1323" sId="1" odxf="1" dxf="1">
    <oc r="K27">
      <f>D27-I27</f>
    </oc>
    <nc r="K27">
      <f>D27-I27</f>
    </nc>
    <odxf>
      <font>
        <sz val="20"/>
        <color rgb="FFFF0000"/>
      </font>
    </odxf>
    <ndxf>
      <font>
        <sz val="20"/>
        <color auto="1"/>
      </font>
    </ndxf>
  </rcc>
  <rcc rId="1324" sId="1" odxf="1" dxf="1">
    <oc r="K28">
      <f>D28-I28</f>
    </oc>
    <nc r="K28">
      <f>D28-I28</f>
    </nc>
    <odxf>
      <font>
        <sz val="20"/>
        <color rgb="FFFF0000"/>
      </font>
    </odxf>
    <ndxf>
      <font>
        <sz val="20"/>
        <color auto="1"/>
      </font>
    </ndxf>
  </rcc>
  <rcc rId="1325" sId="1" odxf="1" dxf="1">
    <nc r="K29">
      <f>D29-I29</f>
    </nc>
    <odxf>
      <font>
        <sz val="20"/>
        <color rgb="FFFF0000"/>
      </font>
    </odxf>
    <ndxf>
      <font>
        <sz val="20"/>
        <color auto="1"/>
      </font>
    </ndxf>
  </rcc>
  <rcc rId="1326" sId="1" odxf="1" dxf="1">
    <nc r="K30">
      <f>D30-I30</f>
    </nc>
    <odxf>
      <font>
        <sz val="20"/>
        <color rgb="FFFF0000"/>
      </font>
    </odxf>
    <ndxf>
      <font>
        <sz val="20"/>
        <color auto="1"/>
      </font>
    </ndxf>
  </rcc>
  <rcc rId="1327" sId="1" odxf="1" dxf="1">
    <nc r="K31">
      <f>D31-I31</f>
    </nc>
    <odxf>
      <font>
        <sz val="20"/>
        <color rgb="FFFF0000"/>
      </font>
    </odxf>
    <ndxf>
      <font>
        <sz val="20"/>
        <color auto="1"/>
      </font>
    </ndxf>
  </rcc>
  <rcc rId="1328" sId="1" odxf="1" dxf="1">
    <nc r="K32">
      <f>D32-I32</f>
    </nc>
    <odxf>
      <font>
        <sz val="20"/>
        <color rgb="FFFF0000"/>
      </font>
    </odxf>
    <ndxf>
      <font>
        <sz val="20"/>
        <color auto="1"/>
      </font>
    </ndxf>
  </rcc>
  <rcc rId="1329" sId="1" odxf="1" dxf="1">
    <oc r="K33">
      <f>D33-I33</f>
    </oc>
    <nc r="K33">
      <f>D33-I33</f>
    </nc>
    <odxf>
      <font>
        <sz val="20"/>
        <color rgb="FFFF0000"/>
      </font>
    </odxf>
    <ndxf>
      <font>
        <sz val="20"/>
        <color auto="1"/>
      </font>
    </ndxf>
  </rcc>
  <rcc rId="1330" sId="1" odxf="1" dxf="1">
    <nc r="K34">
      <f>D34-I34</f>
    </nc>
    <odxf>
      <font>
        <sz val="20"/>
        <color rgb="FFFF0000"/>
      </font>
    </odxf>
    <ndxf>
      <font>
        <sz val="20"/>
        <color auto="1"/>
      </font>
    </ndxf>
  </rcc>
  <rcc rId="1331" sId="1" odxf="1" dxf="1">
    <nc r="K35">
      <f>D35-I35</f>
    </nc>
    <odxf>
      <font>
        <sz val="20"/>
        <color rgb="FFFF0000"/>
      </font>
    </odxf>
    <ndxf>
      <font>
        <sz val="20"/>
        <color auto="1"/>
      </font>
    </ndxf>
  </rcc>
  <rcc rId="1332" sId="1" odxf="1" dxf="1">
    <nc r="K36">
      <f>D36-I36</f>
    </nc>
    <odxf>
      <font>
        <sz val="20"/>
        <color rgb="FFFF0000"/>
      </font>
    </odxf>
    <ndxf>
      <font>
        <sz val="20"/>
        <color auto="1"/>
      </font>
    </ndxf>
  </rcc>
  <rcc rId="1333" sId="1">
    <nc r="K37">
      <f>D37-I37</f>
    </nc>
  </rcc>
  <rcc rId="1334" sId="1" odxf="1" dxf="1">
    <nc r="K38">
      <f>D38-I38</f>
    </nc>
    <odxf>
      <font>
        <sz val="20"/>
        <color rgb="FFFF0000"/>
      </font>
    </odxf>
    <ndxf>
      <font>
        <sz val="20"/>
        <color auto="1"/>
      </font>
    </ndxf>
  </rcc>
  <rcc rId="1335" sId="1" odxf="1" dxf="1">
    <nc r="K39">
      <f>D39-I39</f>
    </nc>
    <odxf>
      <font>
        <sz val="20"/>
        <color rgb="FFFF0000"/>
      </font>
    </odxf>
    <ndxf>
      <font>
        <sz val="20"/>
        <color auto="1"/>
      </font>
    </ndxf>
  </rcc>
  <rcc rId="1336" sId="1" odxf="1" dxf="1">
    <nc r="K40">
      <f>D40-I40</f>
    </nc>
    <odxf>
      <font>
        <sz val="20"/>
        <color rgb="FFFF0000"/>
      </font>
    </odxf>
    <ndxf>
      <font>
        <sz val="20"/>
        <color auto="1"/>
      </font>
    </ndxf>
  </rcc>
  <rcc rId="1337" sId="1" odxf="1" dxf="1">
    <nc r="K41">
      <f>D41-I41</f>
    </nc>
    <odxf>
      <font>
        <sz val="20"/>
        <color rgb="FFFF0000"/>
      </font>
    </odxf>
    <ndxf>
      <font>
        <sz val="20"/>
        <color auto="1"/>
      </font>
    </ndxf>
  </rcc>
  <rcc rId="1338" sId="1" odxf="1" dxf="1">
    <nc r="K42">
      <f>D42-I42</f>
    </nc>
    <odxf>
      <font>
        <sz val="20"/>
        <color rgb="FFFF0000"/>
      </font>
    </odxf>
    <ndxf>
      <font>
        <sz val="20"/>
        <color auto="1"/>
      </font>
    </ndxf>
  </rcc>
  <rcc rId="1339" sId="1" odxf="1" dxf="1">
    <nc r="K43">
      <f>D43-I43</f>
    </nc>
    <odxf>
      <font>
        <sz val="20"/>
        <color rgb="FFFF0000"/>
      </font>
    </odxf>
    <ndxf>
      <font>
        <sz val="20"/>
        <color auto="1"/>
      </font>
    </ndxf>
  </rcc>
  <rcc rId="1340" sId="1" odxf="1" dxf="1">
    <nc r="K44">
      <f>D44-I44</f>
    </nc>
    <odxf>
      <font>
        <sz val="20"/>
        <color rgb="FFFF0000"/>
      </font>
    </odxf>
    <ndxf>
      <font>
        <sz val="20"/>
        <color auto="1"/>
      </font>
    </ndxf>
  </rcc>
  <rcc rId="1341" sId="1" odxf="1" dxf="1">
    <nc r="K45">
      <f>D45-I45</f>
    </nc>
    <odxf>
      <font>
        <sz val="20"/>
        <color rgb="FFFF0000"/>
      </font>
    </odxf>
    <ndxf>
      <font>
        <sz val="20"/>
        <color auto="1"/>
      </font>
    </ndxf>
  </rcc>
  <rcc rId="1342" sId="1" odxf="1" dxf="1">
    <nc r="K46">
      <f>D46-I46</f>
    </nc>
    <odxf>
      <font>
        <sz val="20"/>
        <color rgb="FFFF0000"/>
      </font>
    </odxf>
    <ndxf>
      <font>
        <sz val="20"/>
        <color auto="1"/>
      </font>
    </ndxf>
  </rcc>
  <rcc rId="1343" sId="1" odxf="1" dxf="1">
    <nc r="K47">
      <f>D47-I47</f>
    </nc>
    <odxf>
      <font>
        <sz val="20"/>
        <color rgb="FFFF0000"/>
      </font>
    </odxf>
    <ndxf>
      <font>
        <sz val="20"/>
        <color auto="1"/>
      </font>
    </ndxf>
  </rcc>
  <rcc rId="1344" sId="1" odxf="1" dxf="1">
    <nc r="K48">
      <f>D48-I48</f>
    </nc>
    <odxf>
      <font>
        <sz val="20"/>
        <color rgb="FFFF0000"/>
      </font>
    </odxf>
    <ndxf>
      <font>
        <sz val="20"/>
        <color auto="1"/>
      </font>
    </ndxf>
  </rcc>
  <rcc rId="1345" sId="1" odxf="1" dxf="1">
    <nc r="K49">
      <f>D49-I49</f>
    </nc>
    <odxf>
      <font>
        <sz val="20"/>
        <color rgb="FFFF0000"/>
      </font>
    </odxf>
    <ndxf>
      <font>
        <sz val="20"/>
        <color auto="1"/>
      </font>
    </ndxf>
  </rcc>
  <rcc rId="1346" sId="1" odxf="1" dxf="1">
    <nc r="K50">
      <f>D50-I50</f>
    </nc>
    <odxf>
      <font>
        <sz val="20"/>
        <color rgb="FFFF0000"/>
      </font>
    </odxf>
    <ndxf>
      <font>
        <sz val="20"/>
        <color auto="1"/>
      </font>
    </ndxf>
  </rcc>
  <rcc rId="1347" sId="1" odxf="1" dxf="1">
    <nc r="K51">
      <f>D51-I51</f>
    </nc>
    <odxf>
      <font>
        <sz val="20"/>
        <color rgb="FFFF0000"/>
      </font>
    </odxf>
    <ndxf>
      <font>
        <sz val="20"/>
        <color auto="1"/>
      </font>
    </ndxf>
  </rcc>
  <rcc rId="1348" sId="1" odxf="1" dxf="1">
    <nc r="K52">
      <f>D52-I52</f>
    </nc>
    <odxf>
      <font>
        <sz val="20"/>
        <color rgb="FFFF0000"/>
      </font>
    </odxf>
    <ndxf>
      <font>
        <sz val="20"/>
        <color auto="1"/>
      </font>
    </ndxf>
  </rcc>
  <rcc rId="1349" sId="1" odxf="1" dxf="1">
    <nc r="K53">
      <f>D53-I53</f>
    </nc>
    <odxf>
      <font>
        <sz val="20"/>
        <color rgb="FFFF0000"/>
      </font>
    </odxf>
    <ndxf>
      <font>
        <sz val="20"/>
        <color auto="1"/>
      </font>
    </ndxf>
  </rcc>
  <rcc rId="1350" sId="1" odxf="1" dxf="1">
    <nc r="K54">
      <f>D54-I54</f>
    </nc>
    <odxf>
      <font>
        <sz val="20"/>
        <color rgb="FFFF0000"/>
      </font>
    </odxf>
    <ndxf>
      <font>
        <sz val="20"/>
        <color auto="1"/>
      </font>
    </ndxf>
  </rcc>
  <rcc rId="1351" sId="1" odxf="1" dxf="1">
    <nc r="K55">
      <f>D55-I55</f>
    </nc>
    <odxf>
      <font>
        <sz val="20"/>
        <color rgb="FFFF0000"/>
      </font>
    </odxf>
    <ndxf>
      <font>
        <sz val="20"/>
        <color auto="1"/>
      </font>
    </ndxf>
  </rcc>
  <rcc rId="1352" sId="1" odxf="1" dxf="1">
    <nc r="K56">
      <f>D56-I56</f>
    </nc>
    <odxf>
      <font>
        <sz val="20"/>
        <color rgb="FFFF0000"/>
      </font>
    </odxf>
    <ndxf>
      <font>
        <sz val="20"/>
        <color auto="1"/>
      </font>
    </ndxf>
  </rcc>
  <rcc rId="1353" sId="1" odxf="1" dxf="1">
    <nc r="K57">
      <f>D57-I57</f>
    </nc>
    <odxf>
      <font>
        <sz val="20"/>
        <color rgb="FFFF0000"/>
      </font>
    </odxf>
    <ndxf>
      <font>
        <sz val="20"/>
        <color auto="1"/>
      </font>
    </ndxf>
  </rcc>
  <rcc rId="1354" sId="1" odxf="1" dxf="1">
    <nc r="K58">
      <f>D58-I58</f>
    </nc>
    <odxf>
      <font>
        <sz val="20"/>
        <color rgb="FFFF0000"/>
      </font>
    </odxf>
    <ndxf>
      <font>
        <sz val="20"/>
        <color auto="1"/>
      </font>
    </ndxf>
  </rcc>
  <rcc rId="1355" sId="1" odxf="1" dxf="1">
    <nc r="K59">
      <f>D59-I59</f>
    </nc>
    <odxf>
      <font>
        <sz val="20"/>
        <color rgb="FFFF0000"/>
      </font>
    </odxf>
    <ndxf>
      <font>
        <sz val="20"/>
        <color auto="1"/>
      </font>
    </ndxf>
  </rcc>
  <rcc rId="1356" sId="1" odxf="1" dxf="1">
    <nc r="K60">
      <f>D60-I60</f>
    </nc>
    <odxf>
      <font>
        <sz val="20"/>
        <color rgb="FFFF0000"/>
      </font>
    </odxf>
    <ndxf>
      <font>
        <sz val="20"/>
        <color auto="1"/>
      </font>
    </ndxf>
  </rcc>
  <rcc rId="1357" sId="1" odxf="1" dxf="1">
    <nc r="K61">
      <f>D61-I61</f>
    </nc>
    <odxf>
      <font>
        <sz val="20"/>
        <color rgb="FFFF0000"/>
      </font>
    </odxf>
    <ndxf>
      <font>
        <sz val="20"/>
        <color auto="1"/>
      </font>
    </ndxf>
  </rcc>
  <rcc rId="1358" sId="1">
    <nc r="K62">
      <f>D62-I62</f>
    </nc>
  </rcc>
  <rcc rId="1359" sId="1" odxf="1" dxf="1">
    <nc r="K63">
      <f>D63-I63</f>
    </nc>
    <odxf>
      <font>
        <sz val="20"/>
        <color rgb="FFFF0000"/>
      </font>
    </odxf>
    <ndxf>
      <font>
        <sz val="20"/>
        <color auto="1"/>
      </font>
    </ndxf>
  </rcc>
  <rcc rId="1360" sId="1" odxf="1" dxf="1">
    <nc r="K64">
      <f>D64-I64</f>
    </nc>
    <odxf>
      <font>
        <sz val="20"/>
        <color rgb="FFFF0000"/>
      </font>
    </odxf>
    <ndxf>
      <font>
        <sz val="20"/>
        <color auto="1"/>
      </font>
    </ndxf>
  </rcc>
  <rcc rId="1361" sId="1" odxf="1" dxf="1">
    <nc r="K65">
      <f>D65-I65</f>
    </nc>
    <odxf>
      <font>
        <sz val="20"/>
        <color rgb="FFFF0000"/>
      </font>
    </odxf>
    <ndxf>
      <font>
        <sz val="20"/>
        <color auto="1"/>
      </font>
    </ndxf>
  </rcc>
  <rcc rId="1362" sId="1" odxf="1" dxf="1">
    <nc r="K66">
      <f>D66-I66</f>
    </nc>
    <odxf>
      <font>
        <sz val="20"/>
        <color rgb="FFFF0000"/>
      </font>
    </odxf>
    <ndxf>
      <font>
        <sz val="20"/>
        <color auto="1"/>
      </font>
    </ndxf>
  </rcc>
  <rcc rId="1363" sId="1" odxf="1" dxf="1">
    <nc r="K67">
      <f>D67-I67</f>
    </nc>
    <odxf>
      <font>
        <sz val="20"/>
        <color rgb="FFFF0000"/>
      </font>
    </odxf>
    <ndxf>
      <font>
        <sz val="20"/>
        <color auto="1"/>
      </font>
    </ndxf>
  </rcc>
  <rcc rId="1364" sId="1" odxf="1" dxf="1">
    <nc r="K68">
      <f>D68-I68</f>
    </nc>
    <odxf>
      <font>
        <sz val="20"/>
        <color rgb="FFFF0000"/>
      </font>
    </odxf>
    <ndxf>
      <font>
        <sz val="20"/>
        <color auto="1"/>
      </font>
    </ndxf>
  </rcc>
  <rcc rId="1365" sId="1" odxf="1" dxf="1">
    <nc r="K69">
      <f>D69-I69</f>
    </nc>
    <odxf>
      <font>
        <sz val="20"/>
        <color rgb="FFFF0000"/>
      </font>
    </odxf>
    <ndxf>
      <font>
        <sz val="20"/>
        <color auto="1"/>
      </font>
    </ndxf>
  </rcc>
  <rcc rId="1366" sId="1" odxf="1" dxf="1">
    <oc r="K70">
      <f>D70-I70</f>
    </oc>
    <nc r="K70">
      <f>D70-I70</f>
    </nc>
    <odxf>
      <font>
        <sz val="20"/>
        <color rgb="FFFF0000"/>
      </font>
    </odxf>
    <ndxf>
      <font>
        <sz val="20"/>
        <color auto="1"/>
      </font>
    </ndxf>
  </rcc>
  <rcc rId="1367" sId="1" odxf="1" dxf="1">
    <nc r="K71">
      <f>D71-I71</f>
    </nc>
    <odxf>
      <font>
        <sz val="20"/>
        <color rgb="FFFF0000"/>
      </font>
    </odxf>
    <ndxf>
      <font>
        <sz val="20"/>
        <color auto="1"/>
      </font>
    </ndxf>
  </rcc>
  <rcc rId="1368" sId="1" odxf="1" dxf="1">
    <nc r="K72">
      <f>D72-I72</f>
    </nc>
    <odxf>
      <font>
        <sz val="20"/>
        <color rgb="FFFF0000"/>
      </font>
    </odxf>
    <ndxf>
      <font>
        <sz val="20"/>
        <color auto="1"/>
      </font>
    </ndxf>
  </rcc>
  <rcc rId="1369" sId="1" odxf="1" dxf="1">
    <nc r="K73">
      <f>D73-I73</f>
    </nc>
    <odxf>
      <font>
        <sz val="20"/>
        <color rgb="FFFF0000"/>
      </font>
    </odxf>
    <ndxf>
      <font>
        <sz val="20"/>
        <color auto="1"/>
      </font>
    </ndxf>
  </rcc>
  <rcc rId="1370" sId="1" odxf="1" dxf="1">
    <nc r="K74">
      <f>D74-I74</f>
    </nc>
    <odxf>
      <font>
        <sz val="20"/>
        <color rgb="FFFF0000"/>
      </font>
    </odxf>
    <ndxf>
      <font>
        <sz val="20"/>
        <color auto="1"/>
      </font>
    </ndxf>
  </rcc>
  <rcc rId="1371" sId="1" odxf="1" dxf="1">
    <nc r="K75">
      <f>D75-I75</f>
    </nc>
    <odxf>
      <font>
        <sz val="20"/>
        <color rgb="FFFF0000"/>
      </font>
    </odxf>
    <ndxf>
      <font>
        <sz val="20"/>
        <color auto="1"/>
      </font>
    </ndxf>
  </rcc>
  <rcc rId="1372" sId="1" odxf="1" dxf="1">
    <nc r="K76">
      <f>D76-I76</f>
    </nc>
    <odxf>
      <font>
        <sz val="20"/>
        <color rgb="FFFF0000"/>
      </font>
    </odxf>
    <ndxf>
      <font>
        <sz val="20"/>
        <color auto="1"/>
      </font>
    </ndxf>
  </rcc>
  <rcc rId="1373" sId="1" odxf="1" dxf="1">
    <nc r="K77">
      <f>D77-I77</f>
    </nc>
    <odxf>
      <font>
        <sz val="20"/>
        <color rgb="FFFF0000"/>
      </font>
    </odxf>
    <ndxf>
      <font>
        <sz val="20"/>
        <color auto="1"/>
      </font>
    </ndxf>
  </rcc>
  <rcc rId="1374" sId="1" odxf="1" dxf="1">
    <nc r="K78">
      <f>D78-I78</f>
    </nc>
    <odxf>
      <font>
        <sz val="20"/>
        <color rgb="FFFF0000"/>
      </font>
    </odxf>
    <ndxf>
      <font>
        <sz val="20"/>
        <color auto="1"/>
      </font>
    </ndxf>
  </rcc>
  <rcc rId="1375" sId="1" odxf="1" dxf="1">
    <nc r="K79">
      <f>D79-I79</f>
    </nc>
    <odxf>
      <font>
        <sz val="20"/>
        <color rgb="FFFF0000"/>
      </font>
    </odxf>
    <ndxf>
      <font>
        <sz val="20"/>
        <color auto="1"/>
      </font>
    </ndxf>
  </rcc>
  <rcc rId="1376" sId="1" odxf="1" dxf="1">
    <nc r="K80">
      <f>D80-I80</f>
    </nc>
    <odxf>
      <font>
        <sz val="20"/>
        <color rgb="FFFF0000"/>
      </font>
    </odxf>
    <ndxf>
      <font>
        <sz val="20"/>
        <color auto="1"/>
      </font>
    </ndxf>
  </rcc>
  <rcc rId="1377" sId="1" odxf="1" dxf="1">
    <nc r="K81">
      <f>D81-I81</f>
    </nc>
    <odxf>
      <font>
        <sz val="20"/>
        <color rgb="FFFF0000"/>
      </font>
    </odxf>
    <ndxf>
      <font>
        <sz val="20"/>
        <color auto="1"/>
      </font>
    </ndxf>
  </rcc>
  <rcc rId="1378" sId="1" odxf="1" dxf="1">
    <nc r="K82">
      <f>D82-I82</f>
    </nc>
    <odxf>
      <font>
        <sz val="20"/>
        <color rgb="FFFF0000"/>
      </font>
    </odxf>
    <ndxf>
      <font>
        <sz val="20"/>
        <color auto="1"/>
      </font>
    </ndxf>
  </rcc>
  <rcc rId="1379" sId="1" odxf="1" dxf="1">
    <nc r="K83">
      <f>D83-I83</f>
    </nc>
    <odxf>
      <font>
        <sz val="20"/>
        <color rgb="FFFF0000"/>
      </font>
    </odxf>
    <ndxf>
      <font>
        <sz val="20"/>
        <color auto="1"/>
      </font>
    </ndxf>
  </rcc>
  <rcc rId="1380" sId="1" odxf="1" dxf="1">
    <nc r="K84">
      <f>D84-I84</f>
    </nc>
    <odxf>
      <font>
        <sz val="20"/>
        <color rgb="FFFF0000"/>
      </font>
    </odxf>
    <ndxf>
      <font>
        <sz val="20"/>
        <color auto="1"/>
      </font>
    </ndxf>
  </rcc>
  <rcc rId="1381" sId="1" odxf="1" dxf="1">
    <nc r="K85">
      <f>D85-I85</f>
    </nc>
    <odxf>
      <font>
        <sz val="20"/>
        <color rgb="FFFF0000"/>
      </font>
    </odxf>
    <ndxf>
      <font>
        <sz val="20"/>
        <color auto="1"/>
      </font>
    </ndxf>
  </rcc>
  <rcc rId="1382" sId="1" odxf="1" dxf="1">
    <nc r="K86">
      <f>D86-I86</f>
    </nc>
    <odxf>
      <font>
        <sz val="20"/>
        <color rgb="FFFF0000"/>
      </font>
    </odxf>
    <ndxf>
      <font>
        <sz val="20"/>
        <color auto="1"/>
      </font>
    </ndxf>
  </rcc>
  <rcc rId="1383" sId="1" odxf="1" dxf="1">
    <nc r="K87">
      <f>D87-I87</f>
    </nc>
    <odxf>
      <font>
        <sz val="20"/>
        <color rgb="FFFF0000"/>
      </font>
    </odxf>
    <ndxf>
      <font>
        <sz val="20"/>
        <color auto="1"/>
      </font>
    </ndxf>
  </rcc>
  <rcc rId="1384" sId="1" odxf="1" dxf="1">
    <nc r="K88">
      <f>D88-I88</f>
    </nc>
    <odxf>
      <font>
        <sz val="20"/>
        <color rgb="FFFF0000"/>
      </font>
    </odxf>
    <ndxf>
      <font>
        <sz val="20"/>
        <color auto="1"/>
      </font>
    </ndxf>
  </rcc>
  <rcc rId="1385" sId="1" odxf="1" dxf="1">
    <nc r="K89">
      <f>D89-I89</f>
    </nc>
    <odxf>
      <font>
        <sz val="20"/>
        <color rgb="FFFF0000"/>
      </font>
    </odxf>
    <ndxf>
      <font>
        <sz val="20"/>
        <color auto="1"/>
      </font>
    </ndxf>
  </rcc>
  <rcc rId="1386" sId="1" odxf="1" dxf="1">
    <nc r="K90">
      <f>D90-I90</f>
    </nc>
    <odxf>
      <font>
        <sz val="20"/>
        <color rgb="FFFF0000"/>
      </font>
    </odxf>
    <ndxf>
      <font>
        <sz val="20"/>
        <color auto="1"/>
      </font>
    </ndxf>
  </rcc>
  <rcc rId="1387" sId="1" odxf="1" dxf="1">
    <nc r="K91">
      <f>D91-I91</f>
    </nc>
    <odxf>
      <font>
        <sz val="20"/>
        <color rgb="FFFF0000"/>
      </font>
    </odxf>
    <ndxf>
      <font>
        <sz val="20"/>
        <color auto="1"/>
      </font>
    </ndxf>
  </rcc>
  <rcc rId="1388" sId="1" odxf="1" dxf="1">
    <nc r="K92">
      <f>D92-I92</f>
    </nc>
    <odxf>
      <font>
        <sz val="20"/>
        <color rgb="FFFF0000"/>
      </font>
    </odxf>
    <ndxf>
      <font>
        <sz val="20"/>
        <color auto="1"/>
      </font>
    </ndxf>
  </rcc>
  <rcc rId="1389" sId="1" odxf="1" dxf="1">
    <nc r="K93">
      <f>D93-I93</f>
    </nc>
    <odxf>
      <font>
        <sz val="20"/>
        <color rgb="FFFF0000"/>
      </font>
    </odxf>
    <ndxf>
      <font>
        <sz val="20"/>
        <color auto="1"/>
      </font>
    </ndxf>
  </rcc>
  <rcc rId="1390" sId="1" odxf="1" dxf="1">
    <nc r="K94">
      <f>D94-I94</f>
    </nc>
    <odxf>
      <font>
        <sz val="20"/>
        <color rgb="FFFF0000"/>
      </font>
    </odxf>
    <ndxf>
      <font>
        <sz val="20"/>
        <color auto="1"/>
      </font>
    </ndxf>
  </rcc>
  <rcc rId="1391" sId="1" odxf="1" dxf="1">
    <nc r="K95">
      <f>D95-I95</f>
    </nc>
    <odxf>
      <font>
        <sz val="20"/>
        <color rgb="FFFF0000"/>
      </font>
    </odxf>
    <ndxf>
      <font>
        <sz val="20"/>
        <color auto="1"/>
      </font>
    </ndxf>
  </rcc>
  <rcc rId="1392" sId="1" odxf="1" dxf="1">
    <nc r="K96">
      <f>D96-I96</f>
    </nc>
    <odxf>
      <font>
        <sz val="20"/>
        <color rgb="FFFF0000"/>
      </font>
    </odxf>
    <ndxf>
      <font>
        <sz val="20"/>
        <color auto="1"/>
      </font>
    </ndxf>
  </rcc>
  <rcc rId="1393" sId="1" odxf="1" dxf="1">
    <nc r="K97">
      <f>D97-I97</f>
    </nc>
    <odxf>
      <font>
        <sz val="20"/>
        <color rgb="FFFF0000"/>
      </font>
    </odxf>
    <ndxf>
      <font>
        <sz val="20"/>
        <color auto="1"/>
      </font>
    </ndxf>
  </rcc>
  <rcc rId="1394" sId="1" odxf="1" dxf="1">
    <nc r="K98">
      <f>D98-I98</f>
    </nc>
    <odxf>
      <font>
        <sz val="20"/>
        <color rgb="FFFF0000"/>
      </font>
    </odxf>
    <ndxf>
      <font>
        <sz val="20"/>
        <color auto="1"/>
      </font>
    </ndxf>
  </rcc>
  <rcc rId="1395" sId="1" odxf="1" dxf="1">
    <nc r="K99">
      <f>D99-I99</f>
    </nc>
    <odxf>
      <font>
        <sz val="20"/>
        <color rgb="FFFF0000"/>
      </font>
    </odxf>
    <ndxf>
      <font>
        <sz val="20"/>
        <color auto="1"/>
      </font>
    </ndxf>
  </rcc>
  <rcc rId="1396" sId="1" odxf="1" dxf="1">
    <oc r="K100">
      <f>D100-I100</f>
    </oc>
    <nc r="K100">
      <f>D100-I100</f>
    </nc>
    <odxf>
      <font>
        <sz val="20"/>
        <color rgb="FFFF0000"/>
      </font>
    </odxf>
    <ndxf>
      <font>
        <sz val="20"/>
        <color auto="1"/>
      </font>
    </ndxf>
  </rcc>
  <rcc rId="1397" sId="1" odxf="1" dxf="1">
    <nc r="K101">
      <f>D101-I101</f>
    </nc>
    <odxf>
      <font>
        <sz val="20"/>
        <color rgb="FFFF0000"/>
      </font>
    </odxf>
    <ndxf>
      <font>
        <sz val="20"/>
        <color auto="1"/>
      </font>
    </ndxf>
  </rcc>
  <rcc rId="1398" sId="1" odxf="1" dxf="1">
    <nc r="K102">
      <f>D102-I102</f>
    </nc>
    <odxf>
      <font>
        <sz val="20"/>
        <color rgb="FFFF0000"/>
      </font>
    </odxf>
    <ndxf>
      <font>
        <sz val="20"/>
        <color auto="1"/>
      </font>
    </ndxf>
  </rcc>
  <rcc rId="1399" sId="1" odxf="1" dxf="1">
    <nc r="K103">
      <f>D103-I103</f>
    </nc>
    <odxf>
      <font>
        <sz val="20"/>
        <color rgb="FFFF0000"/>
      </font>
    </odxf>
    <ndxf>
      <font>
        <sz val="20"/>
        <color auto="1"/>
      </font>
    </ndxf>
  </rcc>
  <rcc rId="1400" sId="1" odxf="1" dxf="1">
    <nc r="K104">
      <f>D104-I104</f>
    </nc>
    <odxf>
      <font>
        <sz val="20"/>
        <color rgb="FFFF0000"/>
      </font>
    </odxf>
    <ndxf>
      <font>
        <sz val="20"/>
        <color auto="1"/>
      </font>
    </ndxf>
  </rcc>
  <rcc rId="1401" sId="1" odxf="1" dxf="1">
    <nc r="K105">
      <f>D105-I105</f>
    </nc>
    <odxf>
      <font>
        <sz val="20"/>
        <color rgb="FFFF0000"/>
      </font>
    </odxf>
    <ndxf>
      <font>
        <sz val="20"/>
        <color auto="1"/>
      </font>
    </ndxf>
  </rcc>
  <rcc rId="1402" sId="1" odxf="1" dxf="1">
    <oc r="K106">
      <f>D106-I106</f>
    </oc>
    <nc r="K106">
      <f>D106-I106</f>
    </nc>
    <odxf>
      <font>
        <sz val="20"/>
        <color rgb="FFFF0000"/>
      </font>
    </odxf>
    <ndxf>
      <font>
        <sz val="20"/>
        <color auto="1"/>
      </font>
    </ndxf>
  </rcc>
  <rcc rId="1403" sId="1" odxf="1" dxf="1">
    <nc r="K107">
      <f>D107-I107</f>
    </nc>
    <odxf>
      <font>
        <sz val="20"/>
        <color rgb="FFFF0000"/>
      </font>
    </odxf>
    <ndxf>
      <font>
        <sz val="20"/>
        <color auto="1"/>
      </font>
    </ndxf>
  </rcc>
  <rcc rId="1404" sId="1" odxf="1" dxf="1">
    <nc r="K108">
      <f>D108-I108</f>
    </nc>
    <odxf>
      <font>
        <sz val="20"/>
        <color rgb="FFFF0000"/>
      </font>
    </odxf>
    <ndxf>
      <font>
        <sz val="20"/>
        <color auto="1"/>
      </font>
    </ndxf>
  </rcc>
  <rcc rId="1405" sId="1" odxf="1" dxf="1">
    <nc r="K109">
      <f>D109-I109</f>
    </nc>
    <odxf>
      <font>
        <sz val="20"/>
        <color rgb="FFFF0000"/>
      </font>
    </odxf>
    <ndxf>
      <font>
        <sz val="20"/>
        <color auto="1"/>
      </font>
    </ndxf>
  </rcc>
  <rcc rId="1406" sId="1" odxf="1" dxf="1">
    <nc r="K110">
      <f>D110-I110</f>
    </nc>
    <odxf>
      <font>
        <sz val="20"/>
        <color rgb="FFFF0000"/>
      </font>
    </odxf>
    <ndxf>
      <font>
        <sz val="20"/>
        <color auto="1"/>
      </font>
    </ndxf>
  </rcc>
  <rcc rId="1407" sId="1" odxf="1" dxf="1">
    <nc r="K111">
      <f>D111-I111</f>
    </nc>
    <odxf>
      <font>
        <sz val="20"/>
        <color rgb="FFFF0000"/>
      </font>
    </odxf>
    <ndxf>
      <font>
        <sz val="20"/>
        <color auto="1"/>
      </font>
    </ndxf>
  </rcc>
  <rcc rId="1408" sId="1" odxf="1" dxf="1">
    <oc r="K112">
      <f>D112-I112</f>
    </oc>
    <nc r="K112">
      <f>D112-I112</f>
    </nc>
    <odxf>
      <font>
        <sz val="20"/>
        <color rgb="FFFF0000"/>
      </font>
    </odxf>
    <ndxf>
      <font>
        <sz val="20"/>
        <color auto="1"/>
      </font>
    </ndxf>
  </rcc>
  <rcc rId="1409" sId="1" odxf="1" dxf="1">
    <nc r="K113">
      <f>D113-I113</f>
    </nc>
    <odxf>
      <font>
        <sz val="20"/>
        <color rgb="FFFF0000"/>
      </font>
    </odxf>
    <ndxf>
      <font>
        <sz val="20"/>
        <color auto="1"/>
      </font>
    </ndxf>
  </rcc>
  <rcc rId="1410" sId="1" odxf="1" dxf="1">
    <nc r="K114">
      <f>D114-I114</f>
    </nc>
    <odxf>
      <font>
        <sz val="20"/>
        <color rgb="FFFF0000"/>
      </font>
    </odxf>
    <ndxf>
      <font>
        <sz val="20"/>
        <color auto="1"/>
      </font>
    </ndxf>
  </rcc>
  <rcc rId="1411" sId="1" odxf="1" dxf="1">
    <nc r="K115">
      <f>D115-I115</f>
    </nc>
    <odxf>
      <font>
        <sz val="20"/>
        <color rgb="FFFF0000"/>
      </font>
    </odxf>
    <ndxf>
      <font>
        <sz val="20"/>
        <color auto="1"/>
      </font>
    </ndxf>
  </rcc>
  <rcc rId="1412" sId="1" odxf="1" dxf="1">
    <nc r="K116">
      <f>D116-I116</f>
    </nc>
    <odxf>
      <font>
        <sz val="20"/>
        <color rgb="FFFF0000"/>
      </font>
    </odxf>
    <ndxf>
      <font>
        <sz val="20"/>
        <color auto="1"/>
      </font>
    </ndxf>
  </rcc>
  <rcc rId="1413" sId="1" odxf="1" dxf="1">
    <nc r="K117">
      <f>D117-I117</f>
    </nc>
    <odxf>
      <font>
        <sz val="20"/>
        <color rgb="FFFF0000"/>
      </font>
    </odxf>
    <ndxf>
      <font>
        <sz val="20"/>
        <color auto="1"/>
      </font>
    </ndxf>
  </rcc>
  <rcc rId="1414" sId="1" odxf="1" dxf="1">
    <nc r="K118">
      <f>D118-I118</f>
    </nc>
    <odxf>
      <font>
        <sz val="20"/>
        <color rgb="FFFF0000"/>
      </font>
    </odxf>
    <ndxf>
      <font>
        <sz val="20"/>
        <color auto="1"/>
      </font>
    </ndxf>
  </rcc>
  <rcc rId="1415" sId="1" odxf="1" dxf="1">
    <nc r="K119">
      <f>D119-I119</f>
    </nc>
    <odxf>
      <font>
        <sz val="20"/>
        <color rgb="FFFF0000"/>
      </font>
    </odxf>
    <ndxf>
      <font>
        <sz val="20"/>
        <color auto="1"/>
      </font>
    </ndxf>
  </rcc>
  <rcc rId="1416" sId="1" odxf="1" dxf="1">
    <nc r="K120">
      <f>D120-I120</f>
    </nc>
    <odxf>
      <font>
        <sz val="20"/>
        <color rgb="FFFF0000"/>
      </font>
    </odxf>
    <ndxf>
      <font>
        <sz val="20"/>
        <color auto="1"/>
      </font>
    </ndxf>
  </rcc>
  <rcc rId="1417" sId="1" odxf="1" dxf="1">
    <nc r="K121">
      <f>D121-I121</f>
    </nc>
    <odxf>
      <font>
        <sz val="20"/>
        <color rgb="FFFF0000"/>
      </font>
    </odxf>
    <ndxf>
      <font>
        <sz val="20"/>
        <color auto="1"/>
      </font>
    </ndxf>
  </rcc>
  <rcc rId="1418" sId="1" odxf="1" dxf="1">
    <nc r="K122">
      <f>D122-I122</f>
    </nc>
    <odxf>
      <font>
        <sz val="20"/>
        <color rgb="FFFF0000"/>
      </font>
    </odxf>
    <ndxf>
      <font>
        <sz val="20"/>
        <color auto="1"/>
      </font>
    </ndxf>
  </rcc>
  <rcc rId="1419" sId="1" odxf="1" dxf="1">
    <nc r="K123">
      <f>D123-I123</f>
    </nc>
    <odxf>
      <font>
        <sz val="20"/>
        <color rgb="FFFF0000"/>
      </font>
    </odxf>
    <ndxf>
      <font>
        <sz val="20"/>
        <color auto="1"/>
      </font>
    </ndxf>
  </rcc>
  <rcc rId="1420" sId="1" odxf="1" dxf="1">
    <nc r="K124">
      <f>D124-I124</f>
    </nc>
    <odxf>
      <font>
        <sz val="20"/>
        <color rgb="FFFF0000"/>
      </font>
    </odxf>
    <ndxf>
      <font>
        <sz val="20"/>
        <color auto="1"/>
      </font>
    </ndxf>
  </rcc>
  <rcc rId="1421" sId="1" odxf="1" dxf="1">
    <nc r="K125">
      <f>D125-I125</f>
    </nc>
    <odxf>
      <font>
        <sz val="20"/>
        <color rgb="FFFF0000"/>
      </font>
    </odxf>
    <ndxf>
      <font>
        <sz val="20"/>
        <color auto="1"/>
      </font>
    </ndxf>
  </rcc>
  <rcc rId="1422" sId="1" odxf="1" dxf="1">
    <nc r="K126">
      <f>D126-I126</f>
    </nc>
    <odxf>
      <font>
        <sz val="20"/>
        <color rgb="FFFF0000"/>
      </font>
    </odxf>
    <ndxf>
      <font>
        <sz val="20"/>
        <color auto="1"/>
      </font>
    </ndxf>
  </rcc>
  <rcc rId="1423" sId="1" odxf="1" dxf="1">
    <nc r="K127">
      <f>D127-I127</f>
    </nc>
    <odxf>
      <font>
        <sz val="20"/>
        <color rgb="FFFF0000"/>
      </font>
    </odxf>
    <ndxf>
      <font>
        <sz val="20"/>
        <color auto="1"/>
      </font>
    </ndxf>
  </rcc>
  <rcc rId="1424" sId="1" odxf="1" dxf="1">
    <nc r="K128">
      <f>D128-I128</f>
    </nc>
    <odxf>
      <font>
        <sz val="20"/>
        <color rgb="FFFF0000"/>
      </font>
    </odxf>
    <ndxf>
      <font>
        <sz val="20"/>
        <color auto="1"/>
      </font>
    </ndxf>
  </rcc>
  <rcc rId="1425" sId="1" odxf="1" dxf="1">
    <nc r="K129">
      <f>D129-I129</f>
    </nc>
    <odxf>
      <font>
        <sz val="20"/>
        <color rgb="FFFF0000"/>
      </font>
    </odxf>
    <ndxf>
      <font>
        <sz val="20"/>
        <color auto="1"/>
      </font>
    </ndxf>
  </rcc>
  <rcc rId="1426" sId="1" odxf="1" dxf="1">
    <nc r="K130">
      <f>D130-I130</f>
    </nc>
    <odxf>
      <font>
        <sz val="20"/>
        <color rgb="FFFF0000"/>
      </font>
    </odxf>
    <ndxf>
      <font>
        <sz val="20"/>
        <color auto="1"/>
      </font>
    </ndxf>
  </rcc>
  <rcc rId="1427" sId="1" odxf="1" dxf="1">
    <nc r="K131">
      <f>D131-I131</f>
    </nc>
    <odxf>
      <font>
        <sz val="20"/>
        <color rgb="FFFF0000"/>
      </font>
    </odxf>
    <ndxf>
      <font>
        <sz val="20"/>
        <color auto="1"/>
      </font>
    </ndxf>
  </rcc>
  <rcc rId="1428" sId="1" odxf="1" dxf="1">
    <nc r="K132">
      <f>D132-I132</f>
    </nc>
    <odxf>
      <font>
        <sz val="20"/>
        <color rgb="FFFF0000"/>
      </font>
    </odxf>
    <ndxf>
      <font>
        <sz val="20"/>
        <color auto="1"/>
      </font>
    </ndxf>
  </rcc>
  <rcc rId="1429" sId="1" odxf="1" dxf="1">
    <nc r="K133">
      <f>D133-I133</f>
    </nc>
    <odxf>
      <font>
        <sz val="20"/>
        <color rgb="FFFF0000"/>
      </font>
    </odxf>
    <ndxf>
      <font>
        <sz val="20"/>
        <color auto="1"/>
      </font>
    </ndxf>
  </rcc>
  <rcc rId="1430" sId="1" odxf="1" dxf="1">
    <nc r="K134">
      <f>D134-I134</f>
    </nc>
    <odxf>
      <font>
        <sz val="20"/>
        <color rgb="FFFF0000"/>
      </font>
    </odxf>
    <ndxf>
      <font>
        <sz val="20"/>
        <color auto="1"/>
      </font>
    </ndxf>
  </rcc>
  <rcc rId="1431" sId="1" odxf="1" dxf="1">
    <nc r="K135">
      <f>D135-I135</f>
    </nc>
    <odxf>
      <font>
        <sz val="20"/>
        <color rgb="FFFF0000"/>
      </font>
    </odxf>
    <ndxf>
      <font>
        <sz val="20"/>
        <color auto="1"/>
      </font>
    </ndxf>
  </rcc>
  <rcc rId="1432" sId="1" odxf="1" dxf="1">
    <nc r="K136">
      <f>D136-I136</f>
    </nc>
    <odxf>
      <font>
        <sz val="20"/>
        <color rgb="FFFF0000"/>
      </font>
    </odxf>
    <ndxf>
      <font>
        <sz val="20"/>
        <color auto="1"/>
      </font>
    </ndxf>
  </rcc>
  <rcc rId="1433" sId="1" odxf="1" dxf="1">
    <nc r="K137">
      <f>D137-I137</f>
    </nc>
    <odxf>
      <font>
        <sz val="20"/>
        <color rgb="FFFF0000"/>
      </font>
    </odxf>
    <ndxf>
      <font>
        <sz val="20"/>
        <color auto="1"/>
      </font>
    </ndxf>
  </rcc>
  <rcc rId="1434" sId="1" odxf="1" dxf="1">
    <nc r="K138">
      <f>D138-I138</f>
    </nc>
    <odxf>
      <font>
        <sz val="20"/>
        <color rgb="FFFF0000"/>
      </font>
    </odxf>
    <ndxf>
      <font>
        <sz val="20"/>
        <color auto="1"/>
      </font>
    </ndxf>
  </rcc>
  <rcc rId="1435" sId="1" odxf="1" dxf="1">
    <nc r="K139">
      <f>D139-I139</f>
    </nc>
    <odxf>
      <font>
        <sz val="20"/>
        <color rgb="FFFF0000"/>
      </font>
    </odxf>
    <ndxf>
      <font>
        <sz val="20"/>
        <color auto="1"/>
      </font>
    </ndxf>
  </rcc>
  <rcc rId="1436" sId="1" odxf="1" dxf="1">
    <nc r="K140">
      <f>D140-I140</f>
    </nc>
    <odxf>
      <font>
        <sz val="20"/>
        <color rgb="FFFF0000"/>
      </font>
    </odxf>
    <ndxf>
      <font>
        <sz val="20"/>
        <color auto="1"/>
      </font>
    </ndxf>
  </rcc>
  <rcc rId="1437" sId="1" odxf="1" dxf="1">
    <nc r="K141">
      <f>D141-I141</f>
    </nc>
    <odxf>
      <font>
        <sz val="20"/>
        <color rgb="FFFF0000"/>
      </font>
    </odxf>
    <ndxf>
      <font>
        <sz val="20"/>
        <color auto="1"/>
      </font>
    </ndxf>
  </rcc>
  <rcc rId="1438" sId="1" odxf="1" dxf="1">
    <nc r="K142">
      <f>D142-I142</f>
    </nc>
    <odxf>
      <font>
        <sz val="20"/>
        <color rgb="FFFF0000"/>
      </font>
    </odxf>
    <ndxf>
      <font>
        <sz val="20"/>
        <color auto="1"/>
      </font>
    </ndxf>
  </rcc>
  <rcc rId="1439" sId="1" odxf="1" dxf="1">
    <nc r="K143">
      <f>D143-I143</f>
    </nc>
    <odxf>
      <font>
        <sz val="20"/>
        <color rgb="FFFF0000"/>
      </font>
    </odxf>
    <ndxf>
      <font>
        <sz val="20"/>
        <color auto="1"/>
      </font>
    </ndxf>
  </rcc>
  <rcc rId="1440" sId="1" odxf="1" dxf="1">
    <nc r="K144">
      <f>D144-I144</f>
    </nc>
    <odxf>
      <font>
        <sz val="20"/>
        <color rgb="FFFF0000"/>
      </font>
    </odxf>
    <ndxf>
      <font>
        <sz val="20"/>
        <color auto="1"/>
      </font>
    </ndxf>
  </rcc>
  <rcc rId="1441" sId="1" odxf="1" dxf="1">
    <nc r="K145">
      <f>D145-I145</f>
    </nc>
    <odxf>
      <font>
        <sz val="20"/>
        <color rgb="FFFF0000"/>
      </font>
    </odxf>
    <ndxf>
      <font>
        <sz val="20"/>
        <color auto="1"/>
      </font>
    </ndxf>
  </rcc>
  <rcc rId="1442" sId="1" odxf="1" dxf="1">
    <nc r="K146">
      <f>D146-I146</f>
    </nc>
    <odxf>
      <font>
        <sz val="20"/>
        <color rgb="FFFF0000"/>
      </font>
    </odxf>
    <ndxf>
      <font>
        <sz val="20"/>
        <color auto="1"/>
      </font>
    </ndxf>
  </rcc>
  <rcc rId="1443" sId="1" odxf="1" dxf="1">
    <nc r="K147">
      <f>D147-I147</f>
    </nc>
    <odxf>
      <font>
        <sz val="20"/>
        <color rgb="FFFF0000"/>
      </font>
    </odxf>
    <ndxf>
      <font>
        <sz val="20"/>
        <color auto="1"/>
      </font>
    </ndxf>
  </rcc>
  <rcc rId="1444" sId="1" odxf="1" dxf="1">
    <nc r="K148">
      <f>D148-I148</f>
    </nc>
    <odxf>
      <font>
        <sz val="20"/>
        <color rgb="FFFF0000"/>
      </font>
    </odxf>
    <ndxf>
      <font>
        <sz val="20"/>
        <color auto="1"/>
      </font>
    </ndxf>
  </rcc>
  <rcc rId="1445" sId="1" odxf="1" dxf="1">
    <nc r="K149">
      <f>D149-I149</f>
    </nc>
    <odxf>
      <font>
        <sz val="20"/>
        <color rgb="FFFF0000"/>
      </font>
    </odxf>
    <ndxf>
      <font>
        <sz val="20"/>
        <color auto="1"/>
      </font>
    </ndxf>
  </rcc>
  <rcc rId="1446" sId="1" odxf="1" dxf="1">
    <nc r="K150">
      <f>D150-I150</f>
    </nc>
    <odxf>
      <font>
        <sz val="20"/>
        <color rgb="FFFF0000"/>
      </font>
    </odxf>
    <ndxf>
      <font>
        <sz val="20"/>
        <color auto="1"/>
      </font>
    </ndxf>
  </rcc>
  <rcc rId="1447" sId="1" odxf="1" dxf="1">
    <nc r="K151">
      <f>D151-I151</f>
    </nc>
    <odxf>
      <font>
        <sz val="20"/>
        <color rgb="FFFF0000"/>
      </font>
    </odxf>
    <ndxf>
      <font>
        <sz val="20"/>
        <color auto="1"/>
      </font>
    </ndxf>
  </rcc>
  <rcc rId="1448" sId="1" odxf="1" dxf="1">
    <nc r="K152">
      <f>D152-I152</f>
    </nc>
    <odxf>
      <font>
        <sz val="20"/>
        <color rgb="FFFF0000"/>
      </font>
    </odxf>
    <ndxf>
      <font>
        <sz val="20"/>
        <color auto="1"/>
      </font>
    </ndxf>
  </rcc>
  <rcc rId="1449" sId="1" odxf="1" dxf="1">
    <nc r="K153">
      <f>D153-I153</f>
    </nc>
    <odxf>
      <font>
        <sz val="20"/>
        <color rgb="FFFF0000"/>
      </font>
    </odxf>
    <ndxf>
      <font>
        <sz val="20"/>
        <color auto="1"/>
      </font>
    </ndxf>
  </rcc>
  <rcc rId="1450" sId="1" odxf="1" dxf="1">
    <nc r="K154">
      <f>D154-I154</f>
    </nc>
    <odxf>
      <font>
        <sz val="20"/>
        <color rgb="FFFF0000"/>
      </font>
    </odxf>
    <ndxf>
      <font>
        <sz val="20"/>
        <color auto="1"/>
      </font>
    </ndxf>
  </rcc>
  <rcc rId="1451" sId="1" odxf="1" dxf="1">
    <nc r="K155">
      <f>D155-I155</f>
    </nc>
    <odxf>
      <font>
        <sz val="20"/>
        <color rgb="FFFF0000"/>
      </font>
    </odxf>
    <ndxf>
      <font>
        <sz val="20"/>
        <color auto="1"/>
      </font>
    </ndxf>
  </rcc>
  <rcc rId="1452" sId="1" odxf="1" dxf="1">
    <nc r="K156">
      <f>D156-I156</f>
    </nc>
    <odxf>
      <font>
        <sz val="20"/>
        <color rgb="FFFF0000"/>
      </font>
    </odxf>
    <ndxf>
      <font>
        <sz val="20"/>
        <color auto="1"/>
      </font>
    </ndxf>
  </rcc>
  <rcc rId="1453" sId="1" odxf="1" dxf="1">
    <nc r="K157">
      <f>D157-I157</f>
    </nc>
    <odxf>
      <font>
        <sz val="20"/>
        <color rgb="FFFF0000"/>
      </font>
    </odxf>
    <ndxf>
      <font>
        <sz val="20"/>
        <color auto="1"/>
      </font>
    </ndxf>
  </rcc>
  <rcc rId="1454" sId="1" odxf="1" dxf="1">
    <nc r="K158">
      <f>D158-I158</f>
    </nc>
    <odxf>
      <font>
        <sz val="20"/>
        <color rgb="FFFF0000"/>
      </font>
    </odxf>
    <ndxf>
      <font>
        <sz val="20"/>
        <color auto="1"/>
      </font>
    </ndxf>
  </rcc>
  <rcc rId="1455" sId="1" odxf="1" dxf="1">
    <nc r="K159">
      <f>D159-I159</f>
    </nc>
    <odxf>
      <font>
        <sz val="20"/>
        <color rgb="FFFF0000"/>
      </font>
    </odxf>
    <ndxf>
      <font>
        <sz val="20"/>
        <color auto="1"/>
      </font>
    </ndxf>
  </rcc>
  <rcc rId="1456" sId="1" odxf="1" dxf="1">
    <nc r="K160">
      <f>D160-I160</f>
    </nc>
    <odxf>
      <font>
        <sz val="20"/>
        <color rgb="FFFF0000"/>
      </font>
    </odxf>
    <ndxf>
      <font>
        <sz val="20"/>
        <color auto="1"/>
      </font>
    </ndxf>
  </rcc>
  <rcc rId="1457" sId="1" odxf="1" dxf="1">
    <nc r="K161">
      <f>D161-I161</f>
    </nc>
    <odxf>
      <font>
        <sz val="20"/>
        <color rgb="FFFF0000"/>
      </font>
    </odxf>
    <ndxf>
      <font>
        <sz val="20"/>
        <color auto="1"/>
      </font>
    </ndxf>
  </rcc>
  <rcc rId="1458" sId="1" odxf="1" dxf="1">
    <nc r="K162">
      <f>D162-I162</f>
    </nc>
    <odxf>
      <font>
        <sz val="20"/>
        <color rgb="FFFF0000"/>
      </font>
    </odxf>
    <ndxf>
      <font>
        <sz val="20"/>
        <color auto="1"/>
      </font>
    </ndxf>
  </rcc>
  <rcc rId="1459" sId="1" odxf="1" dxf="1">
    <nc r="K163">
      <f>D163-I163</f>
    </nc>
    <odxf>
      <font>
        <sz val="20"/>
        <color rgb="FFFF0000"/>
      </font>
    </odxf>
    <ndxf>
      <font>
        <sz val="20"/>
        <color auto="1"/>
      </font>
    </ndxf>
  </rcc>
  <rcc rId="1460" sId="1" odxf="1" dxf="1">
    <nc r="K164">
      <f>D164-I164</f>
    </nc>
    <odxf>
      <font>
        <sz val="20"/>
        <color rgb="FFFF0000"/>
      </font>
    </odxf>
    <ndxf>
      <font>
        <sz val="20"/>
        <color auto="1"/>
      </font>
    </ndxf>
  </rcc>
  <rcc rId="1461" sId="1" odxf="1" dxf="1">
    <nc r="K165">
      <f>D165-I165</f>
    </nc>
    <odxf>
      <font>
        <sz val="20"/>
        <color rgb="FFFF0000"/>
      </font>
    </odxf>
    <ndxf>
      <font>
        <sz val="20"/>
        <color auto="1"/>
      </font>
    </ndxf>
  </rcc>
  <rcc rId="1462" sId="1">
    <nc r="K166">
      <f>D166-I166</f>
    </nc>
  </rcc>
  <rcc rId="1463" sId="1">
    <nc r="K167">
      <f>D167-I167</f>
    </nc>
  </rcc>
  <rcc rId="1464" sId="1">
    <nc r="K168">
      <f>D168-I168</f>
    </nc>
  </rcc>
  <rcc rId="1465" sId="1">
    <nc r="K169">
      <f>D169-I169</f>
    </nc>
  </rcc>
  <rcc rId="1466" sId="1">
    <nc r="K170">
      <f>D170-I170</f>
    </nc>
  </rcc>
  <rcc rId="1467" sId="1">
    <nc r="K171">
      <f>D171-I171</f>
    </nc>
  </rcc>
  <rcc rId="1468" sId="1">
    <nc r="K172">
      <f>D172-I172</f>
    </nc>
  </rcc>
  <rcc rId="1469" sId="1">
    <nc r="K173">
      <f>D173-I173</f>
    </nc>
  </rcc>
  <rcc rId="1470" sId="1">
    <nc r="K174">
      <f>D174-I174</f>
    </nc>
  </rcc>
  <rcc rId="1471" sId="1">
    <nc r="K175">
      <f>D175-I175</f>
    </nc>
  </rcc>
  <rcc rId="1472" sId="1">
    <nc r="K176">
      <f>D176-I176</f>
    </nc>
  </rcc>
  <rcc rId="1473" sId="1">
    <nc r="K177">
      <f>D177-I177</f>
    </nc>
  </rcc>
  <rcc rId="1474" sId="1" odxf="1" dxf="1">
    <nc r="K178">
      <f>D178-I178</f>
    </nc>
    <odxf>
      <font>
        <sz val="20"/>
        <color rgb="FFFF0000"/>
      </font>
    </odxf>
    <ndxf>
      <font>
        <sz val="20"/>
        <color auto="1"/>
      </font>
    </ndxf>
  </rcc>
  <rcc rId="1475" sId="1" odxf="1" dxf="1">
    <nc r="K179">
      <f>D179-I179</f>
    </nc>
    <odxf>
      <font>
        <i val="0"/>
        <sz val="20"/>
        <color auto="1"/>
      </font>
    </odxf>
    <ndxf>
      <font>
        <i/>
        <sz val="20"/>
        <color auto="1"/>
      </font>
    </ndxf>
  </rcc>
  <rcc rId="1476" sId="1" odxf="1" dxf="1">
    <nc r="K180">
      <f>D180-I180</f>
    </nc>
    <odxf>
      <font>
        <sz val="20"/>
        <color rgb="FFFF0000"/>
      </font>
    </odxf>
    <ndxf>
      <font>
        <sz val="20"/>
        <color auto="1"/>
      </font>
    </ndxf>
  </rcc>
  <rcc rId="1477" sId="1" odxf="1" dxf="1">
    <nc r="K181">
      <f>D181-I181</f>
    </nc>
    <odxf>
      <font>
        <sz val="20"/>
        <color rgb="FFFF0000"/>
      </font>
    </odxf>
    <ndxf>
      <font>
        <sz val="20"/>
        <color auto="1"/>
      </font>
    </ndxf>
  </rcc>
  <rcc rId="1478" sId="1" odxf="1" dxf="1">
    <nc r="K182">
      <f>D182-I182</f>
    </nc>
    <odxf>
      <font>
        <sz val="20"/>
        <color rgb="FFFF0000"/>
      </font>
    </odxf>
    <ndxf>
      <font>
        <sz val="20"/>
        <color auto="1"/>
      </font>
    </ndxf>
  </rcc>
  <rcc rId="1479" sId="1" odxf="1" dxf="1">
    <nc r="K183">
      <f>D183-I183</f>
    </nc>
    <odxf>
      <font>
        <sz val="20"/>
        <color rgb="FFFF0000"/>
      </font>
    </odxf>
    <ndxf>
      <font>
        <sz val="20"/>
        <color auto="1"/>
      </font>
    </ndxf>
  </rcc>
  <rcc rId="1480" sId="1" odxf="1" dxf="1">
    <nc r="K184">
      <f>D184-I184</f>
    </nc>
    <odxf>
      <font>
        <sz val="20"/>
        <color rgb="FFFF0000"/>
      </font>
    </odxf>
    <ndxf>
      <font>
        <sz val="20"/>
        <color auto="1"/>
      </font>
    </ndxf>
  </rcc>
  <rcc rId="1481" sId="1">
    <nc r="K185">
      <f>D185-I185</f>
    </nc>
  </rcc>
  <rcc rId="1482" sId="1">
    <nc r="K186">
      <f>D186-I186</f>
    </nc>
  </rcc>
  <rcc rId="1483" sId="1">
    <nc r="K187">
      <f>D187-I187</f>
    </nc>
  </rcc>
  <rcc rId="1484" sId="1">
    <nc r="K188">
      <f>D188-I188</f>
    </nc>
  </rcc>
  <rcc rId="1485" sId="1">
    <nc r="K189">
      <f>D189-I189</f>
    </nc>
  </rcc>
  <rcc rId="1486" sId="1">
    <nc r="K190">
      <f>D190-I190</f>
    </nc>
  </rcc>
  <rcc rId="1487" sId="1">
    <nc r="K191">
      <f>D191-I191</f>
    </nc>
  </rcc>
  <rcc rId="1488" sId="1" odxf="1" dxf="1">
    <nc r="K192">
      <f>D192-I192</f>
    </nc>
    <odxf>
      <font>
        <sz val="20"/>
        <color rgb="FFFF0000"/>
      </font>
    </odxf>
    <ndxf>
      <font>
        <sz val="20"/>
        <color auto="1"/>
      </font>
    </ndxf>
  </rcc>
  <rcc rId="1489" sId="1" odxf="1" dxf="1">
    <nc r="K193">
      <f>D193-I193</f>
    </nc>
    <odxf>
      <font>
        <sz val="20"/>
        <color rgb="FFFF0000"/>
      </font>
    </odxf>
    <ndxf>
      <font>
        <sz val="20"/>
        <color auto="1"/>
      </font>
    </ndxf>
  </rcc>
  <rcc rId="1490" sId="1" odxf="1" dxf="1">
    <nc r="K194">
      <f>D194-I194</f>
    </nc>
    <odxf>
      <font>
        <sz val="20"/>
        <color rgb="FFFF0000"/>
      </font>
    </odxf>
    <ndxf>
      <font>
        <sz val="20"/>
        <color auto="1"/>
      </font>
    </ndxf>
  </rcc>
  <rcc rId="1491" sId="1" odxf="1" dxf="1">
    <nc r="K195">
      <f>D195-I195</f>
    </nc>
    <odxf>
      <font>
        <sz val="20"/>
        <color rgb="FFFF0000"/>
      </font>
    </odxf>
    <ndxf>
      <font>
        <sz val="20"/>
        <color auto="1"/>
      </font>
    </ndxf>
  </rcc>
  <rcc rId="1492" sId="1" odxf="1" dxf="1">
    <nc r="K196">
      <f>D196-I196</f>
    </nc>
    <odxf>
      <font>
        <sz val="20"/>
        <color rgb="FFFF0000"/>
      </font>
    </odxf>
    <ndxf>
      <font>
        <sz val="20"/>
        <color auto="1"/>
      </font>
    </ndxf>
  </rcc>
  <rcc rId="1493" sId="1" odxf="1" dxf="1">
    <nc r="K197">
      <f>D197-I197</f>
    </nc>
    <odxf>
      <font>
        <sz val="20"/>
        <color rgb="FFFF0000"/>
      </font>
    </odxf>
    <ndxf>
      <font>
        <sz val="20"/>
        <color auto="1"/>
      </font>
    </ndxf>
  </rcc>
  <rcc rId="1494" sId="1">
    <nc r="K198">
      <f>D198-I198</f>
    </nc>
  </rcc>
  <rcc rId="1495" sId="1" odxf="1" dxf="1">
    <nc r="K199">
      <f>D199-I199</f>
    </nc>
    <odxf>
      <font>
        <sz val="20"/>
        <color rgb="FFFF0000"/>
      </font>
    </odxf>
    <ndxf>
      <font>
        <sz val="20"/>
        <color auto="1"/>
      </font>
    </ndxf>
  </rcc>
  <rcc rId="1496" sId="1" odxf="1" dxf="1">
    <nc r="K200">
      <f>D200-I200</f>
    </nc>
    <odxf>
      <font>
        <sz val="20"/>
        <color rgb="FFFF0000"/>
      </font>
    </odxf>
    <ndxf>
      <font>
        <sz val="20"/>
        <color auto="1"/>
      </font>
    </ndxf>
  </rcc>
  <rcc rId="1497" sId="1" odxf="1" dxf="1">
    <nc r="K201">
      <f>D201-I201</f>
    </nc>
    <odxf>
      <font>
        <sz val="20"/>
        <color rgb="FFFF0000"/>
      </font>
    </odxf>
    <ndxf>
      <font>
        <sz val="20"/>
        <color auto="1"/>
      </font>
    </ndxf>
  </rcc>
  <rcc rId="1498" sId="1" odxf="1" dxf="1">
    <nc r="K202">
      <f>D202-I202</f>
    </nc>
    <odxf>
      <font>
        <sz val="20"/>
        <color rgb="FFFF0000"/>
      </font>
    </odxf>
    <ndxf>
      <font>
        <sz val="20"/>
        <color auto="1"/>
      </font>
    </ndxf>
  </rcc>
  <rcc rId="1499" sId="1" odxf="1" dxf="1">
    <nc r="K203">
      <f>D203-I203</f>
    </nc>
    <odxf>
      <font>
        <sz val="20"/>
        <color rgb="FFFF0000"/>
      </font>
    </odxf>
    <ndxf>
      <font>
        <sz val="20"/>
        <color auto="1"/>
      </font>
    </ndxf>
  </rcc>
  <rcc rId="1500" sId="1" odxf="1" dxf="1">
    <nc r="K204">
      <f>D204-I204</f>
    </nc>
    <odxf>
      <font>
        <sz val="20"/>
        <color rgb="FFFF0000"/>
      </font>
    </odxf>
    <ndxf>
      <font>
        <sz val="20"/>
        <color auto="1"/>
      </font>
    </ndxf>
  </rcc>
  <rcc rId="1501" sId="1">
    <nc r="K205">
      <f>D205-I205</f>
    </nc>
  </rcc>
  <rcc rId="1502" sId="1">
    <nc r="K206">
      <f>D206-I206</f>
    </nc>
  </rcc>
  <rcc rId="1503" sId="1">
    <nc r="K207">
      <f>D207-I207</f>
    </nc>
  </rcc>
  <rcc rId="1504" sId="1">
    <nc r="K208">
      <f>D208-I208</f>
    </nc>
  </rcc>
  <rcc rId="1505" sId="1" odxf="1" dxf="1">
    <nc r="K209">
      <f>D209-I209</f>
    </nc>
    <odxf>
      <font>
        <sz val="20"/>
        <color rgb="FFFF0000"/>
      </font>
    </odxf>
    <ndxf>
      <font>
        <sz val="20"/>
        <color auto="1"/>
      </font>
    </ndxf>
  </rcc>
  <rcc rId="1506" sId="1" odxf="1" dxf="1">
    <nc r="K210">
      <f>D210-I210</f>
    </nc>
    <odxf>
      <font>
        <sz val="20"/>
        <color rgb="FFFF0000"/>
      </font>
    </odxf>
    <ndxf>
      <font>
        <sz val="20"/>
        <color auto="1"/>
      </font>
    </ndxf>
  </rcc>
  <rcc rId="1507" sId="1" odxf="1" dxf="1">
    <nc r="K211">
      <f>D211-I211</f>
    </nc>
    <odxf>
      <font>
        <sz val="20"/>
        <color rgb="FFFF0000"/>
      </font>
    </odxf>
    <ndxf>
      <font>
        <sz val="20"/>
        <color auto="1"/>
      </font>
    </ndxf>
  </rcc>
  <rcc rId="1508" sId="1" odxf="1" dxf="1">
    <nc r="K212">
      <f>D212-I212</f>
    </nc>
    <odxf>
      <font>
        <sz val="20"/>
        <color rgb="FFFF0000"/>
      </font>
    </odxf>
    <ndxf>
      <font>
        <sz val="20"/>
        <color auto="1"/>
      </font>
    </ndxf>
  </rcc>
  <rcc rId="1509" sId="1" odxf="1" dxf="1">
    <nc r="K213">
      <f>D213-I213</f>
    </nc>
    <odxf>
      <font>
        <sz val="20"/>
        <color rgb="FFFF0000"/>
      </font>
    </odxf>
    <ndxf>
      <font>
        <sz val="20"/>
        <color auto="1"/>
      </font>
    </ndxf>
  </rcc>
  <rcc rId="1510" sId="1">
    <nc r="K214">
      <f>D214-I214</f>
    </nc>
  </rcc>
  <rcc rId="1511" sId="1">
    <nc r="K215">
      <f>D215-I215</f>
    </nc>
  </rcc>
  <rcc rId="1512" sId="1" odxf="1" dxf="1">
    <nc r="K216">
      <f>D216-I216</f>
    </nc>
    <odxf>
      <font>
        <sz val="20"/>
        <color rgb="FFFF0000"/>
      </font>
    </odxf>
    <ndxf>
      <font>
        <sz val="20"/>
        <color auto="1"/>
      </font>
    </ndxf>
  </rcc>
  <rcc rId="1513" sId="1" odxf="1" dxf="1">
    <nc r="K217">
      <f>D217-I217</f>
    </nc>
    <odxf>
      <font>
        <sz val="20"/>
        <color rgb="FFFF0000"/>
      </font>
    </odxf>
    <ndxf>
      <font>
        <sz val="20"/>
        <color auto="1"/>
      </font>
    </ndxf>
  </rcc>
  <rcc rId="1514" sId="1" odxf="1" dxf="1">
    <nc r="K218">
      <f>D218-I218</f>
    </nc>
    <odxf>
      <font>
        <sz val="20"/>
        <color rgb="FFFF0000"/>
      </font>
    </odxf>
    <ndxf>
      <font>
        <sz val="20"/>
        <color auto="1"/>
      </font>
    </ndxf>
  </rcc>
  <rcc rId="1515" sId="1" odxf="1" dxf="1">
    <nc r="K219">
      <f>D219-I219</f>
    </nc>
    <odxf>
      <font>
        <sz val="20"/>
        <color rgb="FFFF0000"/>
      </font>
    </odxf>
    <ndxf>
      <font>
        <sz val="20"/>
        <color auto="1"/>
      </font>
    </ndxf>
  </rcc>
  <rcc rId="1516" sId="1" odxf="1" dxf="1">
    <nc r="K220">
      <f>D220-I220</f>
    </nc>
    <odxf>
      <font>
        <sz val="20"/>
        <color rgb="FFFF0000"/>
      </font>
    </odxf>
    <ndxf>
      <font>
        <sz val="20"/>
        <color auto="1"/>
      </font>
    </ndxf>
  </rcc>
  <rcc rId="1517" sId="1" odxf="1" dxf="1">
    <nc r="K221">
      <f>D221-I221</f>
    </nc>
    <odxf>
      <font>
        <sz val="20"/>
        <color rgb="FFFF0000"/>
      </font>
    </odxf>
    <ndxf>
      <font>
        <sz val="20"/>
        <color auto="1"/>
      </font>
    </ndxf>
  </rcc>
  <rcc rId="1518" sId="1" odxf="1" dxf="1">
    <nc r="K222">
      <f>D222-I222</f>
    </nc>
    <odxf>
      <font>
        <sz val="20"/>
        <color rgb="FFFF0000"/>
      </font>
    </odxf>
    <ndxf>
      <font>
        <sz val="20"/>
        <color auto="1"/>
      </font>
    </ndxf>
  </rcc>
  <rcc rId="1519" sId="1" odxf="1" dxf="1">
    <nc r="K223">
      <f>D223-I223</f>
    </nc>
    <odxf>
      <font>
        <sz val="20"/>
        <color rgb="FFFF0000"/>
      </font>
    </odxf>
    <ndxf>
      <font>
        <sz val="20"/>
        <color auto="1"/>
      </font>
    </ndxf>
  </rcc>
  <rcc rId="1520" sId="1" odxf="1" dxf="1">
    <nc r="K224">
      <f>D224-I224</f>
    </nc>
    <odxf>
      <font>
        <sz val="20"/>
        <color rgb="FFFF0000"/>
      </font>
    </odxf>
    <ndxf>
      <font>
        <sz val="20"/>
        <color auto="1"/>
      </font>
    </ndxf>
  </rcc>
  <rcc rId="1521" sId="1" odxf="1" dxf="1">
    <nc r="K225">
      <f>D225-I225</f>
    </nc>
    <odxf>
      <font>
        <sz val="20"/>
        <color rgb="FFFF0000"/>
      </font>
    </odxf>
    <ndxf>
      <font>
        <sz val="20"/>
        <color auto="1"/>
      </font>
    </ndxf>
  </rcc>
  <rcc rId="1522" sId="1" odxf="1" dxf="1">
    <nc r="K226">
      <f>D226-I226</f>
    </nc>
    <odxf>
      <font>
        <sz val="20"/>
        <color rgb="FFFF0000"/>
      </font>
    </odxf>
    <ndxf>
      <font>
        <sz val="20"/>
        <color auto="1"/>
      </font>
    </ndxf>
  </rcc>
  <rcc rId="1523" sId="1" odxf="1" dxf="1">
    <nc r="K227">
      <f>D227-I227</f>
    </nc>
    <odxf>
      <font>
        <sz val="20"/>
        <color rgb="FFFF0000"/>
      </font>
    </odxf>
    <ndxf>
      <font>
        <sz val="20"/>
        <color auto="1"/>
      </font>
    </ndxf>
  </rcc>
  <rcc rId="1524" sId="1" odxf="1" dxf="1">
    <nc r="K228">
      <f>D228-I228</f>
    </nc>
    <odxf>
      <font>
        <sz val="20"/>
        <color rgb="FFFF0000"/>
      </font>
    </odxf>
    <ndxf>
      <font>
        <sz val="20"/>
        <color auto="1"/>
      </font>
    </ndxf>
  </rcc>
  <rcc rId="1525" sId="1" odxf="1" dxf="1">
    <nc r="K229">
      <f>D229-I229</f>
    </nc>
    <odxf>
      <font>
        <sz val="20"/>
        <color rgb="FFFF0000"/>
      </font>
    </odxf>
    <ndxf>
      <font>
        <sz val="20"/>
        <color auto="1"/>
      </font>
    </ndxf>
  </rcc>
  <rfmt sheetId="1" sqref="I26">
    <dxf>
      <fill>
        <patternFill>
          <bgColor rgb="FFFFFF00"/>
        </patternFill>
      </fill>
    </dxf>
  </rfmt>
</revisions>
</file>

<file path=xl/revisions/revisionLog4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9:I9" start="0" length="2147483647">
    <dxf>
      <font>
        <color auto="1"/>
      </font>
    </dxf>
  </rfmt>
</revisions>
</file>

<file path=xl/revisions/revisionLog4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26" sId="1">
    <oc r="I21">
      <f>SUM(I25:I29)</f>
    </oc>
    <nc r="I21">
      <f>SUM(I25:I29)</f>
    </nc>
  </rcc>
  <rcc rId="1527" sId="1">
    <oc r="I26">
      <f>13245716.77+1110.03+1450288.8</f>
    </oc>
    <nc r="I26">
      <f>13209139.77+1110.03+1450288.8</f>
    </nc>
  </rcc>
  <rcv guid="{3EEA7E1A-5F2B-4408-A34C-1F0223B5B245}" action="delete"/>
  <rdn rId="0" localSheetId="1" customView="1" name="Z_3EEA7E1A_5F2B_4408_A34C_1F0223B5B245_.wvu.FilterData" hidden="1" oldHidden="1">
    <formula>'на 01.08.2020'!$A$7:$J$430</formula>
    <oldFormula>'на 01.08.2020'!$A$7:$J$430</oldFormula>
  </rdn>
  <rcv guid="{3EEA7E1A-5F2B-4408-A34C-1F0223B5B245}" action="add"/>
</revisions>
</file>

<file path=xl/revisions/revisionLog4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6">
    <dxf>
      <fill>
        <patternFill>
          <bgColor theme="0"/>
        </patternFill>
      </fill>
    </dxf>
  </rfmt>
</revisions>
</file>

<file path=xl/revisions/revisionLog4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1" start="0" length="2147483647">
    <dxf>
      <font>
        <color auto="1"/>
      </font>
    </dxf>
  </rfmt>
</revisions>
</file>

<file path=xl/revisions/revisionLog4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29" sId="1" quotePrefix="1">
    <oc r="A3" t="inlineStr">
      <is>
        <t>Информация о реализации государственных программ Ханты-Мансийского автономного округа - Югры
на территории городского округа город Сургут на 01.07.2020 года</t>
      </is>
    </oc>
    <nc r="A3" t="inlineStr">
      <is>
        <t>Информация о реализации государственных программ Ханты-Мансийского автономного округа - Югры
на территории городского округа город Сургут на 01.08.2020 года</t>
      </is>
    </nc>
  </rcc>
  <rcv guid="{BEA0FDBA-BB07-4C19-8BBD-5E57EE395C09}" action="delete"/>
  <rdn rId="0" localSheetId="1" customView="1" name="Z_BEA0FDBA_BB07_4C19_8BBD_5E57EE395C09_.wvu.PrintArea" hidden="1" oldHidden="1">
    <formula>'на 01.08.2020'!$A$1:$J$229</formula>
    <oldFormula>'на 01.08.2020'!$A$1:$J$229</oldFormula>
  </rdn>
  <rdn rId="0" localSheetId="1" customView="1" name="Z_BEA0FDBA_BB07_4C19_8BBD_5E57EE395C09_.wvu.PrintTitles" hidden="1" oldHidden="1">
    <formula>'на 01.08.2020'!$5:$8</formula>
    <oldFormula>'на 01.08.2020'!$5:$8</oldFormula>
  </rdn>
  <rdn rId="0" localSheetId="1" customView="1" name="Z_BEA0FDBA_BB07_4C19_8BBD_5E57EE395C09_.wvu.FilterData" hidden="1" oldHidden="1">
    <formula>'на 01.08.2020'!$A$7:$J$430</formula>
    <oldFormula>'на 01.08.2020'!$A$7:$J$430</oldFormula>
  </rdn>
  <rcv guid="{BEA0FDBA-BB07-4C19-8BBD-5E57EE395C09}" action="add"/>
</revisions>
</file>

<file path=xl/revisions/revisionLog4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3"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 xml:space="preserve">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t>
        </r>
        <r>
          <rPr>
            <sz val="16"/>
            <color rgb="FFFF0000"/>
            <rFont val="Times New Roman"/>
            <family val="2"/>
            <charset val="204"/>
          </rPr>
          <t xml:space="preserve"> </t>
        </r>
        <r>
          <rPr>
            <sz val="16"/>
            <rFont val="Times New Roman"/>
            <family val="1"/>
            <charset val="204"/>
          </rPr>
          <t xml:space="preserve">эпидемиологической ситуации.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 xml:space="preserve">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t>
        </r>
        <r>
          <rPr>
            <sz val="16"/>
            <color rgb="FFFF0000"/>
            <rFont val="Times New Roman"/>
            <family val="2"/>
            <charset val="204"/>
          </rPr>
          <t xml:space="preserve"> </t>
        </r>
        <r>
          <rPr>
            <sz val="16"/>
            <rFont val="Times New Roman"/>
            <family val="1"/>
            <charset val="204"/>
          </rPr>
          <t xml:space="preserve">эпидемиологической ситуации.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cv guid="{BEA0FDBA-BB07-4C19-8BBD-5E57EE395C09}" action="delete"/>
  <rdn rId="0" localSheetId="1" customView="1" name="Z_BEA0FDBA_BB07_4C19_8BBD_5E57EE395C09_.wvu.PrintArea" hidden="1" oldHidden="1">
    <formula>'на 01.08.2020'!$A$1:$J$229</formula>
    <oldFormula>'на 01.08.2020'!$A$1:$J$229</oldFormula>
  </rdn>
  <rdn rId="0" localSheetId="1" customView="1" name="Z_BEA0FDBA_BB07_4C19_8BBD_5E57EE395C09_.wvu.PrintTitles" hidden="1" oldHidden="1">
    <formula>'на 01.08.2020'!$5:$8</formula>
    <oldFormula>'на 01.08.2020'!$5:$8</oldFormula>
  </rdn>
  <rdn rId="0" localSheetId="1" customView="1" name="Z_BEA0FDBA_BB07_4C19_8BBD_5E57EE395C09_.wvu.FilterData" hidden="1" oldHidden="1">
    <formula>'на 01.08.2020'!$A$7:$J$430</formula>
    <oldFormula>'на 01.08.2020'!$A$7:$J$430</oldFormula>
  </rdn>
  <rcv guid="{BEA0FDBA-BB07-4C19-8BBD-5E57EE395C09}" action="add"/>
</revisions>
</file>

<file path=xl/revisions/revisionLog4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7"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 xml:space="preserve">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t>
        </r>
        <r>
          <rPr>
            <sz val="16"/>
            <color rgb="FFFF0000"/>
            <rFont val="Times New Roman"/>
            <family val="2"/>
            <charset val="204"/>
          </rPr>
          <t xml:space="preserve"> </t>
        </r>
        <r>
          <rPr>
            <sz val="16"/>
            <rFont val="Times New Roman"/>
            <family val="1"/>
            <charset val="204"/>
          </rPr>
          <t xml:space="preserve">эпидемиологической ситуации.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 xml:space="preserve">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 xml:space="preserve">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t>
        </r>
        <r>
          <rPr>
            <sz val="16"/>
            <color rgb="FFFF0000"/>
            <rFont val="Times New Roman"/>
            <family val="2"/>
            <charset val="204"/>
          </rPr>
          <t xml:space="preserve"> </t>
        </r>
        <r>
          <rPr>
            <sz val="16"/>
            <rFont val="Times New Roman"/>
            <family val="1"/>
            <charset val="204"/>
          </rPr>
          <t xml:space="preserve">эпидемиологической ситуации.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4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8"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u/>
            <sz val="16"/>
            <rFont val="Times New Roman"/>
            <family val="1"/>
            <charset val="204"/>
          </rPr>
          <t>ДАиГ</t>
        </r>
        <r>
          <rPr>
            <sz val="16"/>
            <rFont val="Times New Roman"/>
            <family val="1"/>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Размещены закупки на приобретение 30 жилых помещений, подведение итогов аукционов состоится 15 августа 2020 года. </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u/>
            <sz val="16"/>
            <color theme="1"/>
            <rFont val="Times New Roman"/>
            <family val="1"/>
            <charset val="204"/>
          </rPr>
          <t>ДАиГ</t>
        </r>
        <r>
          <rPr>
            <sz val="16"/>
            <color theme="1"/>
            <rFont val="Times New Roman"/>
            <family val="1"/>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t>
        </r>
        <r>
          <rPr>
            <sz val="16"/>
            <color rgb="FFFF0000"/>
            <rFont val="Times New Roman"/>
            <family val="1"/>
            <charset val="204"/>
          </rPr>
          <t xml:space="preserve">За период январь-июнь </t>
        </r>
        <r>
          <rPr>
            <sz val="16"/>
            <color theme="1"/>
            <rFont val="Times New Roman"/>
            <family val="1"/>
            <charset val="204"/>
          </rPr>
          <t xml:space="preserve">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Размещены закупки на приобретение 30 жилых помещений, подведение итогов аукционов состоится 15 августа 2020 года. </t>
        </r>
      </is>
    </nc>
  </rcc>
  <rcv guid="{BEA0FDBA-BB07-4C19-8BBD-5E57EE395C09}" action="delete"/>
  <rdn rId="0" localSheetId="1" customView="1" name="Z_BEA0FDBA_BB07_4C19_8BBD_5E57EE395C09_.wvu.PrintArea" hidden="1" oldHidden="1">
    <formula>'на 01.08.2020'!$A$1:$J$229</formula>
    <oldFormula>'на 01.08.2020'!$A$1:$J$229</oldFormula>
  </rdn>
  <rdn rId="0" localSheetId="1" customView="1" name="Z_BEA0FDBA_BB07_4C19_8BBD_5E57EE395C09_.wvu.PrintTitles" hidden="1" oldHidden="1">
    <formula>'на 01.08.2020'!$5:$8</formula>
    <oldFormula>'на 01.08.2020'!$5:$8</oldFormula>
  </rdn>
  <rdn rId="0" localSheetId="1" customView="1" name="Z_BEA0FDBA_BB07_4C19_8BBD_5E57EE395C09_.wvu.FilterData" hidden="1" oldHidden="1">
    <formula>'на 01.08.2020'!$A$7:$J$430</formula>
    <oldFormula>'на 01.08.2020'!$A$7:$J$430</oldFormula>
  </rdn>
  <rcv guid="{BEA0FDBA-BB07-4C19-8BBD-5E57EE395C09}" action="add"/>
</revisions>
</file>

<file path=xl/revisions/revisionLog4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42"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u/>
            <sz val="16"/>
            <color theme="1"/>
            <rFont val="Times New Roman"/>
            <family val="1"/>
            <charset val="204"/>
          </rPr>
          <t>ДАиГ</t>
        </r>
        <r>
          <rPr>
            <sz val="16"/>
            <color theme="1"/>
            <rFont val="Times New Roman"/>
            <family val="1"/>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t>
        </r>
        <r>
          <rPr>
            <sz val="16"/>
            <color rgb="FFFF0000"/>
            <rFont val="Times New Roman"/>
            <family val="1"/>
            <charset val="204"/>
          </rPr>
          <t xml:space="preserve">За период январь-июнь </t>
        </r>
        <r>
          <rPr>
            <sz val="16"/>
            <color theme="1"/>
            <rFont val="Times New Roman"/>
            <family val="1"/>
            <charset val="204"/>
          </rPr>
          <t xml:space="preserve">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Размещены закупки на приобретение 30 жилых помещений, подведение итогов аукционов состоится 15 августа 2020 года. </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color rgb="FFFF0000"/>
            <rFont val="Times New Roman"/>
            <family val="1"/>
            <charset val="204"/>
          </rPr>
          <t xml:space="preserve">
</t>
        </r>
        <r>
          <rPr>
            <u/>
            <sz val="16"/>
            <color rgb="FFFF0000"/>
            <rFont val="Times New Roman"/>
            <family val="1"/>
            <charset val="204"/>
          </rPr>
          <t>ДАиГ</t>
        </r>
        <r>
          <rPr>
            <sz val="16"/>
            <color rgb="FFFF0000"/>
            <rFont val="Times New Roman"/>
            <family val="1"/>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Размещены закупки на приобретение 30 жилых помещений, подведение итогов аукционов состоится 15 августа 2020 года. </t>
        </r>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3" sId="1" numFmtId="4">
    <oc r="E25">
      <v>32599.63</v>
    </oc>
    <nc r="E25">
      <v>36526.480000000003</v>
    </nc>
  </rcc>
  <rfmt sheetId="1" sqref="E25" start="0" length="2147483647">
    <dxf>
      <font>
        <color auto="1"/>
      </font>
    </dxf>
  </rfmt>
  <rcc rId="824" sId="1" numFmtId="4">
    <oc r="E26">
      <v>4896498.47</v>
    </oc>
    <nc r="E26">
      <v>6463097.4900000002</v>
    </nc>
  </rcc>
  <rfmt sheetId="1" sqref="E26" start="0" length="2147483647">
    <dxf>
      <font>
        <color auto="1"/>
      </font>
    </dxf>
  </rfmt>
  <rcc rId="825" sId="1" numFmtId="4">
    <oc r="E27">
      <f>G27</f>
    </oc>
    <nc r="E27">
      <v>30365.46</v>
    </nc>
  </rcc>
  <rfmt sheetId="1" sqref="E27" start="0" length="2147483647">
    <dxf>
      <font>
        <color auto="1"/>
      </font>
    </dxf>
  </rfmt>
  <rfmt sheetId="1" sqref="E21:E23" start="0" length="2147483647">
    <dxf>
      <font>
        <color auto="1"/>
      </font>
    </dxf>
  </rfmt>
</revisions>
</file>

<file path=xl/revisions/revisionLog4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43"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color rgb="FFFF0000"/>
            <rFont val="Times New Roman"/>
            <family val="1"/>
            <charset val="204"/>
          </rPr>
          <t xml:space="preserve">
</t>
        </r>
        <r>
          <rPr>
            <u/>
            <sz val="16"/>
            <color rgb="FFFF0000"/>
            <rFont val="Times New Roman"/>
            <family val="1"/>
            <charset val="204"/>
          </rPr>
          <t>ДАиГ</t>
        </r>
        <r>
          <rPr>
            <sz val="16"/>
            <color rgb="FFFF0000"/>
            <rFont val="Times New Roman"/>
            <family val="1"/>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январь-июнь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Размещены закупки на приобретение 30 жилых помещений, подведение итогов аукционов состоится 15 августа 2020 года. </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2"/>
            <charset val="204"/>
          </rPr>
          <t xml:space="preserve">
</t>
        </r>
        <r>
          <rPr>
            <sz val="16"/>
            <color rgb="FFFF0000"/>
            <rFont val="Times New Roman"/>
            <family val="1"/>
            <charset val="204"/>
          </rPr>
          <t xml:space="preserve">
</t>
        </r>
        <r>
          <rPr>
            <u/>
            <sz val="16"/>
            <color rgb="FFFF0000"/>
            <rFont val="Times New Roman"/>
            <family val="1"/>
            <charset val="204"/>
          </rPr>
          <t>ДАиГ</t>
        </r>
        <r>
          <rPr>
            <sz val="16"/>
            <color rgb="FFFF0000"/>
            <rFont val="Times New Roman"/>
            <family val="1"/>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январь-июль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Размещены закупки на приобретение 30 жилых помещений, подведение итогов аукционов состоится 15 августа 2020 года. </t>
        </r>
      </is>
    </nc>
  </rcc>
  <rfmt sheetId="1" sqref="J30:J36" start="0" length="2147483647">
    <dxf>
      <font>
        <color auto="1"/>
      </font>
    </dxf>
  </rfmt>
  <rcv guid="{6068C3FF-17AA-48A5-A88B-2523CBAC39AE}" action="delete"/>
  <rdn rId="0" localSheetId="1" customView="1" name="Z_6068C3FF_17AA_48A5_A88B_2523CBAC39AE_.wvu.PrintArea" hidden="1" oldHidden="1">
    <formula>'на 01.08.2020'!$A$1:$J$215</formula>
    <oldFormula>'на 01.08.2020'!$A$1:$J$215</oldFormula>
  </rdn>
  <rdn rId="0" localSheetId="1" customView="1" name="Z_6068C3FF_17AA_48A5_A88B_2523CBAC39AE_.wvu.PrintTitles" hidden="1" oldHidden="1">
    <formula>'на 01.08.2020'!$5:$8</formula>
    <oldFormula>'на 01.08.2020'!$5:$8</oldFormula>
  </rdn>
  <rdn rId="0" localSheetId="1" customView="1" name="Z_6068C3FF_17AA_48A5_A88B_2523CBAC39AE_.wvu.FilterData" hidden="1" oldHidden="1">
    <formula>'на 01.08.2020'!$A$7:$J$430</formula>
    <oldFormula>'на 01.08.2020'!$A$7:$J$430</oldFormula>
  </rdn>
  <rcv guid="{6068C3FF-17AA-48A5-A88B-2523CBAC39AE}" action="add"/>
</revisions>
</file>

<file path=xl/revisions/revisionLog4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47" sId="1">
    <oc r="I17">
      <f>D17-G17</f>
    </oc>
    <nc r="I17">
      <f>D17</f>
    </nc>
  </rcc>
  <rcv guid="{CA384592-0CFD-4322-A4EB-34EC04693944}" action="delete"/>
  <rdn rId="0" localSheetId="1" customView="1" name="Z_CA384592_0CFD_4322_A4EB_34EC04693944_.wvu.PrintArea" hidden="1" oldHidden="1">
    <formula>'на 01.08.2020'!$A$1:$J$229</formula>
    <oldFormula>'на 01.08.2020'!$A$1:$J$229</oldFormula>
  </rdn>
  <rdn rId="0" localSheetId="1" customView="1" name="Z_CA384592_0CFD_4322_A4EB_34EC04693944_.wvu.PrintTitles" hidden="1" oldHidden="1">
    <formula>'на 01.08.2020'!$5:$8</formula>
    <oldFormula>'на 01.08.2020'!$5:$8</oldFormula>
  </rdn>
  <rdn rId="0" localSheetId="1" customView="1" name="Z_CA384592_0CFD_4322_A4EB_34EC04693944_.wvu.FilterData" hidden="1" oldHidden="1">
    <formula>'на 01.08.2020'!$A$7:$J$430</formula>
    <oldFormula>'на 01.08.2020'!$A$7:$J$430</oldFormula>
  </rdn>
  <rcv guid="{CA384592-0CFD-4322-A4EB-34EC04693944}" action="add"/>
</revisions>
</file>

<file path=xl/revisions/revisionLog4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1" sId="1">
    <oc r="J38" t="inlineStr">
      <is>
        <r>
          <t xml:space="preserve">
</t>
        </r>
        <r>
          <rPr>
            <u/>
            <sz val="16"/>
            <rFont val="Times New Roman"/>
            <family val="2"/>
            <charset val="204"/>
          </rPr>
          <t>АГ(ДК):</t>
        </r>
        <r>
          <rPr>
            <sz val="16"/>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тыс.руб.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2 560,16 тыс. руб. на поставку светового и звукового оборудования, расходных материалов для спектакля "Не любо - не слушай", ткани и швейных принадлежностей, обуви, а так же оказаны услуги по изготовлению металлического каркаса к спектаклю "Не любо-не слушай", на оказание услуг драматурга к спектаклю.   Ведется работа по заключению договоров на сумму 526,05 тыс. руб. Денежные средства планируется освоить в 3 квартале 2020 года.                 
</t>
        </r>
        <r>
          <rPr>
            <u/>
            <sz val="16"/>
            <rFont val="Times New Roman"/>
            <family val="2"/>
            <charset val="204"/>
          </rPr>
          <t>АГ:</t>
        </r>
        <r>
          <rPr>
            <sz val="16"/>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Приобретены короб архивный, канцелярские товары и переплётный станок.
</t>
        </r>
        <r>
          <rPr>
            <u/>
            <sz val="16"/>
            <rFont val="Times New Roman"/>
            <family val="1"/>
            <charset val="204"/>
          </rPr>
          <t/>
        </r>
      </is>
    </oc>
    <nc r="J38" t="inlineStr">
      <is>
        <r>
          <t xml:space="preserve">
</t>
        </r>
        <r>
          <rPr>
            <u/>
            <sz val="16"/>
            <rFont val="Times New Roman"/>
            <family val="2"/>
            <charset val="204"/>
          </rPr>
          <t>АГ(ДК):</t>
        </r>
        <r>
          <rPr>
            <sz val="16"/>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тыс.руб.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2 560,16 тыс. руб. на поставку светового и звукового оборудования, расходных материалов для спектакля "Не любо - не слушай", ткани и швейные принадлежности, обувь, а так же оказаны услуги по изготовлению металлического каркаса к спектаклю "Не любо-не слушай", за оказание услуг драматурга к спектаклю.   Ведется работа по заключению договоров на сумму 526,05 тыс. руб. Денежные средства планируется освоить в 3 квартале 2020 года.                 
</t>
        </r>
        <r>
          <rPr>
            <u/>
            <sz val="16"/>
            <rFont val="Times New Roman"/>
            <family val="2"/>
            <charset val="204"/>
          </rPr>
          <t>АГ:</t>
        </r>
        <r>
          <rPr>
            <sz val="16"/>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Приобретены короб архивный, канцелярские товары и переплётный станок.
</t>
        </r>
        <r>
          <rPr>
            <u/>
            <sz val="16"/>
            <rFont val="Times New Roman"/>
            <family val="1"/>
            <charset val="204"/>
          </rPr>
          <t/>
        </r>
      </is>
    </nc>
  </rcc>
  <rcv guid="{BEA0FDBA-BB07-4C19-8BBD-5E57EE395C09}" action="delete"/>
  <rdn rId="0" localSheetId="1" customView="1" name="Z_BEA0FDBA_BB07_4C19_8BBD_5E57EE395C09_.wvu.PrintArea" hidden="1" oldHidden="1">
    <formula>'на 01.08.2020'!$A$1:$J$229</formula>
    <oldFormula>'на 01.08.2020'!$A$1:$J$229</oldFormula>
  </rdn>
  <rdn rId="0" localSheetId="1" customView="1" name="Z_BEA0FDBA_BB07_4C19_8BBD_5E57EE395C09_.wvu.PrintTitles" hidden="1" oldHidden="1">
    <formula>'на 01.08.2020'!$5:$8</formula>
    <oldFormula>'на 01.08.2020'!$5:$8</oldFormula>
  </rdn>
  <rdn rId="0" localSheetId="1" customView="1" name="Z_BEA0FDBA_BB07_4C19_8BBD_5E57EE395C09_.wvu.FilterData" hidden="1" oldHidden="1">
    <formula>'на 01.08.2020'!$A$7:$J$430</formula>
    <oldFormula>'на 01.08.2020'!$A$7:$J$430</oldFormula>
  </rdn>
  <rcv guid="{BEA0FDBA-BB07-4C19-8BBD-5E57EE395C09}" action="add"/>
</revisions>
</file>

<file path=xl/revisions/revisionLog4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5" sId="1">
    <oc r="J38" t="inlineStr">
      <is>
        <r>
          <t xml:space="preserve">
</t>
        </r>
        <r>
          <rPr>
            <u/>
            <sz val="16"/>
            <rFont val="Times New Roman"/>
            <family val="2"/>
            <charset val="204"/>
          </rPr>
          <t>АГ(ДК):</t>
        </r>
        <r>
          <rPr>
            <sz val="16"/>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тыс.руб.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2 560,16 тыс. руб. на поставку светового и звукового оборудования, расходных материалов для спектакля "Не любо - не слушай", ткани и швейные принадлежности, обувь, а так же оказаны услуги по изготовлению металлического каркаса к спектаклю "Не любо-не слушай", за оказание услуг драматурга к спектаклю.   Ведется работа по заключению договоров на сумму 526,05 тыс. руб. Денежные средства планируется освоить в 3 квартале 2020 года.                 
</t>
        </r>
        <r>
          <rPr>
            <u/>
            <sz val="16"/>
            <rFont val="Times New Roman"/>
            <family val="2"/>
            <charset val="204"/>
          </rPr>
          <t>АГ:</t>
        </r>
        <r>
          <rPr>
            <sz val="16"/>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Приобретены короб архивный, канцелярские товары и переплётный станок.
</t>
        </r>
        <r>
          <rPr>
            <u/>
            <sz val="16"/>
            <rFont val="Times New Roman"/>
            <family val="1"/>
            <charset val="204"/>
          </rPr>
          <t/>
        </r>
      </is>
    </oc>
    <nc r="J38" t="inlineStr">
      <is>
        <r>
          <t xml:space="preserve">
</t>
        </r>
        <r>
          <rPr>
            <u/>
            <sz val="16"/>
            <rFont val="Times New Roman"/>
            <family val="2"/>
            <charset val="204"/>
          </rPr>
          <t>АГ(ДК):</t>
        </r>
        <r>
          <rPr>
            <sz val="16"/>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тыс.руб.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2 560,16 тыс. руб. на поставку светового и звукового оборудования, расходных материалов для спектакля "Не любо - не слушай", ткани и швейных принадлежностей, обуви, а так же за оказаные услуги по изготовлению металлического каркаса к спектаклю "Не любо-не слушай", услуг драматурга к спектаклю.   Ведется работа по заключению договоров на сумму 526,05 тыс. руб. Денежные средства планируется освоить в 3 квартале 2020 года.                 
</t>
        </r>
        <r>
          <rPr>
            <u/>
            <sz val="16"/>
            <rFont val="Times New Roman"/>
            <family val="2"/>
            <charset val="204"/>
          </rPr>
          <t>АГ:</t>
        </r>
        <r>
          <rPr>
            <sz val="16"/>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Приобретены короб архивный, канцелярские товары и переплётный станок.
</t>
        </r>
        <r>
          <rPr>
            <u/>
            <sz val="16"/>
            <rFont val="Times New Roman"/>
            <family val="1"/>
            <charset val="204"/>
          </rPr>
          <t/>
        </r>
      </is>
    </nc>
  </rcc>
</revisions>
</file>

<file path=xl/revisions/revisionLog4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01.08.2020'!$A$1:$J$229</formula>
    <oldFormula>'на 01.08.2020'!$A$1:$J$229</oldFormula>
  </rdn>
  <rdn rId="0" localSheetId="1" customView="1" name="Z_BEA0FDBA_BB07_4C19_8BBD_5E57EE395C09_.wvu.PrintTitles" hidden="1" oldHidden="1">
    <formula>'на 01.08.2020'!$5:$8</formula>
    <oldFormula>'на 01.08.2020'!$5:$8</oldFormula>
  </rdn>
  <rdn rId="0" localSheetId="1" customView="1" name="Z_BEA0FDBA_BB07_4C19_8BBD_5E57EE395C09_.wvu.FilterData" hidden="1" oldHidden="1">
    <formula>'на 01.08.2020'!$A$7:$J$430</formula>
    <oldFormula>'на 01.08.2020'!$A$7:$J$430</oldFormula>
  </rdn>
  <rcv guid="{BEA0FDBA-BB07-4C19-8BBD-5E57EE395C09}" action="add"/>
</revisions>
</file>

<file path=xl/revisions/revisionLog4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9" sId="1">
    <oc r="J44" t="inlineStr">
      <is>
        <t xml:space="preserve">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Бюджетные ассигнования будут использованы в 3 - 4 квартале 2020 года.      
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Проведение мероприятий перенесено на следующий отчетный период в связи с ограничительными мероприятиями в связи с введением в ХМАО-Югре режима повышенной готовности, связанного с распространением новой короновирусной инфекции, вызванной COVID-19. 
Cоглашения между куратором - управлением физической культуры и спорта и подведомственными учреждениями в автоматимизрованной системе "Электронный бюджет" находится на стадии подписания.
Бюджетные ассигнования планируется использовать в 3 - 4 квартале  2020 года.  </t>
      </is>
    </oc>
    <nc r="J44" t="inlineStr">
      <is>
        <t xml:space="preserve">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Бюджетные ассигнования будут использованы в 3 - 4 квартале 2020 года.      
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Проведение мероприятий перенесено на следующий отчетный период в связи с ограничительными мероприятиями в связи с введением в ХМАО-Югре режима повышенной готовности, связанного с распространением новой короновирусной инфекции, вызванной COVID-19. 
Cоглашения между куратором - управлением физической культуры и спорта и подведомственными учреждениями находится на стадии подписания.
Бюджетные ассигнования планируется использовать в 3 - 4 квартале  2020 года.  </t>
      </is>
    </nc>
  </rcc>
</revisions>
</file>

<file path=xl/revisions/revisionLog4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01.08.2020'!$A$1:$J$229</formula>
    <oldFormula>'на 01.08.2020'!$A$1:$J$229</oldFormula>
  </rdn>
  <rdn rId="0" localSheetId="1" customView="1" name="Z_BEA0FDBA_BB07_4C19_8BBD_5E57EE395C09_.wvu.PrintTitles" hidden="1" oldHidden="1">
    <formula>'на 01.08.2020'!$5:$8</formula>
    <oldFormula>'на 01.08.2020'!$5:$8</oldFormula>
  </rdn>
  <rdn rId="0" localSheetId="1" customView="1" name="Z_BEA0FDBA_BB07_4C19_8BBD_5E57EE395C09_.wvu.FilterData" hidden="1" oldHidden="1">
    <formula>'на 01.08.2020'!$A$7:$J$430</formula>
    <oldFormula>'на 01.08.2020'!$A$7:$J$430</oldFormula>
  </rdn>
  <rcv guid="{BEA0FDBA-BB07-4C19-8BBD-5E57EE395C09}" action="add"/>
</revisions>
</file>

<file path=xl/revisions/revisionLog4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3" sId="1">
    <o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01.08.2020 произведена выплата заработной платы за январь-июнь и первую половину июля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t>
        </r>
        <r>
          <rPr>
            <sz val="16"/>
            <color rgb="FFFF0000"/>
            <rFont val="Times New Roman"/>
            <family val="2"/>
            <charset val="204"/>
          </rPr>
          <t xml:space="preserve">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is>
    </oc>
    <n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01.08.2020 произведена выплата заработной платы за январь-июнь и первую половину июля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t>
        </r>
        <r>
          <rPr>
            <sz val="16"/>
            <color rgb="FFFF0000"/>
            <rFont val="Times New Roman"/>
            <family val="2"/>
            <charset val="204"/>
          </rPr>
          <t xml:space="preserve">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                                                                                                                                                                                                                                                                    
</t>
        </r>
      </is>
    </nc>
  </rcc>
  <rcv guid="{3EEA7E1A-5F2B-4408-A34C-1F0223B5B245}" action="delete"/>
  <rdn rId="0" localSheetId="1" customView="1" name="Z_3EEA7E1A_5F2B_4408_A34C_1F0223B5B245_.wvu.FilterData" hidden="1" oldHidden="1">
    <formula>'на 01.08.2020'!$A$7:$J$430</formula>
    <oldFormula>'на 01.08.2020'!$A$7:$J$430</oldFormula>
  </rdn>
  <rcv guid="{3EEA7E1A-5F2B-4408-A34C-1F0223B5B245}" action="add"/>
</revisions>
</file>

<file path=xl/revisions/revisionLog4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C90" guid="{923A2E73-0715-4DAA-BB80-1CF299B0FFCF}" alwaysShow="1" author="Маганёва Екатерина Николаевна" oldLength="30" newLength="1"/>
  <rcv guid="{BEA0FDBA-BB07-4C19-8BBD-5E57EE395C09}" action="delete"/>
  <rdn rId="0" localSheetId="1" customView="1" name="Z_BEA0FDBA_BB07_4C19_8BBD_5E57EE395C09_.wvu.PrintArea" hidden="1" oldHidden="1">
    <formula>'на 01.08.2020'!$A$1:$J$229</formula>
    <oldFormula>'на 01.08.2020'!$A$1:$J$229</oldFormula>
  </rdn>
  <rdn rId="0" localSheetId="1" customView="1" name="Z_BEA0FDBA_BB07_4C19_8BBD_5E57EE395C09_.wvu.PrintTitles" hidden="1" oldHidden="1">
    <formula>'на 01.08.2020'!$5:$8</formula>
    <oldFormula>'на 01.08.2020'!$5:$8</oldFormula>
  </rdn>
  <rdn rId="0" localSheetId="1" customView="1" name="Z_BEA0FDBA_BB07_4C19_8BBD_5E57EE395C09_.wvu.FilterData" hidden="1" oldHidden="1">
    <formula>'на 01.08.2020'!$A$7:$J$430</formula>
    <oldFormula>'на 01.08.2020'!$A$7:$J$430</oldFormula>
  </rdn>
  <rcv guid="{BEA0FDBA-BB07-4C19-8BBD-5E57EE395C09}" action="add"/>
</revisions>
</file>

<file path=xl/revisions/revisionLog4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01.08.2020'!$A$1:$J$229</formula>
    <oldFormula>'на 01.08.2020'!$A$1:$J$229</oldFormula>
  </rdn>
  <rdn rId="0" localSheetId="1" customView="1" name="Z_BEA0FDBA_BB07_4C19_8BBD_5E57EE395C09_.wvu.PrintTitles" hidden="1" oldHidden="1">
    <formula>'на 01.08.2020'!$5:$8</formula>
    <oldFormula>'на 01.08.2020'!$5:$8</oldFormula>
  </rdn>
  <rdn rId="0" localSheetId="1" customView="1" name="Z_BEA0FDBA_BB07_4C19_8BBD_5E57EE395C09_.wvu.FilterData" hidden="1" oldHidden="1">
    <formula>'на 01.08.2020'!$A$7:$J$430</formula>
    <oldFormula>'на 01.08.2020'!$A$7:$J$430</oldFormula>
  </rdn>
  <rcv guid="{BEA0FDBA-BB07-4C19-8BBD-5E57EE395C09}" action="add"/>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21:F23" start="0" length="2147483647">
    <dxf>
      <font>
        <color auto="1"/>
      </font>
    </dxf>
  </rfmt>
  <rfmt sheetId="1" sqref="F25:F27" start="0" length="2147483647">
    <dxf>
      <font>
        <color auto="1"/>
      </font>
    </dxf>
  </rfmt>
  <rcc rId="826" sId="1" numFmtId="4">
    <oc r="G25">
      <v>32599.63</v>
    </oc>
    <nc r="G25">
      <v>36526.480000000003</v>
    </nc>
  </rcc>
  <rfmt sheetId="1" sqref="G25:H25" start="0" length="2147483647">
    <dxf>
      <font>
        <color auto="1"/>
      </font>
    </dxf>
  </rfmt>
</revisions>
</file>

<file path=xl/revisions/revisionLog4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71" sId="1">
    <o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01.08.2020 произведена выплата заработной платы за январь-июнь и первую половину июля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t>
        </r>
        <r>
          <rPr>
            <sz val="16"/>
            <color rgb="FFFF0000"/>
            <rFont val="Times New Roman"/>
            <family val="2"/>
            <charset val="204"/>
          </rPr>
          <t xml:space="preserve">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                                                                                                                                                                                                                                                                    
</t>
        </r>
      </is>
    </oc>
    <n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01.08.2020 произведена выплата заработной платы за январь-июнь и первую половину июля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t>
        </r>
        <r>
          <rPr>
            <sz val="16"/>
            <color rgb="FFFF0000"/>
            <rFont val="Times New Roman"/>
            <family val="2"/>
            <charset val="204"/>
          </rPr>
          <t xml:space="preserve">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МБУ СП СШОР "Кедр" средства освоены в полном объеме.                                                                                                                                                                                                                                                             
</t>
        </r>
      </is>
    </nc>
  </rcc>
</revisions>
</file>

<file path=xl/revisions/revisionLog4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C100" guid="{00000000-0000-0000-0000-000000000000}" action="delete" alwaysShow="1" author="Маганёва Екатерина Николаевна"/>
  <rcmt sheetId="1" cell="C90" guid="{00000000-0000-0000-0000-000000000000}" action="delete" alwaysShow="1" author="Маганёва Екатерина Николаевна"/>
  <rcmt sheetId="1" cell="C130" guid="{00000000-0000-0000-0000-000000000000}" action="delete" alwaysShow="1" author="Маганёва Екатерина Николаевна"/>
  <rcmt sheetId="1" cell="C136" guid="{00000000-0000-0000-0000-000000000000}" action="delete" alwaysShow="1" author="Маганёва Екатерина Николаевна"/>
  <rcv guid="{6068C3FF-17AA-48A5-A88B-2523CBAC39AE}" action="delete"/>
  <rdn rId="0" localSheetId="1" customView="1" name="Z_6068C3FF_17AA_48A5_A88B_2523CBAC39AE_.wvu.PrintArea" hidden="1" oldHidden="1">
    <formula>'на 01.08.2020'!$A$1:$J$215</formula>
    <oldFormula>'на 01.08.2020'!$A$1:$J$215</oldFormula>
  </rdn>
  <rdn rId="0" localSheetId="1" customView="1" name="Z_6068C3FF_17AA_48A5_A88B_2523CBAC39AE_.wvu.PrintTitles" hidden="1" oldHidden="1">
    <formula>'на 01.08.2020'!$5:$8</formula>
    <oldFormula>'на 01.08.2020'!$5:$8</oldFormula>
  </rdn>
  <rdn rId="0" localSheetId="1" customView="1" name="Z_6068C3FF_17AA_48A5_A88B_2523CBAC39AE_.wvu.FilterData" hidden="1" oldHidden="1">
    <formula>'на 01.08.2020'!$A$7:$J$430</formula>
    <oldFormula>'на 01.08.2020'!$A$7:$J$430</oldFormula>
  </rdn>
  <rcv guid="{6068C3FF-17AA-48A5-A88B-2523CBAC39AE}" action="add"/>
</revisions>
</file>

<file path=xl/revisions/revisionLog4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01.08.2020'!$A$1:$J$229</formula>
    <oldFormula>'на 01.08.2020'!$A$1:$J$229</oldFormula>
  </rdn>
  <rdn rId="0" localSheetId="1" customView="1" name="Z_BEA0FDBA_BB07_4C19_8BBD_5E57EE395C09_.wvu.PrintTitles" hidden="1" oldHidden="1">
    <formula>'на 01.08.2020'!$5:$8</formula>
    <oldFormula>'на 01.08.2020'!$5:$8</oldFormula>
  </rdn>
  <rdn rId="0" localSheetId="1" customView="1" name="Z_BEA0FDBA_BB07_4C19_8BBD_5E57EE395C09_.wvu.FilterData" hidden="1" oldHidden="1">
    <formula>'на 01.08.2020'!$A$7:$J$430</formula>
    <oldFormula>'на 01.08.2020'!$A$7:$J$430</oldFormula>
  </rdn>
  <rcv guid="{BEA0FDBA-BB07-4C19-8BBD-5E57EE395C09}" action="add"/>
</revisions>
</file>

<file path=xl/revisions/revisionLog4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78" sId="1">
    <oc r="J192" t="inlineStr">
      <is>
        <r>
          <rPr>
            <u/>
            <sz val="16"/>
            <rFont val="Times New Roman"/>
            <family val="2"/>
            <charset val="204"/>
          </rPr>
          <t>АГ:</t>
        </r>
        <r>
          <rPr>
            <sz val="16"/>
            <rFont val="Times New Roman"/>
            <family val="2"/>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Прием документов по неотложным мерам поддержки субъектов малого и среднего предпринимательства, осуществляющих деятельность в отраслях, пострадавших от распространения новой коронавирусной инфекции осуществляется с 3 августа 2020 года. 
       </t>
        </r>
        <r>
          <rPr>
            <sz val="16"/>
            <color rgb="FFFF0000"/>
            <rFont val="Times New Roman"/>
            <family val="1"/>
            <charset val="204"/>
          </rPr>
          <t xml:space="preserve"> </t>
        </r>
        <r>
          <rPr>
            <sz val="16"/>
            <rFont val="Times New Roman"/>
            <family val="1"/>
            <charset val="204"/>
          </rPr>
          <t xml:space="preserve">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В связи с переносом Всероссийской переписи населения на 2021 год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планируется возврат средств в федеральный бюджет.</t>
        </r>
      </is>
    </oc>
    <nc r="J192" t="inlineStr">
      <is>
        <r>
          <rPr>
            <u/>
            <sz val="16"/>
            <rFont val="Times New Roman"/>
            <family val="2"/>
            <charset val="204"/>
          </rPr>
          <t>АГ:</t>
        </r>
        <r>
          <rPr>
            <sz val="16"/>
            <rFont val="Times New Roman"/>
            <family val="2"/>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Прием документов по неотложным мерам поддержки субъектов малого и среднего предпринимательства, осуществляющих деятельность в отраслях, пострадавших от распространения новой коронавирусной инфекции осуществляется с 3 августа 2020 года. 
       </t>
        </r>
        <r>
          <rPr>
            <sz val="16"/>
            <color rgb="FFFF0000"/>
            <rFont val="Times New Roman"/>
            <family val="1"/>
            <charset val="204"/>
          </rPr>
          <t xml:space="preserve"> </t>
        </r>
        <r>
          <rPr>
            <sz val="16"/>
            <rFont val="Times New Roman"/>
            <family val="1"/>
            <charset val="204"/>
          </rPr>
          <t xml:space="preserve">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В связи с переносом Всероссийской переписи населения на 2021 год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t>
        </r>
        <r>
          <rPr>
            <sz val="16"/>
            <color rgb="FFFF0000"/>
            <rFont val="Times New Roman"/>
            <family val="1"/>
            <charset val="204"/>
          </rPr>
          <t xml:space="preserve"> планируется возврат средств в федеральный бюджет.</t>
        </r>
      </is>
    </nc>
  </rcc>
  <rcv guid="{BEA0FDBA-BB07-4C19-8BBD-5E57EE395C09}" action="delete"/>
  <rdn rId="0" localSheetId="1" customView="1" name="Z_BEA0FDBA_BB07_4C19_8BBD_5E57EE395C09_.wvu.PrintArea" hidden="1" oldHidden="1">
    <formula>'на 01.08.2020'!$A$1:$J$229</formula>
    <oldFormula>'на 01.08.2020'!$A$1:$J$229</oldFormula>
  </rdn>
  <rdn rId="0" localSheetId="1" customView="1" name="Z_BEA0FDBA_BB07_4C19_8BBD_5E57EE395C09_.wvu.PrintTitles" hidden="1" oldHidden="1">
    <formula>'на 01.08.2020'!$5:$8</formula>
    <oldFormula>'на 01.08.2020'!$5:$8</oldFormula>
  </rdn>
  <rdn rId="0" localSheetId="1" customView="1" name="Z_BEA0FDBA_BB07_4C19_8BBD_5E57EE395C09_.wvu.FilterData" hidden="1" oldHidden="1">
    <formula>'на 01.08.2020'!$A$7:$J$430</formula>
    <oldFormula>'на 01.08.2020'!$A$7:$J$430</oldFormula>
  </rdn>
  <rcv guid="{BEA0FDBA-BB07-4C19-8BBD-5E57EE395C09}" action="add"/>
</revisions>
</file>

<file path=xl/revisions/revisionLog4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01.08.2020'!$A$1:$J$229</formula>
    <oldFormula>'на 01.08.2020'!$A$1:$J$229</oldFormula>
  </rdn>
  <rdn rId="0" localSheetId="1" customView="1" name="Z_BEA0FDBA_BB07_4C19_8BBD_5E57EE395C09_.wvu.PrintTitles" hidden="1" oldHidden="1">
    <formula>'на 01.08.2020'!$5:$8</formula>
    <oldFormula>'на 01.08.2020'!$5:$8</oldFormula>
  </rdn>
  <rdn rId="0" localSheetId="1" customView="1" name="Z_BEA0FDBA_BB07_4C19_8BBD_5E57EE395C09_.wvu.FilterData" hidden="1" oldHidden="1">
    <formula>'на 01.08.2020'!$A$7:$J$430</formula>
    <oldFormula>'на 01.08.2020'!$A$7:$J$430</oldFormula>
  </rdn>
  <rcv guid="{BEA0FDBA-BB07-4C19-8BBD-5E57EE395C09}" action="add"/>
</revisions>
</file>

<file path=xl/revisions/revisionLog4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5" sId="1">
    <oc r="J209" t="inlineStr">
      <is>
        <r>
          <t xml:space="preserve">АГ: </t>
        </r>
        <r>
          <rPr>
            <sz val="16"/>
            <rFont val="Times New Roman"/>
            <family val="2"/>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январь-июнь и первую половину июля, оплата услуг по содержанию имущества и поставке материальных запасов  будет осуществлена по факту оказания услуг, поставки товара в соответствии с условиями заключаемых договоров, муниципальных контрактов.              
</t>
        </r>
      </is>
    </oc>
    <nc r="J209" t="inlineStr">
      <is>
        <r>
          <t xml:space="preserve">АГ: </t>
        </r>
        <r>
          <rPr>
            <sz val="16"/>
            <rFont val="Times New Roman"/>
            <family val="2"/>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январь-июнь и первую половину июля.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заключенных договоров, муниципальных контрактов.              
</t>
        </r>
      </is>
    </nc>
  </rcc>
  <rcv guid="{BEA0FDBA-BB07-4C19-8BBD-5E57EE395C09}" action="delete"/>
  <rdn rId="0" localSheetId="1" customView="1" name="Z_BEA0FDBA_BB07_4C19_8BBD_5E57EE395C09_.wvu.PrintArea" hidden="1" oldHidden="1">
    <formula>'на 01.08.2020'!$A$1:$J$229</formula>
    <oldFormula>'на 01.08.2020'!$A$1:$J$229</oldFormula>
  </rdn>
  <rdn rId="0" localSheetId="1" customView="1" name="Z_BEA0FDBA_BB07_4C19_8BBD_5E57EE395C09_.wvu.PrintTitles" hidden="1" oldHidden="1">
    <formula>'на 01.08.2020'!$5:$8</formula>
    <oldFormula>'на 01.08.2020'!$5:$8</oldFormula>
  </rdn>
  <rdn rId="0" localSheetId="1" customView="1" name="Z_BEA0FDBA_BB07_4C19_8BBD_5E57EE395C09_.wvu.FilterData" hidden="1" oldHidden="1">
    <formula>'на 01.08.2020'!$A$7:$J$430</formula>
    <oldFormula>'на 01.08.2020'!$A$7:$J$430</oldFormula>
  </rdn>
  <rcv guid="{BEA0FDBA-BB07-4C19-8BBD-5E57EE395C09}" action="add"/>
</revisions>
</file>

<file path=xl/revisions/revisionLog4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01.08.2020'!$A$1:$J$229</formula>
    <oldFormula>'на 01.08.2020'!$A$1:$J$229</oldFormula>
  </rdn>
  <rdn rId="0" localSheetId="1" customView="1" name="Z_BEA0FDBA_BB07_4C19_8BBD_5E57EE395C09_.wvu.PrintTitles" hidden="1" oldHidden="1">
    <formula>'на 01.08.2020'!$5:$8</formula>
    <oldFormula>'на 01.08.2020'!$5:$8</oldFormula>
  </rdn>
  <rdn rId="0" localSheetId="1" customView="1" name="Z_BEA0FDBA_BB07_4C19_8BBD_5E57EE395C09_.wvu.FilterData" hidden="1" oldHidden="1">
    <formula>'на 01.08.2020'!$A$7:$J$430</formula>
    <oldFormula>'на 01.08.2020'!$A$7:$J$430</oldFormula>
  </rdn>
  <rcv guid="{BEA0FDBA-BB07-4C19-8BBD-5E57EE395C09}" action="add"/>
</revisions>
</file>

<file path=xl/revisions/revisionLog4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2" sId="1">
    <o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январь-июнь и первую половину июля,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на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 контракта для приобретения цифровых камер АПК "Безопасный город";
-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t>
        </r>
        <r>
          <rPr>
            <sz val="16"/>
            <color rgb="FFFF0000"/>
            <rFont val="Times New Roman"/>
            <family val="2"/>
            <charset val="204"/>
          </rPr>
          <t xml:space="preserve">
       </t>
        </r>
        <r>
          <rPr>
            <sz val="16"/>
            <rFont val="Times New Roman"/>
            <family val="1"/>
            <charset val="204"/>
          </rPr>
          <t xml:space="preserve">  4. В рамках реализации мероприятий программы планируется заключить соглашение между Департаментом внутренней политики ХМАО-Югры и Администрацией города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2"/>
            <charset val="204"/>
          </rPr>
          <t xml:space="preserve">
     </t>
        </r>
        <r>
          <rPr>
            <u/>
            <sz val="16"/>
            <color rgb="FFFF0000"/>
            <rFont val="Times New Roman"/>
            <family val="2"/>
            <charset val="204"/>
          </rPr>
          <t/>
        </r>
      </is>
    </oc>
    <n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январь-июнь и первую половину июля,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за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 контракта для приобретения цифровых камер АПК "Безопасный город";
-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t>
        </r>
        <r>
          <rPr>
            <sz val="16"/>
            <color rgb="FFFF0000"/>
            <rFont val="Times New Roman"/>
            <family val="2"/>
            <charset val="204"/>
          </rPr>
          <t xml:space="preserve">
       </t>
        </r>
        <r>
          <rPr>
            <sz val="16"/>
            <rFont val="Times New Roman"/>
            <family val="1"/>
            <charset val="204"/>
          </rPr>
          <t xml:space="preserve">  4. В рамках реализации мероприятий программы планируется заключить соглашение между Департаментом внутренней политики ХМАО-Югры и Администрацией города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2"/>
            <charset val="204"/>
          </rPr>
          <t xml:space="preserve">
     </t>
        </r>
        <r>
          <rPr>
            <u/>
            <sz val="16"/>
            <color rgb="FFFF0000"/>
            <rFont val="Times New Roman"/>
            <family val="2"/>
            <charset val="204"/>
          </rPr>
          <t/>
        </r>
      </is>
    </nc>
  </rcc>
</revisions>
</file>

<file path=xl/revisions/revisionLog4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3" sId="1">
    <o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январь-июнь и первую половину июля,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за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Финансовые средства будут направлены на заключение:
- контракта для приобретения цифровых камер АПК "Безопасный город";
-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t>
        </r>
        <r>
          <rPr>
            <sz val="16"/>
            <color rgb="FFFF0000"/>
            <rFont val="Times New Roman"/>
            <family val="2"/>
            <charset val="204"/>
          </rPr>
          <t xml:space="preserve">
       </t>
        </r>
        <r>
          <rPr>
            <sz val="16"/>
            <rFont val="Times New Roman"/>
            <family val="1"/>
            <charset val="204"/>
          </rPr>
          <t xml:space="preserve">  4. В рамках реализации мероприятий программы планируется заключить соглашение между Департаментом внутренней политики ХМАО-Югры и Администрацией города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2"/>
            <charset val="204"/>
          </rPr>
          <t xml:space="preserve">
     </t>
        </r>
        <r>
          <rPr>
            <u/>
            <sz val="16"/>
            <color rgb="FFFF0000"/>
            <rFont val="Times New Roman"/>
            <family val="2"/>
            <charset val="204"/>
          </rPr>
          <t/>
        </r>
      </is>
    </oc>
    <n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январь-июнь и первую половину июля,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за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t>
        </r>
        <r>
          <rPr>
            <sz val="16"/>
            <color rgb="FFFF0000"/>
            <rFont val="Times New Roman"/>
            <family val="1"/>
            <charset val="204"/>
          </rPr>
          <t>Финансовые средства будут направлены на заключение:
- контракта для приобретения цифровых камер АПК "Безопасный город";
-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t>
        </r>
        <r>
          <rPr>
            <sz val="16"/>
            <color rgb="FFFF0000"/>
            <rFont val="Times New Roman"/>
            <family val="2"/>
            <charset val="204"/>
          </rPr>
          <t xml:space="preserve">
       </t>
        </r>
        <r>
          <rPr>
            <sz val="16"/>
            <rFont val="Times New Roman"/>
            <family val="1"/>
            <charset val="204"/>
          </rPr>
          <t xml:space="preserve">  4. </t>
        </r>
        <r>
          <rPr>
            <sz val="16"/>
            <color rgb="FFFF0000"/>
            <rFont val="Times New Roman"/>
            <family val="1"/>
            <charset val="204"/>
          </rPr>
          <t>В рамках реализации мероприятий программы планируется заключить соглашение между Департаментом внутренней политики ХМАО-Югры и Администрацией города</t>
        </r>
        <r>
          <rPr>
            <sz val="16"/>
            <rFont val="Times New Roman"/>
            <family val="1"/>
            <charset val="204"/>
          </rPr>
          <t xml:space="preserve">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2"/>
            <charset val="204"/>
          </rPr>
          <t xml:space="preserve">
     </t>
        </r>
        <r>
          <rPr>
            <u/>
            <sz val="16"/>
            <color rgb="FFFF0000"/>
            <rFont val="Times New Roman"/>
            <family val="2"/>
            <charset val="204"/>
          </rPr>
          <t/>
        </r>
      </is>
    </nc>
  </rcc>
  <rcc rId="1594" sId="1">
    <oc r="J224" t="inlineStr">
      <is>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Заключены и оплачены договоры на поставку товара на сумму 311,09 тыс. руб. (пластиковые столы и стулья, ноутбук, сборно-разборный подиум, радиосистема вокальная, ламинатор пакетный). Ведется работа по заключению договоров на сумму 44,58 тыс.руб. Денежные средства планируется освоить в 3 квартале 2020 года.    
 </t>
      </is>
    </oc>
    <nc r="J224" t="inlineStr">
      <is>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Заключены и оплачены договоры на поставку товара (пластиковые столы и стулья, ноутбук, сборно-разборный подиум, радиосистема вокальная, ламинатор пакетный). Ведется работа по заключению договоров на сумму 44,58 тыс.руб. Денежные средства планируется освоить в 3 квартале 2020 года.    
 </t>
      </is>
    </nc>
  </rcc>
  <rcv guid="{BEA0FDBA-BB07-4C19-8BBD-5E57EE395C09}" action="delete"/>
  <rdn rId="0" localSheetId="1" customView="1" name="Z_BEA0FDBA_BB07_4C19_8BBD_5E57EE395C09_.wvu.PrintArea" hidden="1" oldHidden="1">
    <formula>'на 01.08.2020'!$A$1:$J$229</formula>
    <oldFormula>'на 01.08.2020'!$A$1:$J$229</oldFormula>
  </rdn>
  <rdn rId="0" localSheetId="1" customView="1" name="Z_BEA0FDBA_BB07_4C19_8BBD_5E57EE395C09_.wvu.PrintTitles" hidden="1" oldHidden="1">
    <formula>'на 01.08.2020'!$5:$8</formula>
    <oldFormula>'на 01.08.2020'!$5:$8</oldFormula>
  </rdn>
  <rdn rId="0" localSheetId="1" customView="1" name="Z_BEA0FDBA_BB07_4C19_8BBD_5E57EE395C09_.wvu.FilterData" hidden="1" oldHidden="1">
    <formula>'на 01.08.2020'!$A$7:$J$430</formula>
    <oldFormula>'на 01.08.2020'!$A$7:$J$430</oldFormula>
  </rdn>
  <rcv guid="{BEA0FDBA-BB07-4C19-8BBD-5E57EE395C09}" action="add"/>
</revisions>
</file>

<file path=xl/revisions/revisionLog4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01.08.2020'!$A$1:$J$229</formula>
    <oldFormula>'на 01.08.2020'!$A$1:$J$229</oldFormula>
  </rdn>
  <rdn rId="0" localSheetId="1" customView="1" name="Z_BEA0FDBA_BB07_4C19_8BBD_5E57EE395C09_.wvu.PrintTitles" hidden="1" oldHidden="1">
    <formula>'на 01.08.2020'!$5:$8</formula>
    <oldFormula>'на 01.08.2020'!$5:$8</oldFormula>
  </rdn>
  <rdn rId="0" localSheetId="1" customView="1" name="Z_BEA0FDBA_BB07_4C19_8BBD_5E57EE395C09_.wvu.FilterData" hidden="1" oldHidden="1">
    <formula>'на 01.08.2020'!$A$7:$J$430</formula>
    <oldFormula>'на 01.08.2020'!$A$7:$J$430</oldFormula>
  </rdn>
  <rcv guid="{BEA0FDBA-BB07-4C19-8BBD-5E57EE395C09}" action="add"/>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7" sId="1" numFmtId="4">
    <oc r="G26">
      <v>4336774.18</v>
    </oc>
    <nc r="G26">
      <v>5769956.8300000001</v>
    </nc>
  </rcc>
  <rfmt sheetId="1" sqref="G26:H26" start="0" length="2147483647">
    <dxf>
      <font>
        <color auto="1"/>
      </font>
    </dxf>
  </rfmt>
</revisions>
</file>

<file path=xl/revisions/revisionLog4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1" sId="1">
    <o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01.08.2020 произведена выплата заработной платы за январь-июнь и первую половину июля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t>
        </r>
        <r>
          <rPr>
            <sz val="16"/>
            <color rgb="FFFF0000"/>
            <rFont val="Times New Roman"/>
            <family val="2"/>
            <charset val="204"/>
          </rPr>
          <t xml:space="preserve">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МБУ СП СШОР "Кедр" средства освоены в полном объеме.                                                                                                                                                                                                                                                             
</t>
        </r>
      </is>
    </oc>
    <n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01.08.2020 произведена выплата заработной платы за январь-июнь и первую половину июля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t>
        </r>
        <r>
          <rPr>
            <sz val="16"/>
            <color rgb="FFFF0000"/>
            <rFont val="Times New Roman"/>
            <family val="2"/>
            <charset val="204"/>
          </rPr>
          <t xml:space="preserve">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МБУ СП СШОР "Кедр" средства освоены в полном объеме.                                                                                                                                                                                                                                                             
</t>
        </r>
      </is>
    </nc>
  </rcc>
</revisions>
</file>

<file path=xl/revisions/revisionLog4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01.08.2020'!$A$1:$J$229</formula>
    <oldFormula>'на 01.08.2020'!$A$1:$J$229</oldFormula>
  </rdn>
  <rdn rId="0" localSheetId="1" customView="1" name="Z_BEA0FDBA_BB07_4C19_8BBD_5E57EE395C09_.wvu.PrintTitles" hidden="1" oldHidden="1">
    <formula>'на 01.08.2020'!$5:$8</formula>
    <oldFormula>'на 01.08.2020'!$5:$8</oldFormula>
  </rdn>
  <rdn rId="0" localSheetId="1" customView="1" name="Z_BEA0FDBA_BB07_4C19_8BBD_5E57EE395C09_.wvu.FilterData" hidden="1" oldHidden="1">
    <formula>'на 01.08.2020'!$A$7:$J$430</formula>
    <oldFormula>'на 01.08.2020'!$A$7:$J$430</oldFormula>
  </rdn>
  <rcv guid="{BEA0FDBA-BB07-4C19-8BBD-5E57EE395C09}" action="add"/>
</revisions>
</file>

<file path=xl/revisions/revisionLog4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5" sId="1">
    <o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январь-июнь и первую половину июля,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за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t>
        </r>
        <r>
          <rPr>
            <sz val="16"/>
            <color rgb="FFFF0000"/>
            <rFont val="Times New Roman"/>
            <family val="1"/>
            <charset val="204"/>
          </rPr>
          <t>Финансовые средства будут направлены на заключение:
- контракта для приобретения цифровых камер АПК "Безопасный город";
-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t>
        </r>
        <r>
          <rPr>
            <sz val="16"/>
            <color rgb="FFFF0000"/>
            <rFont val="Times New Roman"/>
            <family val="2"/>
            <charset val="204"/>
          </rPr>
          <t xml:space="preserve">
       </t>
        </r>
        <r>
          <rPr>
            <sz val="16"/>
            <rFont val="Times New Roman"/>
            <family val="1"/>
            <charset val="204"/>
          </rPr>
          <t xml:space="preserve">  4. </t>
        </r>
        <r>
          <rPr>
            <sz val="16"/>
            <color rgb="FFFF0000"/>
            <rFont val="Times New Roman"/>
            <family val="1"/>
            <charset val="204"/>
          </rPr>
          <t>В рамках реализации мероприятий программы планируется заключить соглашение между Департаментом внутренней политики ХМАО-Югры и Администрацией города</t>
        </r>
        <r>
          <rPr>
            <sz val="16"/>
            <rFont val="Times New Roman"/>
            <family val="1"/>
            <charset val="204"/>
          </rPr>
          <t xml:space="preserve">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2"/>
            <charset val="204"/>
          </rPr>
          <t xml:space="preserve">
     </t>
        </r>
        <r>
          <rPr>
            <u/>
            <sz val="16"/>
            <color rgb="FFFF0000"/>
            <rFont val="Times New Roman"/>
            <family val="2"/>
            <charset val="204"/>
          </rPr>
          <t/>
        </r>
      </is>
    </oc>
    <n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январь-июнь и первую половину июля,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за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t>
        </r>
        <r>
          <rPr>
            <sz val="16"/>
            <color rgb="FFFF0000"/>
            <rFont val="Times New Roman"/>
            <family val="1"/>
            <charset val="204"/>
          </rPr>
          <t>Финансовые средства будут направлены на заключение:
- контракта для приобретения цифровых камер АПК "Безопасный город";
-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t>
        </r>
        <r>
          <rPr>
            <sz val="16"/>
            <color rgb="FFFF0000"/>
            <rFont val="Times New Roman"/>
            <family val="2"/>
            <charset val="204"/>
          </rPr>
          <t xml:space="preserve">
    </t>
        </r>
        <r>
          <rPr>
            <sz val="16"/>
            <rFont val="Times New Roman"/>
            <family val="1"/>
            <charset val="204"/>
          </rPr>
          <t xml:space="preserve">     4. В рамках реализации мероприятий программы заключено соглашение между Департаментом внутренней политики ХМАО-Югры и Администрацией города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2"/>
            <charset val="204"/>
          </rPr>
          <t xml:space="preserve">
     </t>
        </r>
        <r>
          <rPr>
            <u/>
            <sz val="16"/>
            <color rgb="FFFF0000"/>
            <rFont val="Times New Roman"/>
            <family val="2"/>
            <charset val="204"/>
          </rPr>
          <t/>
        </r>
      </is>
    </nc>
  </rcc>
  <rcv guid="{6E4A7295-8CE0-4D28-ABEF-D38EBAE7C204}" action="delete"/>
  <rdn rId="0" localSheetId="1" customView="1" name="Z_6E4A7295_8CE0_4D28_ABEF_D38EBAE7C204_.wvu.PrintArea" hidden="1" oldHidden="1">
    <formula>'на 01.08.2020'!$A$1:$J$229</formula>
    <oldFormula>'на 01.08.2020'!$A$1:$J$229</oldFormula>
  </rdn>
  <rdn rId="0" localSheetId="1" customView="1" name="Z_6E4A7295_8CE0_4D28_ABEF_D38EBAE7C204_.wvu.PrintTitles" hidden="1" oldHidden="1">
    <formula>'на 01.08.2020'!$5:$8</formula>
    <oldFormula>'на 01.08.2020'!$5:$8</oldFormula>
  </rdn>
  <rdn rId="0" localSheetId="1" customView="1" name="Z_6E4A7295_8CE0_4D28_ABEF_D38EBAE7C204_.wvu.FilterData" hidden="1" oldHidden="1">
    <formula>'на 01.08.2020'!$A$7:$J$430</formula>
    <oldFormula>'на 01.08.2020'!$A$7:$J$430</oldFormula>
  </rdn>
  <rcv guid="{6E4A7295-8CE0-4D28-ABEF-D38EBAE7C204}" action="add"/>
</revisions>
</file>

<file path=xl/revisions/revisionLog4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9" sId="1">
    <oc r="J192" t="inlineStr">
      <is>
        <r>
          <rPr>
            <u/>
            <sz val="16"/>
            <rFont val="Times New Roman"/>
            <family val="2"/>
            <charset val="204"/>
          </rPr>
          <t>АГ:</t>
        </r>
        <r>
          <rPr>
            <sz val="16"/>
            <rFont val="Times New Roman"/>
            <family val="2"/>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Прием документов по неотложным мерам поддержки субъектов малого и среднего предпринимательства, осуществляющих деятельность в отраслях, пострадавших от распространения новой коронавирусной инфекции осуществляется с 3 августа 2020 года. 
       </t>
        </r>
        <r>
          <rPr>
            <sz val="16"/>
            <color rgb="FFFF0000"/>
            <rFont val="Times New Roman"/>
            <family val="1"/>
            <charset val="204"/>
          </rPr>
          <t xml:space="preserve"> </t>
        </r>
        <r>
          <rPr>
            <sz val="16"/>
            <rFont val="Times New Roman"/>
            <family val="1"/>
            <charset val="204"/>
          </rPr>
          <t xml:space="preserve">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В связи с переносом Всероссийской переписи населения на 2021 год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t>
        </r>
        <r>
          <rPr>
            <sz val="16"/>
            <color rgb="FFFF0000"/>
            <rFont val="Times New Roman"/>
            <family val="1"/>
            <charset val="204"/>
          </rPr>
          <t xml:space="preserve"> планируется возврат средств в федеральный бюджет.</t>
        </r>
      </is>
    </oc>
    <nc r="J192" t="inlineStr">
      <is>
        <r>
          <rPr>
            <u/>
            <sz val="16"/>
            <rFont val="Times New Roman"/>
            <family val="2"/>
            <charset val="204"/>
          </rPr>
          <t>АГ:</t>
        </r>
        <r>
          <rPr>
            <sz val="16"/>
            <rFont val="Times New Roman"/>
            <family val="2"/>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Прием документов по неотложным мерам поддержки субъектов малого и среднего предпринимательства, осуществляющих деятельность в отраслях, пострадавших от распространения новой коронавирусной инфекции осуществляется с 3 августа 2020 года. 
       </t>
        </r>
        <r>
          <rPr>
            <sz val="16"/>
            <color rgb="FFFF0000"/>
            <rFont val="Times New Roman"/>
            <family val="1"/>
            <charset val="204"/>
          </rPr>
          <t xml:space="preserve"> </t>
        </r>
        <r>
          <rPr>
            <sz val="16"/>
            <rFont val="Times New Roman"/>
            <family val="1"/>
            <charset val="204"/>
          </rPr>
          <t xml:space="preserve">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t>
        </r>
        <r>
          <rPr>
            <sz val="16"/>
            <color rgb="FFFF0000"/>
            <rFont val="Times New Roman"/>
            <family val="1"/>
            <charset val="204"/>
          </rPr>
          <t xml:space="preserve"> Всероссийская перепись населения перенесена на 2021 год. </t>
        </r>
      </is>
    </nc>
  </rcc>
  <rfmt sheetId="1" sqref="J192:J197" start="0" length="2147483647">
    <dxf>
      <font>
        <color auto="1"/>
      </font>
    </dxf>
  </rfmt>
  <rcc rId="1610" sId="1">
    <o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январь-июнь и первую половину июля,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за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t>
        </r>
        <r>
          <rPr>
            <sz val="16"/>
            <color rgb="FFFF0000"/>
            <rFont val="Times New Roman"/>
            <family val="1"/>
            <charset val="204"/>
          </rPr>
          <t>Финансовые средства будут направлены на заключение:
- контракта для приобретения цифровых камер АПК "Безопасный город";
-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t>
        </r>
        <r>
          <rPr>
            <sz val="16"/>
            <color rgb="FFFF0000"/>
            <rFont val="Times New Roman"/>
            <family val="2"/>
            <charset val="204"/>
          </rPr>
          <t xml:space="preserve">
    </t>
        </r>
        <r>
          <rPr>
            <sz val="16"/>
            <rFont val="Times New Roman"/>
            <family val="1"/>
            <charset val="204"/>
          </rPr>
          <t xml:space="preserve">     4. В рамках реализации мероприятий программы заключено соглашение между Департаментом внутренней политики ХМАО-Югры и Администрацией города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2"/>
            <charset val="204"/>
          </rPr>
          <t xml:space="preserve">
     </t>
        </r>
        <r>
          <rPr>
            <u/>
            <sz val="16"/>
            <color rgb="FFFF0000"/>
            <rFont val="Times New Roman"/>
            <family val="2"/>
            <charset val="204"/>
          </rPr>
          <t/>
        </r>
      </is>
    </oc>
    <n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январь-июнь и первую половину июля,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за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На 01.08.2020 заключен контракт на приобретение цифровых камер АПК "Безопасный город". 
        Финансовые средства планируется направить на заключение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t>
        </r>
        <r>
          <rPr>
            <sz val="16"/>
            <color rgb="FFFF0000"/>
            <rFont val="Times New Roman"/>
            <family val="2"/>
            <charset val="204"/>
          </rPr>
          <t xml:space="preserve">
    </t>
        </r>
        <r>
          <rPr>
            <sz val="16"/>
            <rFont val="Times New Roman"/>
            <family val="1"/>
            <charset val="204"/>
          </rPr>
          <t xml:space="preserve">     4. В рамках реализации мероприятий программы заключено соглашение между Департаментом внутренней политики ХМАО-Югры и Администрацией города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2"/>
            <charset val="204"/>
          </rPr>
          <t xml:space="preserve">
     </t>
        </r>
        <r>
          <rPr>
            <u/>
            <sz val="16"/>
            <color rgb="FFFF0000"/>
            <rFont val="Times New Roman"/>
            <family val="2"/>
            <charset val="204"/>
          </rPr>
          <t/>
        </r>
      </is>
    </nc>
  </rcc>
  <rcv guid="{6E4A7295-8CE0-4D28-ABEF-D38EBAE7C204}" action="delete"/>
  <rdn rId="0" localSheetId="1" customView="1" name="Z_6E4A7295_8CE0_4D28_ABEF_D38EBAE7C204_.wvu.PrintArea" hidden="1" oldHidden="1">
    <formula>'на 01.08.2020'!$A$1:$J$229</formula>
    <oldFormula>'на 01.08.2020'!$A$1:$J$229</oldFormula>
  </rdn>
  <rdn rId="0" localSheetId="1" customView="1" name="Z_6E4A7295_8CE0_4D28_ABEF_D38EBAE7C204_.wvu.PrintTitles" hidden="1" oldHidden="1">
    <formula>'на 01.08.2020'!$5:$8</formula>
    <oldFormula>'на 01.08.2020'!$5:$8</oldFormula>
  </rdn>
  <rdn rId="0" localSheetId="1" customView="1" name="Z_6E4A7295_8CE0_4D28_ABEF_D38EBAE7C204_.wvu.FilterData" hidden="1" oldHidden="1">
    <formula>'на 01.08.2020'!$A$7:$J$430</formula>
    <oldFormula>'на 01.08.2020'!$A$7:$J$430</oldFormula>
  </rdn>
  <rcv guid="{6E4A7295-8CE0-4D28-ABEF-D38EBAE7C204}" action="add"/>
</revisions>
</file>

<file path=xl/revisions/revisionLog4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4" sId="1">
    <o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январь-июнь и первую половину июля,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за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На 01.08.2020 заключен контракт на приобретение цифровых камер АПК "Безопасный город". 
        Финансовые средства планируется направить на заключение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t>
        </r>
        <r>
          <rPr>
            <sz val="16"/>
            <color rgb="FFFF0000"/>
            <rFont val="Times New Roman"/>
            <family val="2"/>
            <charset val="204"/>
          </rPr>
          <t xml:space="preserve">
    </t>
        </r>
        <r>
          <rPr>
            <sz val="16"/>
            <rFont val="Times New Roman"/>
            <family val="1"/>
            <charset val="204"/>
          </rPr>
          <t xml:space="preserve">     4. В рамках реализации мероприятий программы заключено соглашение между Департаментом внутренней политики ХМАО-Югры и Администрацией города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2"/>
            <charset val="204"/>
          </rPr>
          <t xml:space="preserve">
     </t>
        </r>
        <r>
          <rPr>
            <u/>
            <sz val="16"/>
            <color rgb="FFFF0000"/>
            <rFont val="Times New Roman"/>
            <family val="2"/>
            <charset val="204"/>
          </rPr>
          <t/>
        </r>
      </is>
    </oc>
    <n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январь-июнь и первую половину июля,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за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На 01.08.2020 заключен контракт на приобретение цифровых камер АПК "Безопасный город". 
        Планируется заключение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t>
        </r>
        <r>
          <rPr>
            <sz val="16"/>
            <color rgb="FFFF0000"/>
            <rFont val="Times New Roman"/>
            <family val="2"/>
            <charset val="204"/>
          </rPr>
          <t xml:space="preserve">
    </t>
        </r>
        <r>
          <rPr>
            <sz val="16"/>
            <rFont val="Times New Roman"/>
            <family val="1"/>
            <charset val="204"/>
          </rPr>
          <t xml:space="preserve">     4. </t>
        </r>
        <r>
          <rPr>
            <sz val="16"/>
            <color rgb="FFFF0000"/>
            <rFont val="Times New Roman"/>
            <family val="1"/>
            <charset val="204"/>
          </rPr>
          <t>В рамках реализации мероприятий программы заключено соглашение между Департаментом внутренней политики ХМАО-Югры и Администрацией города</t>
        </r>
        <r>
          <rPr>
            <sz val="16"/>
            <rFont val="Times New Roman"/>
            <family val="1"/>
            <charset val="204"/>
          </rPr>
          <t xml:space="preserve">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2"/>
            <charset val="204"/>
          </rPr>
          <t xml:space="preserve">
     </t>
        </r>
        <r>
          <rPr>
            <u/>
            <sz val="16"/>
            <color rgb="FFFF0000"/>
            <rFont val="Times New Roman"/>
            <family val="2"/>
            <charset val="204"/>
          </rPr>
          <t/>
        </r>
      </is>
    </nc>
  </rcc>
  <rcv guid="{BEA0FDBA-BB07-4C19-8BBD-5E57EE395C09}" action="delete"/>
  <rdn rId="0" localSheetId="1" customView="1" name="Z_BEA0FDBA_BB07_4C19_8BBD_5E57EE395C09_.wvu.PrintArea" hidden="1" oldHidden="1">
    <formula>'на 01.08.2020'!$A$1:$J$229</formula>
    <oldFormula>'на 01.08.2020'!$A$1:$J$229</oldFormula>
  </rdn>
  <rdn rId="0" localSheetId="1" customView="1" name="Z_BEA0FDBA_BB07_4C19_8BBD_5E57EE395C09_.wvu.PrintTitles" hidden="1" oldHidden="1">
    <formula>'на 01.08.2020'!$5:$8</formula>
    <oldFormula>'на 01.08.2020'!$5:$8</oldFormula>
  </rdn>
  <rdn rId="0" localSheetId="1" customView="1" name="Z_BEA0FDBA_BB07_4C19_8BBD_5E57EE395C09_.wvu.FilterData" hidden="1" oldHidden="1">
    <formula>'на 01.08.2020'!$A$7:$J$430</formula>
    <oldFormula>'на 01.08.2020'!$A$7:$J$430</oldFormula>
  </rdn>
  <rcv guid="{BEA0FDBA-BB07-4C19-8BBD-5E57EE395C09}" action="add"/>
</revisions>
</file>

<file path=xl/revisions/revisionLog4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01.08.2020'!$A$1:$J$229</formula>
    <oldFormula>'на 01.08.2020'!$A$1:$J$229</oldFormula>
  </rdn>
  <rdn rId="0" localSheetId="1" customView="1" name="Z_CA384592_0CFD_4322_A4EB_34EC04693944_.wvu.PrintTitles" hidden="1" oldHidden="1">
    <formula>'на 01.08.2020'!$5:$8</formula>
    <oldFormula>'на 01.08.2020'!$5:$8</oldFormula>
  </rdn>
  <rdn rId="0" localSheetId="1" customView="1" name="Z_CA384592_0CFD_4322_A4EB_34EC04693944_.wvu.FilterData" hidden="1" oldHidden="1">
    <formula>'на 01.08.2020'!$A$7:$J$430</formula>
    <oldFormula>'на 01.08.2020'!$A$7:$J$430</oldFormula>
  </rdn>
  <rcv guid="{CA384592-0CFD-4322-A4EB-34EC04693944}" action="add"/>
</revisions>
</file>

<file path=xl/revisions/revisionLog4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1" sId="1">
    <o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январь-июнь и первую половину июля,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за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На 01.08.2020 заключен контракт на приобретение цифровых камер АПК "Безопасный город". 
        Планируется заключение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t>
        </r>
        <r>
          <rPr>
            <sz val="16"/>
            <color rgb="FFFF0000"/>
            <rFont val="Times New Roman"/>
            <family val="2"/>
            <charset val="204"/>
          </rPr>
          <t xml:space="preserve">
    </t>
        </r>
        <r>
          <rPr>
            <sz val="16"/>
            <rFont val="Times New Roman"/>
            <family val="1"/>
            <charset val="204"/>
          </rPr>
          <t xml:space="preserve">     4. </t>
        </r>
        <r>
          <rPr>
            <sz val="16"/>
            <color rgb="FFFF0000"/>
            <rFont val="Times New Roman"/>
            <family val="1"/>
            <charset val="204"/>
          </rPr>
          <t>В рамках реализации мероприятий программы заключено соглашение между Департаментом внутренней политики ХМАО-Югры и Администрацией города</t>
        </r>
        <r>
          <rPr>
            <sz val="16"/>
            <rFont val="Times New Roman"/>
            <family val="1"/>
            <charset val="204"/>
          </rPr>
          <t xml:space="preserve">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2"/>
            <charset val="204"/>
          </rPr>
          <t xml:space="preserve">
     </t>
        </r>
        <r>
          <rPr>
            <u/>
            <sz val="16"/>
            <color rgb="FFFF0000"/>
            <rFont val="Times New Roman"/>
            <family val="2"/>
            <charset val="204"/>
          </rPr>
          <t/>
        </r>
      </is>
    </oc>
    <n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январь-июнь и первую половину июля,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за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На 01.08.2020 заключен контракт на приобретение цифровых камер АПК "Безопасный город". 
        Планируется заключение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t>
        </r>
        <r>
          <rPr>
            <sz val="16"/>
            <color rgb="FFFF0000"/>
            <rFont val="Times New Roman"/>
            <family val="2"/>
            <charset val="204"/>
          </rPr>
          <t xml:space="preserve">
    </t>
        </r>
        <r>
          <rPr>
            <sz val="16"/>
            <rFont val="Times New Roman"/>
            <family val="1"/>
            <charset val="204"/>
          </rPr>
          <t xml:space="preserve">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2"/>
            <charset val="204"/>
          </rPr>
          <t xml:space="preserve">
     </t>
        </r>
        <r>
          <rPr>
            <u/>
            <sz val="16"/>
            <color rgb="FFFF0000"/>
            <rFont val="Times New Roman"/>
            <family val="2"/>
            <charset val="204"/>
          </rPr>
          <t/>
        </r>
      </is>
    </nc>
  </rcc>
  <rcv guid="{6E4A7295-8CE0-4D28-ABEF-D38EBAE7C204}" action="delete"/>
  <rdn rId="0" localSheetId="1" customView="1" name="Z_6E4A7295_8CE0_4D28_ABEF_D38EBAE7C204_.wvu.PrintArea" hidden="1" oldHidden="1">
    <formula>'на 01.08.2020'!$A$1:$J$229</formula>
    <oldFormula>'на 01.08.2020'!$A$1:$J$229</oldFormula>
  </rdn>
  <rdn rId="0" localSheetId="1" customView="1" name="Z_6E4A7295_8CE0_4D28_ABEF_D38EBAE7C204_.wvu.PrintTitles" hidden="1" oldHidden="1">
    <formula>'на 01.08.2020'!$5:$8</formula>
    <oldFormula>'на 01.08.2020'!$5:$8</oldFormula>
  </rdn>
  <rdn rId="0" localSheetId="1" customView="1" name="Z_6E4A7295_8CE0_4D28_ABEF_D38EBAE7C204_.wvu.FilterData" hidden="1" oldHidden="1">
    <formula>'на 01.08.2020'!$A$7:$J$430</formula>
    <oldFormula>'на 01.08.2020'!$A$7:$J$430</oldFormula>
  </rdn>
  <rcv guid="{6E4A7295-8CE0-4D28-ABEF-D38EBAE7C204}" action="add"/>
</revisions>
</file>

<file path=xl/revisions/revisionLog4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5"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rFont val="Times New Roman"/>
            <family val="2"/>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2"/>
            <charset val="204"/>
          </rPr>
          <t xml:space="preserve">
</t>
        </r>
        <r>
          <rPr>
            <sz val="16"/>
            <rFont val="Times New Roman"/>
            <family val="1"/>
            <charset val="204"/>
          </rPr>
          <t xml:space="preserve">
</t>
        </r>
        <r>
          <rPr>
            <u/>
            <sz val="16"/>
            <rFont val="Times New Roman"/>
            <family val="1"/>
            <charset val="204"/>
          </rPr>
          <t>ДАиГ</t>
        </r>
        <r>
          <rPr>
            <sz val="16"/>
            <rFont val="Times New Roman"/>
            <family val="1"/>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январь-июль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Размещены закупки на приобретение 30 жилых помещений, подведение итогов аукционов состоится 15 августа 2020 года. </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rFont val="Times New Roman"/>
            <family val="2"/>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2"/>
            <charset val="204"/>
          </rPr>
          <t xml:space="preserve">
</t>
        </r>
        <r>
          <rPr>
            <sz val="16"/>
            <rFont val="Times New Roman"/>
            <family val="1"/>
            <charset val="204"/>
          </rPr>
          <t xml:space="preserve">
</t>
        </r>
        <r>
          <rPr>
            <u/>
            <sz val="16"/>
            <rFont val="Times New Roman"/>
            <family val="1"/>
            <charset val="204"/>
          </rPr>
          <t>ДАиГ</t>
        </r>
        <r>
          <rPr>
            <sz val="16"/>
            <rFont val="Times New Roman"/>
            <family val="1"/>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январь-июль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t>
        </r>
      </is>
    </nc>
  </rcc>
  <rcv guid="{CA384592-0CFD-4322-A4EB-34EC04693944}" action="delete"/>
  <rdn rId="0" localSheetId="1" customView="1" name="Z_CA384592_0CFD_4322_A4EB_34EC04693944_.wvu.PrintArea" hidden="1" oldHidden="1">
    <formula>'на 01.08.2020'!$A$1:$J$229</formula>
    <oldFormula>'на 01.08.2020'!$A$1:$J$229</oldFormula>
  </rdn>
  <rdn rId="0" localSheetId="1" customView="1" name="Z_CA384592_0CFD_4322_A4EB_34EC04693944_.wvu.PrintTitles" hidden="1" oldHidden="1">
    <formula>'на 01.08.2020'!$5:$8</formula>
    <oldFormula>'на 01.08.2020'!$5:$8</oldFormula>
  </rdn>
  <rdn rId="0" localSheetId="1" customView="1" name="Z_CA384592_0CFD_4322_A4EB_34EC04693944_.wvu.FilterData" hidden="1" oldHidden="1">
    <formula>'на 01.08.2020'!$A$7:$J$430</formula>
    <oldFormula>'на 01.08.2020'!$A$7:$J$430</oldFormula>
  </rdn>
  <rcv guid="{CA384592-0CFD-4322-A4EB-34EC04693944}" action="add"/>
</revisions>
</file>

<file path=xl/revisions/revisionLog4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01.08.2020'!$A$1:$J$229</formula>
    <oldFormula>'на 01.08.2020'!$A$1:$J$229</oldFormula>
  </rdn>
  <rdn rId="0" localSheetId="1" customView="1" name="Z_CA384592_0CFD_4322_A4EB_34EC04693944_.wvu.PrintTitles" hidden="1" oldHidden="1">
    <formula>'на 01.08.2020'!$5:$8</formula>
    <oldFormula>'на 01.08.2020'!$5:$8</oldFormula>
  </rdn>
  <rdn rId="0" localSheetId="1" customView="1" name="Z_CA384592_0CFD_4322_A4EB_34EC04693944_.wvu.FilterData" hidden="1" oldHidden="1">
    <formula>'на 01.08.2020'!$A$7:$J$430</formula>
    <oldFormula>'на 01.08.2020'!$A$7:$J$430</oldFormula>
  </rdn>
  <rcv guid="{CA384592-0CFD-4322-A4EB-34EC04693944}" action="add"/>
</revisions>
</file>

<file path=xl/revisions/revisionLog4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01.08.2020'!$A$1:$J$229</formula>
    <oldFormula>'на 01.08.2020'!$A$1:$J$229</oldFormula>
  </rdn>
  <rdn rId="0" localSheetId="1" customView="1" name="Z_CA384592_0CFD_4322_A4EB_34EC04693944_.wvu.PrintTitles" hidden="1" oldHidden="1">
    <formula>'на 01.08.2020'!$5:$8</formula>
    <oldFormula>'на 01.08.2020'!$5:$8</oldFormula>
  </rdn>
  <rdn rId="0" localSheetId="1" customView="1" name="Z_CA384592_0CFD_4322_A4EB_34EC04693944_.wvu.FilterData" hidden="1" oldHidden="1">
    <formula>'на 01.08.2020'!$A$7:$J$430</formula>
    <oldFormula>'на 01.08.2020'!$A$7:$J$430</oldFormula>
  </rdn>
  <rcv guid="{CA384592-0CFD-4322-A4EB-34EC04693944}" action="add"/>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8" sId="1" numFmtId="4">
    <oc r="G27">
      <v>17877.03</v>
    </oc>
    <nc r="G27">
      <v>30365.46</v>
    </nc>
  </rcc>
  <rfmt sheetId="1" sqref="G27:H27" start="0" length="2147483647">
    <dxf>
      <font>
        <color auto="1"/>
      </font>
    </dxf>
  </rfmt>
</revisions>
</file>

<file path=xl/revisions/revisionLog4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01.08.2020'!$A$1:$J$229</formula>
    <oldFormula>'на 01.08.2020'!$A$1:$J$229</oldFormula>
  </rdn>
  <rdn rId="0" localSheetId="1" customView="1" name="Z_CA384592_0CFD_4322_A4EB_34EC04693944_.wvu.PrintTitles" hidden="1" oldHidden="1">
    <formula>'на 01.08.2020'!$5:$8</formula>
    <oldFormula>'на 01.08.2020'!$5:$8</oldFormula>
  </rdn>
  <rdn rId="0" localSheetId="1" customView="1" name="Z_CA384592_0CFD_4322_A4EB_34EC04693944_.wvu.FilterData" hidden="1" oldHidden="1">
    <formula>'на 01.08.2020'!$A$7:$J$430</formula>
    <oldFormula>'на 01.08.2020'!$A$7:$J$430</oldFormula>
  </rdn>
  <rcv guid="{CA384592-0CFD-4322-A4EB-34EC04693944}" action="add"/>
</revisions>
</file>

<file path=xl/revisions/revisionLog4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01.08.2020'!$A$1:$J$229</formula>
    <oldFormula>'на 01.08.2020'!$A$1:$J$229</oldFormula>
  </rdn>
  <rdn rId="0" localSheetId="1" customView="1" name="Z_CA384592_0CFD_4322_A4EB_34EC04693944_.wvu.PrintTitles" hidden="1" oldHidden="1">
    <formula>'на 01.08.2020'!$5:$8</formula>
    <oldFormula>'на 01.08.2020'!$5:$8</oldFormula>
  </rdn>
  <rdn rId="0" localSheetId="1" customView="1" name="Z_CA384592_0CFD_4322_A4EB_34EC04693944_.wvu.Cols" hidden="1" oldHidden="1">
    <formula>'на 01.08.2020'!$K:$M</formula>
  </rdn>
  <rdn rId="0" localSheetId="1" customView="1" name="Z_CA384592_0CFD_4322_A4EB_34EC04693944_.wvu.FilterData" hidden="1" oldHidden="1">
    <formula>'на 01.08.2020'!$A$7:$J$430</formula>
    <oldFormula>'на 01.08.2020'!$A$7:$J$430</oldFormula>
  </rdn>
  <rcv guid="{CA384592-0CFD-4322-A4EB-34EC04693944}" action="add"/>
</revisions>
</file>

<file path=xl/revisions/revisionLog4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92:XFD192">
    <dxf>
      <fill>
        <patternFill patternType="none">
          <bgColor auto="1"/>
        </patternFill>
      </fill>
    </dxf>
  </rfmt>
  <rfmt sheetId="1" sqref="A1:XFD1048576">
    <dxf>
      <fill>
        <patternFill patternType="none">
          <bgColor auto="1"/>
        </patternFill>
      </fill>
    </dxf>
  </rfmt>
  <rcv guid="{CA384592-0CFD-4322-A4EB-34EC04693944}" action="delete"/>
  <rdn rId="0" localSheetId="1" customView="1" name="Z_CA384592_0CFD_4322_A4EB_34EC04693944_.wvu.PrintArea" hidden="1" oldHidden="1">
    <formula>'на 01.08.2020'!$A$1:$J$229</formula>
    <oldFormula>'на 01.08.2020'!$A$1:$J$229</oldFormula>
  </rdn>
  <rdn rId="0" localSheetId="1" customView="1" name="Z_CA384592_0CFD_4322_A4EB_34EC04693944_.wvu.PrintTitles" hidden="1" oldHidden="1">
    <formula>'на 01.08.2020'!$5:$8</formula>
    <oldFormula>'на 01.08.2020'!$5:$8</oldFormula>
  </rdn>
  <rdn rId="0" localSheetId="1" customView="1" name="Z_CA384592_0CFD_4322_A4EB_34EC04693944_.wvu.Cols" hidden="1" oldHidden="1">
    <formula>'на 01.08.2020'!$K:$M</formula>
    <oldFormula>'на 01.08.2020'!$K:$M</oldFormula>
  </rdn>
  <rdn rId="0" localSheetId="1" customView="1" name="Z_CA384592_0CFD_4322_A4EB_34EC04693944_.wvu.FilterData" hidden="1" oldHidden="1">
    <formula>'на 01.08.2020'!$A$7:$J$430</formula>
    <oldFormula>'на 01.08.2020'!$A$7:$J$430</oldFormula>
  </rdn>
  <rcv guid="{CA384592-0CFD-4322-A4EB-34EC04693944}" action="add"/>
</revisions>
</file>

<file path=xl/revisions/revisionLog4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01.08.2020'!$A$1:$J$229</formula>
    <oldFormula>'на 01.08.2020'!$A$1:$J$229</oldFormula>
  </rdn>
  <rdn rId="0" localSheetId="1" customView="1" name="Z_CA384592_0CFD_4322_A4EB_34EC04693944_.wvu.PrintTitles" hidden="1" oldHidden="1">
    <formula>'на 01.08.2020'!$5:$8</formula>
    <oldFormula>'на 01.08.2020'!$5:$8</oldFormula>
  </rdn>
  <rdn rId="0" localSheetId="1" customView="1" name="Z_CA384592_0CFD_4322_A4EB_34EC04693944_.wvu.Cols" hidden="1" oldHidden="1">
    <formula>'на 01.08.2020'!$K:$M</formula>
    <oldFormula>'на 01.08.2020'!$K:$M</oldFormula>
  </rdn>
  <rdn rId="0" localSheetId="1" customView="1" name="Z_CA384592_0CFD_4322_A4EB_34EC04693944_.wvu.FilterData" hidden="1" oldHidden="1">
    <formula>'на 01.08.2020'!$A$7:$J$430</formula>
    <oldFormula>'на 01.08.2020'!$A$7:$J$430</oldFormula>
  </rdn>
  <rcv guid="{CA384592-0CFD-4322-A4EB-34EC04693944}" action="add"/>
</revisions>
</file>

<file path=xl/revisions/revisionLog4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82:J87">
    <dxf>
      <fill>
        <patternFill patternType="solid">
          <bgColor rgb="FFFFFF00"/>
        </patternFill>
      </fill>
    </dxf>
  </rfmt>
  <rcv guid="{CA384592-0CFD-4322-A4EB-34EC04693944}" action="delete"/>
  <rdn rId="0" localSheetId="1" customView="1" name="Z_CA384592_0CFD_4322_A4EB_34EC04693944_.wvu.PrintArea" hidden="1" oldHidden="1">
    <formula>'на 01.08.2020'!$A$1:$J$229</formula>
    <oldFormula>'на 01.08.2020'!$A$1:$J$229</oldFormula>
  </rdn>
  <rdn rId="0" localSheetId="1" customView="1" name="Z_CA384592_0CFD_4322_A4EB_34EC04693944_.wvu.PrintTitles" hidden="1" oldHidden="1">
    <formula>'на 01.08.2020'!$5:$8</formula>
    <oldFormula>'на 01.08.2020'!$5:$8</oldFormula>
  </rdn>
  <rdn rId="0" localSheetId="1" customView="1" name="Z_CA384592_0CFD_4322_A4EB_34EC04693944_.wvu.Cols" hidden="1" oldHidden="1">
    <formula>'на 01.08.2020'!$K:$M</formula>
    <oldFormula>'на 01.08.2020'!$K:$M</oldFormula>
  </rdn>
  <rdn rId="0" localSheetId="1" customView="1" name="Z_CA384592_0CFD_4322_A4EB_34EC04693944_.wvu.FilterData" hidden="1" oldHidden="1">
    <formula>'на 01.08.2020'!$A$7:$J$430</formula>
    <oldFormula>'на 01.08.2020'!$A$7:$J$430</oldFormula>
  </rdn>
  <rcv guid="{CA384592-0CFD-4322-A4EB-34EC04693944}" action="add"/>
</revisions>
</file>

<file path=xl/revisions/revisionLog4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4" sId="1">
    <oc r="J82" t="inlineStr">
      <is>
        <t>В мае 2020 года состоялось 3 аукциона на приобретение 30 жилых помещений (14  - 1 комн.кв., 4 - 2-х комнт.кв., 12 - 3-х комн.кв.). Муниципальные контракты заключены, оплачена доля местного бюджета. Оплата средств окружного бюджета в следующем отчетном периоде. Размещение закупок на приобретение 64 жилых помещений запланировано на август 2020 года.</t>
      </is>
    </oc>
    <nc r="J82" t="inlineStr">
      <is>
        <t>В мае 2020 года состоялось 3 аукциона на приобретение 30 жилых помещений (14  - 1 комн.кв., 4 - 2-х комнт.кв., 12 - 3-х комн.кв.). Муниципальные контракты заключены.. Размещение закупок на приобретение 64 жилых помещений запланировано на август 2020 года.</t>
      </is>
    </nc>
  </rcc>
  <rfmt sheetId="1" sqref="J82:J87">
    <dxf>
      <fill>
        <patternFill patternType="none">
          <bgColor auto="1"/>
        </patternFill>
      </fill>
    </dxf>
  </rfmt>
  <rcv guid="{6068C3FF-17AA-48A5-A88B-2523CBAC39AE}" action="delete"/>
  <rdn rId="0" localSheetId="1" customView="1" name="Z_6068C3FF_17AA_48A5_A88B_2523CBAC39AE_.wvu.PrintArea" hidden="1" oldHidden="1">
    <formula>'на 01.08.2020'!$A$1:$J$215</formula>
    <oldFormula>'на 01.08.2020'!$A$1:$J$215</oldFormula>
  </rdn>
  <rdn rId="0" localSheetId="1" customView="1" name="Z_6068C3FF_17AA_48A5_A88B_2523CBAC39AE_.wvu.PrintTitles" hidden="1" oldHidden="1">
    <formula>'на 01.08.2020'!$5:$8</formula>
    <oldFormula>'на 01.08.2020'!$5:$8</oldFormula>
  </rdn>
  <rdn rId="0" localSheetId="1" customView="1" name="Z_6068C3FF_17AA_48A5_A88B_2523CBAC39AE_.wvu.FilterData" hidden="1" oldHidden="1">
    <formula>'на 01.08.2020'!$A$7:$J$430</formula>
    <oldFormula>'на 01.08.2020'!$A$7:$J$430</oldFormula>
  </rdn>
  <rcv guid="{6068C3FF-17AA-48A5-A88B-2523CBAC39AE}" action="add"/>
</revisions>
</file>

<file path=xl/revisions/revisionLog4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8" sId="1" quotePrefix="1">
    <oc r="E5" t="inlineStr">
      <is>
        <t>на 01.08.2020</t>
      </is>
    </oc>
    <nc r="E5" t="inlineStr">
      <is>
        <t>на 01.09.2020</t>
      </is>
    </nc>
  </rcc>
  <rcc rId="1659" sId="1" quotePrefix="1">
    <oc r="A3" t="inlineStr">
      <is>
        <t>Информация о реализации государственных программ Ханты-Мансийского автономного округа - Югры
на территории городского округа город Сургут на 01.08.2020 года</t>
      </is>
    </oc>
    <nc r="A3" t="inlineStr">
      <is>
        <t>Информация о реализации государственных программ Ханты-Мансийского автономного округа - Югры
на территории городского округа город Сургут на 01.09.2020 года</t>
      </is>
    </nc>
  </rcc>
  <rfmt sheetId="1" sqref="A9:XFD229" start="0" length="2147483647">
    <dxf>
      <font>
        <color rgb="FFFF0000"/>
      </font>
    </dxf>
  </rfmt>
  <rcv guid="{6E4A7295-8CE0-4D28-ABEF-D38EBAE7C204}" action="delete"/>
  <rdn rId="0" localSheetId="1" customView="1" name="Z_6E4A7295_8CE0_4D28_ABEF_D38EBAE7C204_.wvu.PrintArea" hidden="1" oldHidden="1">
    <formula>'на 01.09.2020'!$A$1:$J$229</formula>
    <oldFormula>'на 01.09.2020'!$A$1:$J$229</oldFormula>
  </rdn>
  <rdn rId="0" localSheetId="1" customView="1" name="Z_6E4A7295_8CE0_4D28_ABEF_D38EBAE7C204_.wvu.PrintTitles" hidden="1" oldHidden="1">
    <formula>'на 01.09.2020'!$5:$8</formula>
    <oldFormula>'на 01.09.2020'!$5:$8</oldFormula>
  </rdn>
  <rdn rId="0" localSheetId="1" customView="1" name="Z_6E4A7295_8CE0_4D28_ABEF_D38EBAE7C204_.wvu.FilterData" hidden="1" oldHidden="1">
    <formula>'на 01.09.2020'!$A$7:$J$430</formula>
    <oldFormula>'на 01.09.2020'!$A$7:$J$430</oldFormula>
  </rdn>
  <rcv guid="{6E4A7295-8CE0-4D28-ABEF-D38EBAE7C204}" action="add"/>
  <rsnm rId="1663" sheetId="1" oldName="[отчет по госпрограммам на 01.09.2020.xlsx]на 01.08.2020" newName="[отчет по госпрограммам на 01.09.2020.xlsx]на 01.09.2020"/>
</revisions>
</file>

<file path=xl/revisions/revisionLog4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4" sId="1" numFmtId="4">
    <oc r="D33">
      <v>453586.51</v>
    </oc>
    <nc r="D33">
      <v>457136.51</v>
    </nc>
  </rcc>
  <rcc rId="1665" sId="1" numFmtId="4">
    <oc r="E33">
      <v>336137.61</v>
    </oc>
    <nc r="E33">
      <v>357637.61</v>
    </nc>
  </rcc>
  <rcc rId="1666" sId="1" numFmtId="4">
    <oc r="G33">
      <v>129354.15</v>
    </oc>
    <nc r="G33">
      <v>182708.21</v>
    </nc>
  </rcc>
  <rfmt sheetId="1" sqref="A30:H36" start="0" length="2147483647">
    <dxf>
      <font>
        <color auto="1"/>
      </font>
    </dxf>
  </rfmt>
  <rfmt sheetId="1" sqref="A37:XFD37" start="0" length="2147483647">
    <dxf>
      <font>
        <color auto="1"/>
      </font>
    </dxf>
  </rfmt>
  <rfmt sheetId="1" sqref="A62:XFD62" start="0" length="2147483647">
    <dxf>
      <font>
        <color auto="1"/>
      </font>
    </dxf>
  </rfmt>
  <rcc rId="1667" sId="1" numFmtId="4">
    <oc r="E150">
      <v>2096.92</v>
    </oc>
    <nc r="E150">
      <v>3594.72</v>
    </nc>
  </rcc>
  <rcc rId="1668" sId="1" numFmtId="4">
    <oc r="G150">
      <v>2096.92</v>
    </oc>
    <nc r="G150">
      <v>3594.72</v>
    </nc>
  </rcc>
  <rfmt sheetId="1" sqref="C150:I150" start="0" length="2147483647">
    <dxf>
      <font>
        <color auto="1"/>
      </font>
    </dxf>
  </rfmt>
  <rcc rId="1669" sId="1" numFmtId="4">
    <oc r="E149">
      <v>102.61</v>
    </oc>
    <nc r="E149">
      <v>175.91</v>
    </nc>
  </rcc>
  <rcc rId="1670" sId="1" numFmtId="4">
    <oc r="G149">
      <v>102.61</v>
    </oc>
    <nc r="G149">
      <v>175.91</v>
    </nc>
  </rcc>
  <rfmt sheetId="1" sqref="C149:I149" start="0" length="2147483647">
    <dxf>
      <font>
        <color auto="1"/>
      </font>
    </dxf>
  </rfmt>
  <rcc rId="1671" sId="1" numFmtId="4">
    <oc r="E151">
      <v>115.76</v>
    </oc>
    <nc r="E151">
      <v>198.45</v>
    </nc>
  </rcc>
  <rcc rId="1672" sId="1" numFmtId="4">
    <oc r="G151">
      <v>115.76</v>
    </oc>
    <nc r="G151">
      <v>198.45</v>
    </nc>
  </rcc>
  <rfmt sheetId="1" sqref="A148:I153" start="0" length="2147483647">
    <dxf>
      <font>
        <color auto="1"/>
      </font>
    </dxf>
  </rfmt>
  <rfmt sheetId="1" sqref="A154:I159" start="0" length="2147483647">
    <dxf>
      <font>
        <color auto="1"/>
      </font>
    </dxf>
  </rfmt>
  <rfmt sheetId="1" sqref="A166:J171" start="0" length="2147483647">
    <dxf>
      <font>
        <color auto="1"/>
      </font>
    </dxf>
  </rfmt>
  <rfmt sheetId="1" sqref="A160:I165" start="0" length="2147483647">
    <dxf>
      <font>
        <color auto="1"/>
      </font>
    </dxf>
  </rfmt>
  <rcv guid="{6E4A7295-8CE0-4D28-ABEF-D38EBAE7C204}" action="delete"/>
  <rdn rId="0" localSheetId="1" customView="1" name="Z_6E4A7295_8CE0_4D28_ABEF_D38EBAE7C204_.wvu.PrintArea" hidden="1" oldHidden="1">
    <formula>'на 01.09.2020'!$A$1:$J$229</formula>
    <oldFormula>'на 01.09.2020'!$A$1:$J$229</oldFormula>
  </rdn>
  <rdn rId="0" localSheetId="1" customView="1" name="Z_6E4A7295_8CE0_4D28_ABEF_D38EBAE7C204_.wvu.PrintTitles" hidden="1" oldHidden="1">
    <formula>'на 01.09.2020'!$5:$8</formula>
    <oldFormula>'на 01.09.2020'!$5:$8</oldFormula>
  </rdn>
  <rdn rId="0" localSheetId="1" customView="1" name="Z_6E4A7295_8CE0_4D28_ABEF_D38EBAE7C204_.wvu.FilterData" hidden="1" oldHidden="1">
    <formula>'на 01.09.2020'!$A$7:$J$430</formula>
    <oldFormula>'на 01.09.2020'!$A$7:$J$430</oldFormula>
  </rdn>
  <rcv guid="{6E4A7295-8CE0-4D28-ABEF-D38EBAE7C204}" action="add"/>
</revisions>
</file>

<file path=xl/revisions/revisionLog4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85:XFD185" start="0" length="2147483647">
    <dxf>
      <font>
        <color auto="1"/>
      </font>
    </dxf>
  </rfmt>
  <rcc rId="1676" sId="1" numFmtId="4">
    <oc r="D194">
      <v>269597.3</v>
    </oc>
    <nc r="D194">
      <v>273832.3</v>
    </nc>
  </rcc>
  <rcc rId="1677" sId="1" numFmtId="4">
    <oc r="E194">
      <v>148482.88</v>
    </oc>
    <nc r="E194">
      <v>172582.22</v>
    </nc>
  </rcc>
  <rcc rId="1678" sId="1" numFmtId="4">
    <oc r="G194">
      <v>148482.88</v>
    </oc>
    <nc r="G194">
      <v>172575.92</v>
    </nc>
  </rcc>
  <rcc rId="1679" sId="1" numFmtId="4">
    <oc r="D195">
      <v>15440.79</v>
    </oc>
    <nc r="D195">
      <v>16635.28</v>
    </nc>
  </rcc>
  <rcc rId="1680" sId="1" numFmtId="4">
    <oc r="G195">
      <v>11547.28</v>
    </oc>
    <nc r="G195">
      <v>12093.07</v>
    </nc>
  </rcc>
  <rfmt sheetId="1" sqref="A192:H197" start="0" length="2147483647">
    <dxf>
      <font>
        <color auto="1"/>
      </font>
    </dxf>
  </rfmt>
</revisions>
</file>

<file path=xl/revisions/revisionLog4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98:XFD198" start="0" length="2147483647">
    <dxf>
      <font>
        <color auto="1"/>
      </font>
    </dxf>
  </rfmt>
  <rfmt sheetId="1" sqref="A205:XFD208" start="0" length="2147483647">
    <dxf>
      <font>
        <color auto="1"/>
      </font>
    </dxf>
  </rfmt>
  <rfmt sheetId="1" sqref="A214:XFD215" start="0" length="2147483647">
    <dxf>
      <font>
        <color auto="1"/>
      </font>
    </dxf>
  </rfmt>
  <rcc rId="1681" sId="1" numFmtId="4">
    <oc r="E210">
      <v>16404.27</v>
    </oc>
    <nc r="E210">
      <v>18463.86</v>
    </nc>
  </rcc>
  <rcc rId="1682" sId="1" numFmtId="4">
    <oc r="G210">
      <v>16404.27</v>
    </oc>
    <nc r="G210">
      <v>18463.86</v>
    </nc>
  </rcc>
  <rcc rId="1683" sId="1" numFmtId="4">
    <oc r="E211">
      <v>4346.8</v>
    </oc>
    <nc r="E211">
      <v>4696.8</v>
    </nc>
  </rcc>
  <rcc rId="1684" sId="1" numFmtId="4">
    <oc r="G211">
      <v>4295.9399999999996</v>
    </oc>
    <nc r="G211">
      <v>4512.57</v>
    </nc>
  </rcc>
  <rfmt sheetId="1" sqref="A209:H213" start="0" length="2147483647">
    <dxf>
      <font>
        <color auto="1"/>
      </font>
    </dxf>
  </rfmt>
  <rcc rId="1685" sId="1" numFmtId="4">
    <oc r="E220">
      <v>6608</v>
    </oc>
    <nc r="E220">
      <v>7657</v>
    </nc>
  </rcc>
  <rcc rId="1686" sId="1" numFmtId="4">
    <oc r="G220">
      <v>6607.66</v>
    </oc>
    <nc r="G220">
      <v>7341.85</v>
    </nc>
  </rcc>
  <rcc rId="1687" sId="1" numFmtId="4">
    <oc r="D221">
      <v>1457.32</v>
    </oc>
    <nc r="D221">
      <v>1819.28</v>
    </nc>
  </rcc>
  <rcc rId="1688" sId="1" numFmtId="4">
    <oc r="G221">
      <f>E221</f>
    </oc>
    <nc r="G221">
      <v>206.74</v>
    </nc>
  </rcc>
  <rcc rId="1689" sId="1">
    <nc r="E221">
      <f>G221</f>
    </nc>
  </rcc>
  <rfmt sheetId="1" sqref="A216:H223" start="0" length="2147483647">
    <dxf>
      <font>
        <color auto="1"/>
      </font>
    </dxf>
  </rfmt>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21:H23" start="0" length="2147483647">
    <dxf>
      <font>
        <color auto="1"/>
      </font>
    </dxf>
  </rfmt>
</revisions>
</file>

<file path=xl/revisions/revisionLog4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0" sId="1">
    <oc r="J148" t="inlineStr">
      <is>
        <t xml:space="preserve">   На 01.08.2020 участниками мероприятия числится 47 молодых семей. Между Департаментом строительства ХМАО - Югры и Администрацией города заключено соглашение о предоставлении в 2020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В соответствии с выпиской из приказа Департамента строительства ХМАО – Югры от 05.12.2019 № 319-п в 2020 году планируется предоставить социальные выплаты  на приобретение (строительство) жилья  3 молодым семьям.
    По состоянию на 01.08.2020 молодым семьям, включенным в список претендентов на получение социальной выплаты в текущем году,  выданы  свидетельства о праве на получение социальной выплаты. Из них : 2 молодым семьям перечислены бюджетные средства, 1 молодая семья в стадии заключения договора купли-продажи жилого помещения.</t>
      </is>
    </oc>
    <nc r="J148" t="inlineStr">
      <is>
        <t xml:space="preserve">   На 01.09.2020 участниками мероприятия числится 45 молодых семей. Между Департаментом строительства ХМАО - Югры и Администрацией города заключено соглашение о предоставлении в 2020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По состоянию на 01.09.2020 молодым семьям, включенным в список претендентов на получение социальной выплаты в текущем году,  выданы  свидетельства о праве на получение социальной выплаты и перечислены бюджетные средства.</t>
      </is>
    </nc>
  </rcc>
  <rfmt sheetId="1" sqref="J148:J153" start="0" length="2147483647">
    <dxf>
      <font>
        <color auto="1"/>
      </font>
    </dxf>
  </rfmt>
  <rfmt sheetId="1" sqref="J154:J159" start="0" length="2147483647">
    <dxf>
      <font>
        <color auto="1"/>
      </font>
    </dxf>
  </rfmt>
</revisions>
</file>

<file path=xl/revisions/revisionLog4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1" sId="1">
    <oc r="J160" t="inlineStr">
      <is>
        <r>
          <rPr>
            <u/>
            <sz val="16"/>
            <color rgb="FFFF0000"/>
            <rFont val="Times New Roman"/>
            <family val="2"/>
            <charset val="204"/>
          </rPr>
          <t>ДАиГ:</t>
        </r>
        <r>
          <rPr>
            <sz val="16"/>
            <color rgb="FFFF0000"/>
            <rFont val="Times New Roman"/>
            <family val="2"/>
            <charset val="204"/>
          </rPr>
          <t xml:space="preserve"> средства окружного бюджеты на перечисление единовременной денежной выплаты на приобретение жилого помещения ветерану ВОВ уменьшены в связи с отсутствие заявителей.
</t>
        </r>
        <r>
          <rPr>
            <u/>
            <sz val="16"/>
            <color rgb="FFFF0000"/>
            <rFont val="Times New Roman"/>
            <family val="2"/>
            <charset val="204"/>
          </rPr>
          <t xml:space="preserve">АГ: </t>
        </r>
        <r>
          <rPr>
            <sz val="16"/>
            <color rgb="FFFF0000"/>
            <rFont val="Times New Roman"/>
            <family val="2"/>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366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01.08.2020: 
 - 12 гражданам выданы гарантийные письма (10 граждан получили по ним субсидии, 2 граждан выбирают жилье), 
- в отношении 4 граждан проводится работа по подтверждению права на получение субсидии; 
- 2 гражданина уведомлены о возможности получения субсидии в текущем году, документы для принятия решения в установленный срок не представили.
       </t>
        </r>
      </is>
    </oc>
    <nc r="J160" t="inlineStr">
      <is>
        <r>
          <rPr>
            <u/>
            <sz val="16"/>
            <color rgb="FFFF0000"/>
            <rFont val="Times New Roman"/>
            <family val="2"/>
            <charset val="204"/>
          </rPr>
          <t>ДАиГ:</t>
        </r>
        <r>
          <rPr>
            <sz val="16"/>
            <color rgb="FFFF0000"/>
            <rFont val="Times New Roman"/>
            <family val="2"/>
            <charset val="204"/>
          </rPr>
          <t xml:space="preserve"> средства окружного бюджеты на перечисление единовременной денежной выплаты на приобретение жилого помещения ветерану ВОВ уменьшены в связи с отсутствие заявителей.
</t>
        </r>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366 человек.</t>
        </r>
        <r>
          <rPr>
            <sz val="16"/>
            <color rgb="FFFF0000"/>
            <rFont val="Times New Roman"/>
            <family val="2"/>
            <charset val="204"/>
          </rPr>
          <t xml:space="preserve">
      </t>
        </r>
        <r>
          <rPr>
            <sz val="16"/>
            <rFont val="Times New Roman"/>
            <family val="1"/>
            <charset val="204"/>
          </rPr>
          <t xml:space="preserve">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01.09.2020: 
 - 16 гражданам выданы гарантийные письма (10 граждан получили по ним субсидии, 1 выплата в стадии перечисления, 5 граждан выбирают жилье), 
- в отношении 4 граждан проводится работа по подтверждению права на получение субсидии; 
- 2 гражданина уведомлены о возможности получения субсидии в текущем году, документы для принятия решения в установленный срок не представили.</t>
        </r>
        <r>
          <rPr>
            <sz val="16"/>
            <color rgb="FFFF0000"/>
            <rFont val="Times New Roman"/>
            <family val="2"/>
            <charset val="204"/>
          </rPr>
          <t xml:space="preserve">
       </t>
        </r>
      </is>
    </nc>
  </rcc>
</revisions>
</file>

<file path=xl/revisions/revisionLog4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2" sId="1" odxf="1" dxf="1">
    <oc r="J50" t="inlineStr">
      <is>
        <r>
          <rPr>
            <u/>
            <sz val="16"/>
            <color rgb="FFFF0000"/>
            <rFont val="Times New Roman"/>
            <family val="2"/>
            <charset val="204"/>
          </rPr>
          <t>АГ:</t>
        </r>
        <r>
          <rPr>
            <sz val="16"/>
            <color rgb="FFFF0000"/>
            <rFont val="Times New Roman"/>
            <family val="2"/>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01.08.2020 произведена выплата заработной платы за январь-июнь и первую половину июля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u/>
            <sz val="16"/>
            <color rgb="FFFF0000"/>
            <rFont val="Times New Roman"/>
            <family val="2"/>
            <charset val="204"/>
          </rPr>
          <t xml:space="preserve">ДО: </t>
        </r>
        <r>
          <rPr>
            <sz val="16"/>
            <color rgb="FFFF0000"/>
            <rFont val="Times New Roman"/>
            <family val="2"/>
            <charset val="204"/>
          </rPr>
          <t xml:space="preserve">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color rgb="FFFF0000"/>
            <rFont val="Times New Roman"/>
            <family val="2"/>
            <charset val="204"/>
          </rPr>
          <t>АГ (ДК):</t>
        </r>
        <r>
          <rPr>
            <sz val="16"/>
            <color rgb="FFFF0000"/>
            <rFont val="Times New Roman"/>
            <family val="2"/>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МБУ СП СШОР "Кедр" средства освоены в полном объеме.                                                                                                                                                                                                                                                             
</t>
        </r>
      </is>
    </oc>
    <n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01.09.2020 произведена выплата заработной платы за январь-июль и первую половину августа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color rgb="FFFF0000"/>
            <rFont val="Times New Roman"/>
            <family val="2"/>
            <charset val="204"/>
          </rPr>
          <t xml:space="preserve">ДО: </t>
        </r>
        <r>
          <rPr>
            <sz val="16"/>
            <color rgb="FFFF0000"/>
            <rFont val="Times New Roman"/>
            <family val="2"/>
            <charset val="204"/>
          </rPr>
          <t xml:space="preserve">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color rgb="FFFF0000"/>
            <rFont val="Times New Roman"/>
            <family val="2"/>
            <charset val="204"/>
          </rPr>
          <t>АГ (ДК):</t>
        </r>
        <r>
          <rPr>
            <sz val="16"/>
            <color rgb="FFFF0000"/>
            <rFont val="Times New Roman"/>
            <family val="2"/>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МБУ СП СШОР "Кедр" средства освоены в полном объеме.                                                                                                                                                                                                                                                             
</t>
        </r>
      </is>
    </nc>
    <odxf>
      <font>
        <sz val="16"/>
        <color rgb="FFFF0000"/>
      </font>
    </odxf>
    <ndxf>
      <font>
        <sz val="16"/>
        <color rgb="FFFF0000"/>
      </font>
    </ndxf>
  </rcc>
  <rcv guid="{6E4A7295-8CE0-4D28-ABEF-D38EBAE7C204}" action="delete"/>
  <rdn rId="0" localSheetId="1" customView="1" name="Z_6E4A7295_8CE0_4D28_ABEF_D38EBAE7C204_.wvu.PrintArea" hidden="1" oldHidden="1">
    <formula>'на 01.09.2020'!$A$1:$J$229</formula>
    <oldFormula>'на 01.09.2020'!$A$1:$J$229</oldFormula>
  </rdn>
  <rdn rId="0" localSheetId="1" customView="1" name="Z_6E4A7295_8CE0_4D28_ABEF_D38EBAE7C204_.wvu.PrintTitles" hidden="1" oldHidden="1">
    <formula>'на 01.09.2020'!$5:$8</formula>
    <oldFormula>'на 01.09.2020'!$5:$8</oldFormula>
  </rdn>
  <rdn rId="0" localSheetId="1" customView="1" name="Z_6E4A7295_8CE0_4D28_ABEF_D38EBAE7C204_.wvu.FilterData" hidden="1" oldHidden="1">
    <formula>'на 01.09.2020'!$A$7:$J$430</formula>
    <oldFormula>'на 01.09.2020'!$A$7:$J$430</oldFormula>
  </rdn>
  <rcv guid="{6E4A7295-8CE0-4D28-ABEF-D38EBAE7C204}" action="add"/>
</revisions>
</file>

<file path=xl/revisions/revisionLog4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216" start="0" length="0">
    <dxf>
      <font>
        <sz val="16"/>
        <color rgb="FFFF0000"/>
      </font>
    </dxf>
  </rfmt>
  <rcc rId="1696" sId="1">
    <oc r="J216" t="inlineStr">
      <is>
        <r>
          <rPr>
            <u/>
            <sz val="16"/>
            <color rgb="FFFF0000"/>
            <rFont val="Times New Roman"/>
            <family val="2"/>
            <charset val="204"/>
          </rPr>
          <t>АГ:</t>
        </r>
        <r>
          <rPr>
            <sz val="16"/>
            <color rgb="FFFF0000"/>
            <rFont val="Times New Roman"/>
            <family val="2"/>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январь-июнь и первую половину июля,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за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На 01.08.2020 заключен контракт на приобретение цифровых камер АПК "Безопасный город". 
        Планируется заключение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u/>
            <sz val="16"/>
            <color rgb="FFFF0000"/>
            <rFont val="Times New Roman"/>
            <family val="2"/>
            <charset val="204"/>
          </rPr>
          <t/>
        </r>
      </is>
    </oc>
    <n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январь-июль и первую половину августа,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за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На 01.08.2020 заключен контракт на приобретение цифровых камер АПК "Безопасный город". 
        Планируется заключение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u/>
            <sz val="16"/>
            <color rgb="FFFF0000"/>
            <rFont val="Times New Roman"/>
            <family val="2"/>
            <charset val="204"/>
          </rPr>
          <t/>
        </r>
      </is>
    </nc>
  </rcc>
  <rcc rId="1697" sId="1" odxf="1" dxf="1">
    <oc r="J30"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color rgb="FFFF0000"/>
            <rFont val="Times New Roman"/>
            <family val="2"/>
            <charset val="204"/>
          </rPr>
          <t>ДГХ:</t>
        </r>
        <r>
          <rPr>
            <sz val="16"/>
            <color rgb="FFFF0000"/>
            <rFont val="Times New Roman"/>
            <family val="2"/>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
</t>
        </r>
        <r>
          <rPr>
            <u/>
            <sz val="16"/>
            <color rgb="FFFF0000"/>
            <rFont val="Times New Roman"/>
            <family val="2"/>
            <charset val="204"/>
          </rPr>
          <t>ДО:</t>
        </r>
        <r>
          <rPr>
            <sz val="16"/>
            <color rgb="FFFF0000"/>
            <rFont val="Times New Roman"/>
            <family val="2"/>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color rgb="FFFF0000"/>
            <rFont val="Times New Roman"/>
            <family val="2"/>
            <charset val="204"/>
          </rPr>
          <t>ДАиГ</t>
        </r>
        <r>
          <rPr>
            <sz val="16"/>
            <color rgb="FFFF0000"/>
            <rFont val="Times New Roman"/>
            <family val="2"/>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январь-июль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
</t>
        </r>
        <r>
          <rPr>
            <u/>
            <sz val="16"/>
            <color rgb="FFFF0000"/>
            <rFont val="Times New Roman"/>
            <family val="2"/>
            <charset val="204"/>
          </rPr>
          <t>ДО:</t>
        </r>
        <r>
          <rPr>
            <sz val="16"/>
            <color rgb="FFFF0000"/>
            <rFont val="Times New Roman"/>
            <family val="2"/>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color rgb="FFFF0000"/>
            <rFont val="Times New Roman"/>
            <family val="2"/>
            <charset val="204"/>
          </rPr>
          <t>ДАиГ</t>
        </r>
        <r>
          <rPr>
            <sz val="16"/>
            <color rgb="FFFF0000"/>
            <rFont val="Times New Roman"/>
            <family val="2"/>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январь-июль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t>
        </r>
      </is>
    </nc>
    <odxf>
      <font>
        <sz val="16"/>
        <color rgb="FFFF0000"/>
      </font>
    </odxf>
    <ndxf>
      <font>
        <sz val="16"/>
        <color rgb="FFFF0000"/>
      </font>
    </ndxf>
  </rcc>
  <rfmt sheetId="1" sqref="J186:J191" start="0" length="2147483647">
    <dxf>
      <font>
        <color auto="1"/>
      </font>
    </dxf>
  </rfmt>
  <rfmt sheetId="1" sqref="I186:I190" start="0" length="2147483647">
    <dxf>
      <font>
        <color auto="1"/>
      </font>
    </dxf>
  </rfmt>
</revisions>
</file>

<file path=xl/revisions/revisionLog4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8" sId="1">
    <oc r="J209" t="inlineStr">
      <is>
        <r>
          <t xml:space="preserve">АГ: </t>
        </r>
        <r>
          <rPr>
            <sz val="16"/>
            <color rgb="FFFF0000"/>
            <rFont val="Times New Roman"/>
            <family val="2"/>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январь-июнь и первую половину июля.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заключенных договоров, муниципальных контрактов.              
</t>
        </r>
      </is>
    </oc>
    <nc r="J209" t="inlineStr">
      <is>
        <r>
          <t xml:space="preserve">АГ: </t>
        </r>
        <r>
          <rPr>
            <sz val="16"/>
            <color rgb="FFFF0000"/>
            <rFont val="Times New Roman"/>
            <family val="2"/>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январь-июль и первую половину августа.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заключенных договоров, муниципальных контрактов.              
</t>
        </r>
      </is>
    </nc>
  </rcc>
  <rfmt sheetId="1" sqref="I209:J213" start="0" length="2147483647">
    <dxf>
      <font>
        <color auto="1"/>
      </font>
    </dxf>
  </rfmt>
</revisions>
</file>

<file path=xl/revisions/revisionLog4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9" sId="1">
    <oc r="J199" t="inlineStr">
      <is>
        <r>
          <rPr>
            <u/>
            <sz val="16"/>
            <color rgb="FFFF0000"/>
            <rFont val="Times New Roman"/>
            <family val="2"/>
            <charset val="204"/>
          </rPr>
          <t>ДГХ</t>
        </r>
        <r>
          <rPr>
            <sz val="16"/>
            <color rgb="FFFF0000"/>
            <rFont val="Times New Roman"/>
            <family val="2"/>
            <charset val="204"/>
          </rPr>
          <t xml:space="preserve">: 
1) на 2020 год запланирован ремонт автомобильных дорог по 4 объектам общей площадью 90 918 м2.
Заключены муниципальные контракты на общую сумму 384 114,2 тыс. руб., из них в рамках государственной программы на сумму 163 141,9 тыс.руб. На 01.08.2020 выполнены работы по фрезерованию существующего асфальтобетонного покрытия по проезжей части, на заездах (общей площадью 67 918 м2), по устройству выравнивающего слоя из асфальтобетонной смеси, по устройству основания под фундаменты, по разборке бортовых камней, по устройству тротуаров. Расходы запланированы на 2-4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u/>
            <sz val="16"/>
            <color rgb="FFFF0000"/>
            <rFont val="Times New Roman"/>
            <family val="2"/>
            <charset val="204"/>
          </rPr>
          <t>ДАиГ</t>
        </r>
        <r>
          <rPr>
            <sz val="16"/>
            <color rgb="FFFF0000"/>
            <rFont val="Times New Roman"/>
            <family val="2"/>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- 26 %.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-78 %.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-35%. 
</t>
        </r>
        <r>
          <rPr>
            <u/>
            <sz val="16"/>
            <color rgb="FFFF0000"/>
            <rFont val="Times New Roman"/>
            <family val="2"/>
            <charset val="204"/>
          </rPr>
          <t>АГ:</t>
        </r>
        <r>
          <rPr>
            <sz val="16"/>
            <color rgb="FFFF0000"/>
            <rFont val="Times New Roman"/>
            <family val="2"/>
            <charset val="204"/>
          </rPr>
          <t xml:space="preserve">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is>
    </oc>
    <nc r="J199" t="inlineStr">
      <is>
        <r>
          <rPr>
            <u/>
            <sz val="16"/>
            <color rgb="FFFF0000"/>
            <rFont val="Times New Roman"/>
            <family val="2"/>
            <charset val="204"/>
          </rPr>
          <t>ДГХ</t>
        </r>
        <r>
          <rPr>
            <sz val="16"/>
            <color rgb="FFFF0000"/>
            <rFont val="Times New Roman"/>
            <family val="2"/>
            <charset val="204"/>
          </rPr>
          <t xml:space="preserve">: 
1) на 2020 год запланирован ремонт автомобильных дорог по 4 объектам общей площадью 90 918 м2.
Заключены муниципальные контракты на общую сумму 384 114,2 тыс. руб., из них в рамках государственной программы на сумму 163 141,9 тыс.руб. На 01.08.2020 выполнены работы по фрезерованию существующего асфальтобетонного покрытия по проезжей части, на заездах (общей площадью 67 918 м2), по устройству выравнивающего слоя из асфальтобетонной смеси, по устройству основания под фундаменты, по разборке бортовых камней, по устройству тротуаров. Расходы запланированы на 2-4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u/>
            <sz val="16"/>
            <color rgb="FFFF0000"/>
            <rFont val="Times New Roman"/>
            <family val="2"/>
            <charset val="204"/>
          </rPr>
          <t>ДАиГ</t>
        </r>
        <r>
          <rPr>
            <sz val="16"/>
            <color rgb="FFFF0000"/>
            <rFont val="Times New Roman"/>
            <family val="2"/>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- 26 %.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-78 %.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-35%. 
</t>
        </r>
        <r>
          <rPr>
            <u/>
            <sz val="16"/>
            <rFont val="Times New Roman"/>
            <family val="1"/>
            <charset val="204"/>
          </rPr>
          <t>АГ:</t>
        </r>
        <r>
          <rPr>
            <sz val="16"/>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Планируется строительство систем видеонаблюдения и фотовидеофиксации на 5 объектах АПК "Безопасный город".
</t>
        </r>
        <r>
          <rPr>
            <sz val="16"/>
            <color rgb="FFFF0000"/>
            <rFont val="Times New Roman"/>
            <family val="2"/>
            <charset val="204"/>
          </rPr>
          <t xml:space="preserve">
</t>
        </r>
      </is>
    </nc>
  </rcc>
</revisions>
</file>

<file path=xl/revisions/revisionLog4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0" sId="1" odxf="1" dxf="1">
    <oc r="J192" t="inlineStr">
      <is>
        <r>
          <rPr>
            <u/>
            <sz val="16"/>
            <color rgb="FFFF0000"/>
            <rFont val="Times New Roman"/>
            <family val="2"/>
            <charset val="204"/>
          </rPr>
          <t>АГ:</t>
        </r>
        <r>
          <rPr>
            <sz val="16"/>
            <color rgb="FFFF0000"/>
            <rFont val="Times New Roman"/>
            <family val="2"/>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Прием документов по неотложным мерам поддержки субъектов малого и среднего предпринимательства, осуществляющих деятельность в отраслях, пострадавших от распространения новой коронавирусной инфекции осуществляется с 3 августа 2020 года.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oc>
    <nc r="J192" t="inlineStr">
      <is>
        <r>
          <rPr>
            <u/>
            <sz val="16"/>
            <rFont val="Times New Roman"/>
            <family val="1"/>
            <charset val="204"/>
          </rPr>
          <t>АГ:</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t>
        </r>
        <r>
          <rPr>
            <sz val="16"/>
            <color rgb="FFFF0000"/>
            <rFont val="Times New Roman"/>
            <family val="2"/>
            <charset val="204"/>
          </rPr>
          <t xml:space="preserve">
   </t>
        </r>
        <r>
          <rPr>
            <sz val="16"/>
            <rFont val="Times New Roman"/>
            <family val="1"/>
            <charset val="204"/>
          </rPr>
          <t xml:space="preserve">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Прием документов по неотложным мерам поддержки субъектов малого и среднего предпринимательства, осуществляющих деятельность в отраслях, пострадавших от распространения новой коронавирусной инфекции осуществляется с 3 августа 2020 года. </t>
        </r>
        <r>
          <rPr>
            <sz val="16"/>
            <color rgb="FFFF0000"/>
            <rFont val="Times New Roman"/>
            <family val="2"/>
            <charset val="204"/>
          </rPr>
          <t xml:space="preserve">
      </t>
        </r>
        <r>
          <rPr>
            <sz val="16"/>
            <rFont val="Times New Roman"/>
            <family val="1"/>
            <charset val="204"/>
          </rPr>
          <t xml:space="preserve">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nc>
    <odxf>
      <font>
        <sz val="16"/>
        <color rgb="FFFF0000"/>
      </font>
    </odxf>
    <ndxf>
      <font>
        <sz val="16"/>
        <color rgb="FFFF0000"/>
      </font>
    </ndxf>
  </rcc>
</revisions>
</file>

<file path=xl/revisions/revisionLog4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92:I195" start="0" length="2147483647">
    <dxf>
      <font>
        <color auto="1"/>
      </font>
    </dxf>
  </rfmt>
</revisions>
</file>

<file path=xl/revisions/revisionLog4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1" sId="1">
    <o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январь-июль и первую половину августа,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за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На 01.08.2020 заключен контракт на приобретение цифровых камер АПК "Безопасный город". 
        Планируется заключение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u/>
            <sz val="16"/>
            <color rgb="FFFF0000"/>
            <rFont val="Times New Roman"/>
            <family val="2"/>
            <charset val="204"/>
          </rPr>
          <t/>
        </r>
      </is>
    </oc>
    <n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январь-июль и первую половину августа,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за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t>
        </r>
        <r>
          <rPr>
            <sz val="16"/>
            <color rgb="FFFF0000"/>
            <rFont val="Times New Roman"/>
            <family val="1"/>
            <charset val="204"/>
          </rPr>
          <t xml:space="preserve"> На 01.09.2020 заключен контракт на приобретение цифровых камер АПК "Безопасный город". 
        Планируется заключение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t>
        </r>
        <r>
          <rPr>
            <sz val="16"/>
            <color rgb="FFFF0000"/>
            <rFont val="Times New Roman"/>
            <family val="2"/>
            <charset val="204"/>
          </rPr>
          <t xml:space="preserve">
     </t>
        </r>
        <r>
          <rPr>
            <sz val="16"/>
            <rFont val="Times New Roman"/>
            <family val="1"/>
            <charset val="204"/>
          </rPr>
          <t xml:space="preserve">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2"/>
            <charset val="204"/>
          </rPr>
          <t xml:space="preserve">
     </t>
        </r>
        <r>
          <rPr>
            <u/>
            <sz val="16"/>
            <color rgb="FFFF0000"/>
            <rFont val="Times New Roman"/>
            <family val="2"/>
            <charset val="204"/>
          </rPr>
          <t/>
        </r>
      </is>
    </nc>
  </rcc>
</revisions>
</file>

<file path=xl/revisions/revisionLog4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5:D20" start="0" length="2147483647">
    <dxf>
      <font>
        <color auto="1"/>
      </font>
    </dxf>
  </rfmt>
  <rcc rId="1702" sId="1" numFmtId="4">
    <oc r="G17">
      <v>1041.76</v>
    </oc>
    <nc r="G17">
      <v>2340.9699999999998</v>
    </nc>
  </rcc>
  <rcc rId="1703" sId="1" numFmtId="4">
    <oc r="E17">
      <v>1041.76</v>
    </oc>
    <nc r="E17">
      <v>2340.9699999999998</v>
    </nc>
  </rcc>
  <rfmt sheetId="1" sqref="E15:H17" start="0" length="2147483647">
    <dxf>
      <font>
        <color auto="1"/>
      </font>
    </dxf>
  </rfmt>
  <rfmt sheetId="1" sqref="A56:D62" start="0" length="2147483647">
    <dxf>
      <font>
        <color auto="1"/>
      </font>
    </dxf>
  </rfmt>
  <rfmt sheetId="1" sqref="E56:G62" start="0" length="2147483647">
    <dxf>
      <font>
        <color auto="1"/>
      </font>
    </dxf>
  </rfmt>
  <rfmt sheetId="1" sqref="H56:H62" start="0" length="2147483647">
    <dxf>
      <font>
        <color auto="1"/>
      </font>
    </dxf>
  </rfmt>
  <rfmt sheetId="1" sqref="A178:B184" start="0" length="2147483647">
    <dxf>
      <font>
        <color auto="1"/>
      </font>
    </dxf>
  </rfmt>
  <rfmt sheetId="1" sqref="C180:D180" start="0" length="2147483647">
    <dxf>
      <font>
        <color auto="1"/>
      </font>
    </dxf>
  </rfmt>
  <rcc rId="1704" sId="1" numFmtId="4">
    <oc r="E180">
      <v>0</v>
    </oc>
    <nc r="E180">
      <v>3301.74</v>
    </nc>
  </rcc>
  <rcc rId="1705" sId="1" numFmtId="4">
    <oc r="G180">
      <v>0</v>
    </oc>
    <nc r="G180">
      <v>3301.74</v>
    </nc>
  </rcc>
  <rfmt sheetId="1" sqref="E180:H180" start="0" length="2147483647">
    <dxf>
      <font>
        <color auto="1"/>
      </font>
    </dxf>
  </rfmt>
  <rcc rId="1706" sId="1" numFmtId="4">
    <oc r="D181">
      <v>79540.070000000007</v>
    </oc>
    <nc r="D181">
      <v>80308.3</v>
    </nc>
  </rcc>
  <rfmt sheetId="1" sqref="C180:D181" start="0" length="2147483647">
    <dxf>
      <font>
        <color auto="1"/>
      </font>
    </dxf>
  </rfmt>
  <rcc rId="1707" sId="1" numFmtId="4">
    <oc r="G181">
      <v>1316.06</v>
    </oc>
    <nc r="G181">
      <v>7203.96</v>
    </nc>
  </rcc>
  <rcc rId="1708" sId="1" numFmtId="4">
    <oc r="E181">
      <v>2039.71</v>
    </oc>
    <nc r="E181">
      <v>7872.05</v>
    </nc>
  </rcc>
  <rfmt sheetId="1" sqref="E180:H181" start="0" length="2147483647">
    <dxf>
      <font>
        <color auto="1"/>
      </font>
    </dxf>
  </rfmt>
  <rcc rId="1709" sId="1" numFmtId="4">
    <oc r="D182">
      <v>31932.73</v>
    </oc>
    <nc r="D182">
      <v>31848.65</v>
    </nc>
  </rcc>
  <rfmt sheetId="1" sqref="C181:E182" start="0" length="2147483647">
    <dxf>
      <font>
        <color auto="1"/>
      </font>
    </dxf>
  </rfmt>
  <rcc rId="1710" sId="1" numFmtId="4">
    <oc r="G182">
      <v>76.569999999999993</v>
    </oc>
    <nc r="G182">
      <v>2193.0700000000002</v>
    </nc>
  </rcc>
  <rfmt sheetId="1" sqref="E181:H182" start="0" length="2147483647">
    <dxf>
      <font>
        <color auto="1"/>
      </font>
    </dxf>
  </rfmt>
  <rfmt sheetId="1" sqref="A186:D191" start="0" length="2147483647">
    <dxf>
      <font>
        <color auto="1"/>
      </font>
    </dxf>
  </rfmt>
  <rcc rId="1711" sId="1" numFmtId="4">
    <oc r="G188">
      <v>0</v>
    </oc>
    <nc r="G188">
      <v>14.15</v>
    </nc>
  </rcc>
  <rcc rId="1712" sId="1" numFmtId="4">
    <oc r="E188">
      <v>0</v>
    </oc>
    <nc r="E188">
      <v>121.43</v>
    </nc>
  </rcc>
  <rfmt sheetId="1" sqref="E186:H189" start="0" length="2147483647">
    <dxf>
      <font>
        <color auto="1"/>
      </font>
    </dxf>
  </rfmt>
  <rcv guid="{CCF533A2-322B-40E2-88B2-065E6D1D35B4}" action="delete"/>
  <rdn rId="0" localSheetId="1" customView="1" name="Z_CCF533A2_322B_40E2_88B2_065E6D1D35B4_.wvu.PrintArea" hidden="1" oldHidden="1">
    <formula>'на 01.09.2020'!$A$1:$J$229</formula>
    <oldFormula>'на 01.09.2020'!$A$1:$J$229</oldFormula>
  </rdn>
  <rdn rId="0" localSheetId="1" customView="1" name="Z_CCF533A2_322B_40E2_88B2_065E6D1D35B4_.wvu.PrintTitles" hidden="1" oldHidden="1">
    <formula>'на 01.09.2020'!$5:$8</formula>
    <oldFormula>'на 01.09.2020'!$5:$8</oldFormula>
  </rdn>
  <rdn rId="0" localSheetId="1" customView="1" name="Z_CCF533A2_322B_40E2_88B2_065E6D1D35B4_.wvu.FilterData" hidden="1" oldHidden="1">
    <formula>'на 01.09.2020'!$A$7:$J$430</formula>
    <oldFormula>'на 01.09.2020'!$A$7:$J$430</oldFormula>
  </rdn>
  <rcv guid="{CCF533A2-322B-40E2-88B2-065E6D1D35B4}"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7" sId="1">
    <oc r="J30"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color rgb="FFFF0000"/>
            <rFont val="Times New Roman"/>
            <family val="2"/>
            <charset val="204"/>
          </rPr>
          <t>ДГХ:</t>
        </r>
        <r>
          <rPr>
            <sz val="16"/>
            <color rgb="FFFF0000"/>
            <rFont val="Times New Roman"/>
            <family val="2"/>
            <charset val="204"/>
          </rPr>
          <t xml:space="preserve"> 
Планируется заключить муниципальные контракты на ремонт жилых помещений детям-сиротам на сумму 696,2 тыс.руб. по 2 адресам, общей площадью 104,1 м2, в т.ч.:
- ул. Островского,6, кв. 16 (44,5 м2),
- ул. Мелик-Карамова, 43, кв. 221 (59,6 м2).
На 01.06.2020 оказаны услуги по проверке смет на сумму 6,0 тыс.руб. (ул. Островского,6, кв. 16), оплата будет произведена в июне.
Также запланирована проверка смет на сумму 3,3 тыс.руб.
Расходы запланированы на 2, 4 кварталы 2020 года.
ДО: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
</t>
        </r>
        <r>
          <rPr>
            <u/>
            <sz val="16"/>
            <color rgb="FFFF0000"/>
            <rFont val="Times New Roman"/>
            <family val="2"/>
            <charset val="204"/>
          </rPr>
          <t>ДАиГ</t>
        </r>
        <r>
          <rPr>
            <sz val="16"/>
            <color rgb="FFFF0000"/>
            <rFont val="Times New Roman"/>
            <family val="2"/>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январь-май размещено 170 аукционов на приобретение жилых помещений для участников программы, из низ 146 акционов не состоялись ввиду отсутствия заявок на участие, по результатам 10  аукционов проводится работа по заключению муниципальных контрактов, по 14 акционам подведение итогов состоится 3,4 июня.</t>
        </r>
      </is>
    </oc>
    <nc r="J30"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t>
        </r>
        <r>
          <rPr>
            <sz val="16"/>
            <color rgb="FFFF0000"/>
            <rFont val="Times New Roman"/>
            <family val="2"/>
            <charset val="204"/>
          </rPr>
          <t xml:space="preserve"> 696,2 тыс.руб. по 2 адресам, общей площадью 104,1 м2, в т.ч.:
</t>
        </r>
        <r>
          <rPr>
            <sz val="16"/>
            <rFont val="Times New Roman"/>
            <family val="1"/>
            <charset val="204"/>
          </rPr>
          <t>- ул. Островского,6, кв. 16 (44,5 м2),
- ул. Мелик-Карамова, 43, кв. 221 (59,6 м2).
На 01.07.2020 оказаны и оплачены услуги по проверке смет на сумму 6,0 тыс.руб. (ул. Островского,6, кв. 16).</t>
        </r>
        <r>
          <rPr>
            <sz val="16"/>
            <color rgb="FFFF0000"/>
            <rFont val="Times New Roman"/>
            <family val="2"/>
            <charset val="204"/>
          </rPr>
          <t xml:space="preserve">
Также запланирована проверка смет на сумму 3,3 тыс.руб.
</t>
        </r>
        <r>
          <rPr>
            <sz val="16"/>
            <rFont val="Times New Roman"/>
            <family val="1"/>
            <charset val="204"/>
          </rPr>
          <t>Расходы запланированы на 3, 4 кварталы 2020 года.</t>
        </r>
        <r>
          <rPr>
            <sz val="16"/>
            <color rgb="FFFF0000"/>
            <rFont val="Times New Roman"/>
            <family val="2"/>
            <charset val="204"/>
          </rPr>
          <t xml:space="preserve">
ДО: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
</t>
        </r>
        <r>
          <rPr>
            <u/>
            <sz val="16"/>
            <color rgb="FFFF0000"/>
            <rFont val="Times New Roman"/>
            <family val="2"/>
            <charset val="204"/>
          </rPr>
          <t>ДАиГ</t>
        </r>
        <r>
          <rPr>
            <sz val="16"/>
            <color rgb="FFFF0000"/>
            <rFont val="Times New Roman"/>
            <family val="2"/>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январь-май размещено 170 аукционов на приобретение жилых помещений для участников программы, из низ 146 акционов не состоялись ввиду отсутствия заявок на участие, по результатам 10  аукционов проводится работа по заключению муниципальных контрактов, по 14 акционам подведение итогов состоится 3,4 июня.</t>
        </r>
      </is>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9"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t>
        </r>
        <r>
          <rPr>
            <sz val="16"/>
            <color rgb="FFFF0000"/>
            <rFont val="Times New Roman"/>
            <family val="2"/>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10 815,32 тыс.руб. -  </t>
        </r>
        <r>
          <rPr>
            <sz val="16"/>
            <rFont val="Times New Roman"/>
            <family val="1"/>
            <charset val="204"/>
          </rPr>
          <t>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sz val="16"/>
            <color rgb="FFFF0000"/>
            <rFont val="Times New Roman"/>
            <family val="2"/>
            <charset val="204"/>
          </rPr>
          <t xml:space="preserve">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2"/>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t>
        </r>
        <r>
          <rPr>
            <sz val="16"/>
            <color rgb="FFFF0000"/>
            <rFont val="Times New Roman"/>
            <family val="2"/>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- 9 210 чел. 
Планируется приобретение путевок для детей в возрасте от 6 до 17 лет в организации, обеспечивающие отдых и оздоровление детей - 2 958 шт.</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подлежащий перераспределению на другие статьи расходов в рамках муниципальной программы "Развитие образования города Сургута на период до 2030 года".</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sz val="16"/>
            <color rgb="FFFF0000"/>
            <rFont val="Times New Roman"/>
            <family val="2"/>
            <charset val="204"/>
          </rPr>
          <t xml:space="preserve">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40%.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- 16%.             
3.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планируется до 30.06.2020 года.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на строительство объекта из Адресной инвестиционной программы ХМАО-Югры на 2020 год и на плановый период 2021 и 2022 годов исключены. </t>
        </r>
        <r>
          <rPr>
            <sz val="16"/>
            <color rgb="FFFF0000"/>
            <rFont val="Times New Roman"/>
            <family val="1"/>
            <charset val="204"/>
          </rPr>
          <t/>
        </r>
      </is>
    </nc>
  </rcc>
</revisions>
</file>

<file path=xl/revisions/revisionLog5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99:B204" start="0" length="2147483647">
    <dxf>
      <font>
        <color auto="1"/>
      </font>
    </dxf>
  </rfmt>
  <rfmt sheetId="1" sqref="C199:D200" start="0" length="2147483647">
    <dxf>
      <font>
        <color auto="1"/>
      </font>
    </dxf>
  </rfmt>
  <rcc rId="1716" sId="1" numFmtId="4">
    <oc r="E200">
      <v>214255.68</v>
    </oc>
    <nc r="E200">
      <v>227076.18</v>
    </nc>
  </rcc>
  <rfmt sheetId="1" sqref="D199:H200" start="0" length="2147483647">
    <dxf>
      <font>
        <color auto="1"/>
      </font>
    </dxf>
  </rfmt>
  <rfmt sheetId="1" sqref="C201:D201" start="0" length="2147483647">
    <dxf>
      <font>
        <color auto="1"/>
      </font>
    </dxf>
  </rfmt>
  <rcc rId="1717" sId="1" numFmtId="4">
    <oc r="E201">
      <v>47729.440000000002</v>
    </oc>
    <nc r="E201">
      <v>83315.429999999993</v>
    </nc>
  </rcc>
  <rfmt sheetId="1" sqref="E200:H201" start="0" length="2147483647">
    <dxf>
      <font>
        <color auto="1"/>
      </font>
    </dxf>
  </rfmt>
  <rcc rId="1718" sId="1" numFmtId="4">
    <oc r="D202">
      <v>47747.199999999997</v>
    </oc>
    <nc r="D202">
      <v>48943</v>
    </nc>
  </rcc>
  <rfmt sheetId="1" sqref="C201:D202" start="0" length="2147483647">
    <dxf>
      <font>
        <color auto="1"/>
      </font>
    </dxf>
  </rfmt>
  <rcc rId="1719" sId="1" numFmtId="4">
    <oc r="E202">
      <v>8647.41</v>
    </oc>
    <nc r="E202">
      <v>9504.56</v>
    </nc>
  </rcc>
  <rfmt sheetId="1" sqref="E200:H202" start="0" length="2147483647">
    <dxf>
      <font>
        <color auto="1"/>
      </font>
    </dxf>
  </rfmt>
</revisions>
</file>

<file path=xl/revisions/revisionLog5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0" sId="1" odxf="1" dxf="1">
    <oc r="J56" t="inlineStr">
      <is>
        <r>
          <rPr>
            <u/>
            <sz val="16"/>
            <color rgb="FFFF0000"/>
            <rFont val="Times New Roman"/>
            <family val="2"/>
            <charset val="204"/>
          </rPr>
          <t>КУИ</t>
        </r>
        <r>
          <rPr>
            <sz val="16"/>
            <color rgb="FFFF0000"/>
            <rFont val="Times New Roman"/>
            <family val="2"/>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01.07.2020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u/>
            <sz val="16"/>
            <color rgb="FFFF0000"/>
            <rFont val="Times New Roman"/>
            <family val="2"/>
            <charset val="204"/>
          </rPr>
          <t>ДГХ</t>
        </r>
        <r>
          <rPr>
            <sz val="16"/>
            <color rgb="FFFF0000"/>
            <rFont val="Times New Roman"/>
            <family val="2"/>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безнадзорных и бродячих домашних животных на сумму 37 753,5 тыс.руб., из них рамках государственной программы 4 438,4 тыс.руб. На 01.08.2020 за счет средств окружного бюджета фактически отловлено 312 голов. 
</t>
        </r>
        <r>
          <rPr>
            <u/>
            <sz val="16"/>
            <color rgb="FFFF0000"/>
            <rFont val="Times New Roman"/>
            <family val="2"/>
            <charset val="204"/>
          </rPr>
          <t>УБУиО</t>
        </r>
        <r>
          <rPr>
            <sz val="16"/>
            <color rgb="FFFF0000"/>
            <rFont val="Times New Roman"/>
            <family val="2"/>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is>
    </oc>
    <n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01.09.2020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безнадзорных и бродячих домашних животных на сумму 37 753,5 тыс.руб., из них рамках государственной программы 4 438,4 тыс.руб. На 01.08.2020 за счет средств окружного бюджета фактически отловлено 312 голов. 
</t>
        </r>
        <r>
          <rPr>
            <u/>
            <sz val="16"/>
            <color rgb="FFFF0000"/>
            <rFont val="Times New Roman"/>
            <family val="2"/>
            <charset val="204"/>
          </rPr>
          <t>УБУиО</t>
        </r>
        <r>
          <rPr>
            <sz val="16"/>
            <color rgb="FFFF0000"/>
            <rFont val="Times New Roman"/>
            <family val="2"/>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is>
    </nc>
    <ndxf>
      <font>
        <sz val="16"/>
        <color rgb="FFFF0000"/>
      </font>
    </ndxf>
  </rcc>
  <rfmt sheetId="1" sqref="I17" start="0" length="2147483647">
    <dxf>
      <font>
        <color auto="1"/>
      </font>
    </dxf>
  </rfmt>
</revisions>
</file>

<file path=xl/revisions/revisionLog5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56:I59" start="0" length="2147483647">
    <dxf>
      <font>
        <color auto="1"/>
      </font>
    </dxf>
  </rfmt>
  <rcc rId="1721" sId="1">
    <o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01.09.2020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безнадзорных и бродячих домашних животных на сумму 37 753,5 тыс.руб., из них рамках государственной программы 4 438,4 тыс.руб. На 01.08.2020 за счет средств окружного бюджета фактически отловлено 312 голов. 
</t>
        </r>
        <r>
          <rPr>
            <u/>
            <sz val="16"/>
            <color rgb="FFFF0000"/>
            <rFont val="Times New Roman"/>
            <family val="2"/>
            <charset val="204"/>
          </rPr>
          <t>УБУиО</t>
        </r>
        <r>
          <rPr>
            <sz val="16"/>
            <color rgb="FFFF0000"/>
            <rFont val="Times New Roman"/>
            <family val="2"/>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is>
    </oc>
    <n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01.09.2020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безнадзорных и бродячих домашних животных на сумму 37 753,5 тыс.руб., из них рамках государственной программы 4 438,4 тыс.руб. На 01.09.2020 за счет средств окружного бюджета фактически отловлено 312 голов. </t>
        </r>
        <r>
          <rPr>
            <sz val="16"/>
            <color rgb="FFFF0000"/>
            <rFont val="Times New Roman"/>
            <family val="2"/>
            <charset val="204"/>
          </rPr>
          <t xml:space="preserve">
</t>
        </r>
        <r>
          <rPr>
            <u/>
            <sz val="16"/>
            <rFont val="Times New Roman"/>
            <family val="1"/>
            <charset val="204"/>
          </rPr>
          <t>УБУиО</t>
        </r>
        <r>
          <rPr>
            <sz val="16"/>
            <rFont val="Times New Roman"/>
            <family val="1"/>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r>
          <rPr>
            <sz val="16"/>
            <color rgb="FFFF0000"/>
            <rFont val="Times New Roman"/>
            <family val="2"/>
            <charset val="204"/>
          </rPr>
          <t xml:space="preserve">
</t>
        </r>
      </is>
    </nc>
  </rcc>
</revisions>
</file>

<file path=xl/revisions/revisionLog5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2"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color rgb="FFFF0000"/>
            <rFont val="Times New Roman"/>
            <family val="2"/>
            <charset val="204"/>
          </rPr>
          <t>ДГХ:</t>
        </r>
        <r>
          <rPr>
            <sz val="16"/>
            <color rgb="FFFF0000"/>
            <rFont val="Times New Roman"/>
            <family val="2"/>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
</t>
        </r>
        <r>
          <rPr>
            <u/>
            <sz val="16"/>
            <color rgb="FFFF0000"/>
            <rFont val="Times New Roman"/>
            <family val="2"/>
            <charset val="204"/>
          </rPr>
          <t>ДО:</t>
        </r>
        <r>
          <rPr>
            <sz val="16"/>
            <color rgb="FFFF0000"/>
            <rFont val="Times New Roman"/>
            <family val="2"/>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color rgb="FFFF0000"/>
            <rFont val="Times New Roman"/>
            <family val="2"/>
            <charset val="204"/>
          </rPr>
          <t>ДАиГ</t>
        </r>
        <r>
          <rPr>
            <sz val="16"/>
            <color rgb="FFFF0000"/>
            <rFont val="Times New Roman"/>
            <family val="2"/>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январь-июль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color rgb="FFFF0000"/>
            <rFont val="Times New Roman"/>
            <family val="2"/>
            <charset val="204"/>
          </rPr>
          <t>ДАиГ</t>
        </r>
        <r>
          <rPr>
            <sz val="16"/>
            <color rgb="FFFF0000"/>
            <rFont val="Times New Roman"/>
            <family val="2"/>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январь-июль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t>
        </r>
      </is>
    </nc>
  </rcc>
  <rfmt sheetId="1" sqref="I199:I202" start="0" length="2147483647">
    <dxf>
      <font>
        <color auto="1"/>
      </font>
    </dxf>
  </rfmt>
  <rfmt sheetId="1" sqref="J199" start="0" length="0">
    <dxf>
      <font>
        <sz val="16"/>
        <color rgb="FFFF0000"/>
      </font>
    </dxf>
  </rfmt>
  <rcc rId="1723" sId="1">
    <oc r="J199" t="inlineStr">
      <is>
        <r>
          <rPr>
            <u/>
            <sz val="16"/>
            <color rgb="FFFF0000"/>
            <rFont val="Times New Roman"/>
            <family val="2"/>
            <charset val="204"/>
          </rPr>
          <t>ДГХ</t>
        </r>
        <r>
          <rPr>
            <sz val="16"/>
            <color rgb="FFFF0000"/>
            <rFont val="Times New Roman"/>
            <family val="2"/>
            <charset val="204"/>
          </rPr>
          <t xml:space="preserve">: 
1) на 2020 год запланирован ремонт автомобильных дорог по 4 объектам общей площадью 90 918 м2.
Заключены муниципальные контракты на общую сумму 384 114,2 тыс. руб., из них в рамках государственной программы на сумму 163 141,9 тыс.руб. На 01.08.2020 выполнены работы по фрезерованию существующего асфальтобетонного покрытия по проезжей части, на заездах (общей площадью 67 918 м2), по устройству выравнивающего слоя из асфальтобетонной смеси, по устройству основания под фундаменты, по разборке бортовых камней, по устройству тротуаров. Расходы запланированы на 2-4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u/>
            <sz val="16"/>
            <color rgb="FFFF0000"/>
            <rFont val="Times New Roman"/>
            <family val="2"/>
            <charset val="204"/>
          </rPr>
          <t>ДАиГ</t>
        </r>
        <r>
          <rPr>
            <sz val="16"/>
            <color rgb="FFFF0000"/>
            <rFont val="Times New Roman"/>
            <family val="2"/>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- 26 %.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-78 %.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-35%. 
</t>
        </r>
        <r>
          <rPr>
            <u/>
            <sz val="16"/>
            <rFont val="Times New Roman"/>
            <family val="1"/>
            <charset val="204"/>
          </rPr>
          <t>АГ:</t>
        </r>
        <r>
          <rPr>
            <sz val="16"/>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Планируется строительство систем видеонаблюдения и фотовидеофиксации на 5 объектах АПК "Безопасный город".
</t>
        </r>
        <r>
          <rPr>
            <sz val="16"/>
            <color rgb="FFFF0000"/>
            <rFont val="Times New Roman"/>
            <family val="2"/>
            <charset val="204"/>
          </rPr>
          <t xml:space="preserve">
</t>
        </r>
      </is>
    </oc>
    <nc r="J199" t="inlineStr">
      <is>
        <r>
          <rPr>
            <u/>
            <sz val="16"/>
            <rFont val="Times New Roman"/>
            <family val="1"/>
            <charset val="204"/>
          </rPr>
          <t>ДГХ</t>
        </r>
        <r>
          <rPr>
            <sz val="16"/>
            <rFont val="Times New Roman"/>
            <family val="1"/>
            <charset val="204"/>
          </rPr>
          <t xml:space="preserve">: 
1) на 2020 год запланирован ремонт автомобильных дорог по 4 объектам общей площадью 90 818 м2.
Заключены муниципальные контракты на общую сумму 384 114,2 тыс. руб., из них в рамках государственной программы на сумму 163 141,9 тыс.руб. На 01.09.2020 выполнены работы по устройству верхнего слоя покрытия из щебеночно-мастичной асфальтобетонной смеси проезжей части общей площадью 55 550 м2, устройство покрытия тротуара из тротуарной плитки общей площадью 18 070 м2. Расходы запланированы на 3-4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- 26 %.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-78 %.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-35%. 
</t>
        </r>
        <r>
          <rPr>
            <u/>
            <sz val="16"/>
            <rFont val="Times New Roman"/>
            <family val="1"/>
            <charset val="204"/>
          </rPr>
          <t>АГ:</t>
        </r>
        <r>
          <rPr>
            <sz val="16"/>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Планируется строительство систем видеонаблюдения и фотовидеофиксации на 5 объектах АПК "Безопасный город".
</t>
        </r>
        <r>
          <rPr>
            <sz val="16"/>
            <color rgb="FFFF0000"/>
            <rFont val="Times New Roman"/>
            <family val="2"/>
            <charset val="204"/>
          </rPr>
          <t xml:space="preserve">
</t>
        </r>
      </is>
    </nc>
  </rcc>
</revisions>
</file>

<file path=xl/revisions/revisionLog5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84:D184" start="0" length="2147483647">
    <dxf>
      <font>
        <color auto="1"/>
      </font>
    </dxf>
  </rfmt>
  <rcc rId="1724" sId="1" numFmtId="4">
    <oc r="G184">
      <v>830.91</v>
    </oc>
    <nc r="G184">
      <v>4678.6499999999996</v>
    </nc>
  </rcc>
  <rcc rId="1725" sId="1" numFmtId="4">
    <oc r="E184">
      <v>830.91</v>
    </oc>
    <nc r="E184">
      <f>G184</f>
    </nc>
  </rcc>
  <rfmt sheetId="1" sqref="D184:I184" start="0" length="2147483647">
    <dxf>
      <font>
        <color auto="1"/>
      </font>
    </dxf>
  </rfmt>
  <rfmt sheetId="1" sqref="I180:I182" start="0" length="2147483647">
    <dxf>
      <font>
        <color auto="1"/>
      </font>
    </dxf>
  </rfmt>
</revisions>
</file>

<file path=xl/revisions/revisionLog5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78" start="0" length="0">
    <dxf>
      <font>
        <sz val="16"/>
        <color rgb="FFFF0000"/>
      </font>
    </dxf>
  </rfmt>
  <rcc rId="1726" sId="1">
    <oc r="J178"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УЛПХиЭБ: планируется "Благоустройство в районе СурГУ в г. Сургуте".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2 976,99 тыс.руб. сложился в связи с несоблюдением требований порядка государственной программы о заключении контракта не позднее 01.05.2020 года.</t>
      </is>
    </oc>
    <nc r="J178"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На 01.09.020 по объекту выполнено следующее:
- СГМУП "Горводоканал" разработана проектно-сметная документация;
- получено заключение о достоверности сметной стоимости по результатам экспертизы АУ ХМАО-Югры "Управление государственной экспертизы проектной документации и ценообразования в строительстве";
- конкурсная документация размещена на электронной площадке 26.08.2020. Расходы запланированы на 3-4 кварталы 2020 года.</t>
        </r>
        <r>
          <rPr>
            <sz val="16"/>
            <color rgb="FFFF0000"/>
            <rFont val="Times New Roman"/>
            <family val="2"/>
            <charset val="204"/>
          </rPr>
          <t xml:space="preserve">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УЛПХиЭБ: планируется "Благоустройство в районе СурГУ в г. Сургуте".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2 976,99 тыс.руб. сложился в связи с несоблюдением требований порядка государственной программы о заключении контракта не позднее 01.05.2020 года.</t>
        </r>
      </is>
    </nc>
  </rcc>
</revisions>
</file>

<file path=xl/revisions/revisionLog5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78:I179" start="0" length="2147483647">
    <dxf>
      <font>
        <color auto="1"/>
      </font>
    </dxf>
  </rfmt>
  <rcc rId="1727" sId="1">
    <oc r="J178"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На 01.09.020 по объекту выполнено следующее:
- СГМУП "Горводоканал" разработана проектно-сметная документация;
- получено заключение о достоверности сметной стоимости по результатам экспертизы АУ ХМАО-Югры "Управление государственной экспертизы проектной документации и ценообразования в строительстве";
- конкурсная документация размещена на электронной площадке 26.08.2020. Расходы запланированы на 3-4 кварталы 2020 года.</t>
        </r>
        <r>
          <rPr>
            <sz val="16"/>
            <color rgb="FFFF0000"/>
            <rFont val="Times New Roman"/>
            <family val="2"/>
            <charset val="204"/>
          </rPr>
          <t xml:space="preserve">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УЛПХиЭБ: планируется "Благоустройство в районе СурГУ в г. Сургуте".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2 976,99 тыс.руб. сложился в связи с несоблюдением требований порядка государственной программы о заключении контракта не позднее 01.05.2020 года.</t>
        </r>
      </is>
    </oc>
    <nc r="J178"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На 01.09.020 по объекту выполнено следующее:
- СГМУП "Горводоканал" разработана проектно-сметная документация;
- получено заключение о достоверности сметной стоимости по результатам экспертизы АУ ХМАО-Югры "Управление государственной экспертизы проектной документации и ценообразования в строительстве";
- конкурсная документация размещена на электронной площадке 26.08.2020. Расходы запланированы на 3-4 кварталы 2020 года.</t>
        </r>
        <r>
          <rPr>
            <sz val="16"/>
            <color rgb="FFFF0000"/>
            <rFont val="Times New Roman"/>
            <family val="2"/>
            <charset val="204"/>
          </rPr>
          <t xml:space="preserve">
</t>
        </r>
        <r>
          <rPr>
            <sz val="16"/>
            <rFont val="Times New Roman"/>
            <family val="1"/>
            <charset val="204"/>
          </rPr>
          <t>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На 01.09.2020 предоставлена субсидия в сумме 2 039,8 тыс.руб.</t>
        </r>
        <r>
          <rPr>
            <sz val="16"/>
            <color rgb="FFFF0000"/>
            <rFont val="Times New Roman"/>
            <family val="2"/>
            <charset val="204"/>
          </rPr>
          <t xml:space="preserve">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УЛПХиЭБ: планируется "Благоустройство в районе СурГУ в г. Сургуте".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2 976,99 тыс.руб. сложился в связи с несоблюдением требований порядка государственной программы о заключении контракта не позднее 01.05.2020 года.</t>
        </r>
      </is>
    </nc>
  </rcc>
</revisions>
</file>

<file path=xl/revisions/revisionLog5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8" sId="1">
    <oc r="J178"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На 01.09.020 по объекту выполнено следующее:
- СГМУП "Горводоканал" разработана проектно-сметная документация;
- получено заключение о достоверности сметной стоимости по результатам экспертизы АУ ХМАО-Югры "Управление государственной экспертизы проектной документации и ценообразования в строительстве";
- конкурсная документация размещена на электронной площадке 26.08.2020. Расходы запланированы на 3-4 кварталы 2020 года.</t>
        </r>
        <r>
          <rPr>
            <sz val="16"/>
            <color rgb="FFFF0000"/>
            <rFont val="Times New Roman"/>
            <family val="2"/>
            <charset val="204"/>
          </rPr>
          <t xml:space="preserve">
</t>
        </r>
        <r>
          <rPr>
            <sz val="16"/>
            <rFont val="Times New Roman"/>
            <family val="1"/>
            <charset val="204"/>
          </rPr>
          <t>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На 01.09.2020 предоставлена субсидия в сумме 2 039,8 тыс.руб.</t>
        </r>
        <r>
          <rPr>
            <sz val="16"/>
            <color rgb="FFFF0000"/>
            <rFont val="Times New Roman"/>
            <family val="2"/>
            <charset val="204"/>
          </rPr>
          <t xml:space="preserve">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УЛПХиЭБ: планируется "Благоустройство в районе СурГУ в г. Сургуте".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2 976,99 тыс.руб. сложился в связи с несоблюдением требований порядка государственной программы о заключении контракта не позднее 01.05.2020 года.</t>
        </r>
      </is>
    </oc>
    <nc r="J178"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На 01.09.020 по объекту выполнено следующее:
- СГМУП "Горводоканал" разработана проектно-сметная документация;
- получено заключение о достоверности сметной стоимости по результатам экспертизы АУ ХМАО-Югры "Управление государственной экспертизы проектной документации и ценообразования в строительстве";
- конкурсная документация размещена на электронной площадке 26.08.2020. Расходы запланированы на 3-4 кварталы 2020 года.</t>
        </r>
        <r>
          <rPr>
            <sz val="16"/>
            <color rgb="FFFF0000"/>
            <rFont val="Times New Roman"/>
            <family val="2"/>
            <charset val="204"/>
          </rPr>
          <t xml:space="preserve">
</t>
        </r>
        <r>
          <rPr>
            <sz val="16"/>
            <rFont val="Times New Roman"/>
            <family val="1"/>
            <charset val="204"/>
          </rPr>
          <t>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На 01.09.2020 предоставлена субсидия в сумме 2 039,8 тыс.руб.
2) возмещение расходов организации за доставку населению сжиженного газа для бытовых нужд. Расходы запланированы на 4 квартал 2020.</t>
        </r>
        <r>
          <rPr>
            <sz val="16"/>
            <color rgb="FFFF0000"/>
            <rFont val="Times New Roman"/>
            <family val="2"/>
            <charset val="204"/>
          </rPr>
          <t xml:space="preserve">
</t>
        </r>
        <r>
          <rPr>
            <sz val="16"/>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01.09.2020 заключены муниципальные контракты на выполнение указанных работ.  Расходы запланированы на 3-4  кварталы 2020 года.</t>
        </r>
        <r>
          <rPr>
            <sz val="16"/>
            <color rgb="FFFF0000"/>
            <rFont val="Times New Roman"/>
            <family val="2"/>
            <charset val="204"/>
          </rPr>
          <t xml:space="preserve">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УЛПХиЭБ: планируется "Благоустройство в районе СурГУ в г. Сургуте".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2 976,99 тыс.руб. сложился в связи с несоблюдением требований порядка государственной программы о заключении контракта не позднее 01.05.2020 года.</t>
        </r>
      </is>
    </nc>
  </rcc>
</revisions>
</file>

<file path=xl/revisions/revisionLog5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9" sId="1">
    <oc r="J178"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На 01.09.020 по объекту выполнено следующее:
- СГМУП "Горводоканал" разработана проектно-сметная документация;
- получено заключение о достоверности сметной стоимости по результатам экспертизы АУ ХМАО-Югры "Управление государственной экспертизы проектной документации и ценообразования в строительстве";
- конкурсная документация размещена на электронной площадке 26.08.2020. Расходы запланированы на 3-4 кварталы 2020 года.</t>
        </r>
        <r>
          <rPr>
            <sz val="16"/>
            <color rgb="FFFF0000"/>
            <rFont val="Times New Roman"/>
            <family val="2"/>
            <charset val="204"/>
          </rPr>
          <t xml:space="preserve">
</t>
        </r>
        <r>
          <rPr>
            <sz val="16"/>
            <rFont val="Times New Roman"/>
            <family val="1"/>
            <charset val="204"/>
          </rPr>
          <t>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На 01.09.2020 предоставлена субсидия в сумме 2 039,8 тыс.руб.
2) возмещение расходов организации за доставку населению сжиженного газа для бытовых нужд. Расходы запланированы на 4 квартал 2020.</t>
        </r>
        <r>
          <rPr>
            <sz val="16"/>
            <color rgb="FFFF0000"/>
            <rFont val="Times New Roman"/>
            <family val="2"/>
            <charset val="204"/>
          </rPr>
          <t xml:space="preserve">
</t>
        </r>
        <r>
          <rPr>
            <sz val="16"/>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01.09.2020 заключены муниципальные контракты на выполнение указанных работ.  Расходы запланированы на 3-4  кварталы 2020 года.</t>
        </r>
        <r>
          <rPr>
            <sz val="16"/>
            <color rgb="FFFF0000"/>
            <rFont val="Times New Roman"/>
            <family val="2"/>
            <charset val="204"/>
          </rPr>
          <t xml:space="preserve">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УЛПХиЭБ: планируется "Благоустройство в районе СурГУ в г. Сургуте".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2 976,99 тыс.руб. сложился в связи с несоблюдением требований порядка государственной программы о заключении контракта не позднее 01.05.2020 года.</t>
        </r>
      </is>
    </oc>
    <nc r="J178"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На 01.09.020 по объекту выполнено следующее:
- СГМУП "Горводоканал" разработана проектно-сметная документация;
- получено заключение о достоверности сметной стоимости по результатам экспертизы АУ ХМАО-Югры "Управление государственной экспертизы проектной документации и ценообразования в строительстве";
- конкурсная документация размещена на электронной площадке 26.08.2020. Расходы запланированы на 3-4 кварталы 2020 года.</t>
        </r>
        <r>
          <rPr>
            <sz val="16"/>
            <color rgb="FFFF0000"/>
            <rFont val="Times New Roman"/>
            <family val="2"/>
            <charset val="204"/>
          </rPr>
          <t xml:space="preserve">
</t>
        </r>
        <r>
          <rPr>
            <sz val="16"/>
            <rFont val="Times New Roman"/>
            <family val="1"/>
            <charset val="204"/>
          </rPr>
          <t>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На 01.09.2020 предоставлена субсидия в сумме 2 039,8 тыс.руб.
2) возмещение расходов организации за доставку населению сжиженного газа для бытовых нужд. Расходы запланированы на 4 квартал 2020.</t>
        </r>
        <r>
          <rPr>
            <sz val="16"/>
            <color rgb="FFFF0000"/>
            <rFont val="Times New Roman"/>
            <family val="2"/>
            <charset val="204"/>
          </rPr>
          <t xml:space="preserve">
</t>
        </r>
        <r>
          <rPr>
            <sz val="16"/>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01.09.2020 заключены муниципальные контракты на выполнение указанных работ.  Расходы запланированы на 3-4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t>
        </r>
        <r>
          <rPr>
            <sz val="16"/>
            <color rgb="FFFF0000"/>
            <rFont val="Times New Roman"/>
            <family val="2"/>
            <charset val="204"/>
          </rPr>
          <t xml:space="preserve">
1) УЛПХиЭБ: планируется "Благоустройство в районе СурГУ в г. Сургуте".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2 976,99 тыс.руб. сложился в связи с несоблюдением требований порядка государственной программы о заключении контракта не позднее 01.05.2020 года.</t>
        </r>
      </is>
    </nc>
  </rcc>
</revisions>
</file>

<file path=xl/revisions/revisionLog5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78:J184" start="0" length="2147483647">
    <dxf>
      <font>
        <sz val="14"/>
      </font>
    </dxf>
  </rfmt>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5" start="0" length="2147483647">
    <dxf>
      <font>
        <color auto="1"/>
      </font>
    </dxf>
  </rfmt>
  <rfmt sheetId="1" sqref="I26" start="0" length="2147483647">
    <dxf>
      <font>
        <color auto="1"/>
      </font>
    </dxf>
  </rfmt>
</revisions>
</file>

<file path=xl/revisions/revisionLog5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0" sId="1">
    <oc r="J178" t="inlineStr">
      <is>
        <r>
          <rPr>
            <sz val="14"/>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На 01.09.020 по объекту выполнено следующее:
- СГМУП "Горводоканал" разработана проектно-сметная документация;
- получено заключение о достоверности сметной стоимости по результатам экспертизы АУ ХМАО-Югры "Управление государственной экспертизы проектной документации и ценообразования в строительстве";
- конкурсная документация размещена на электронной площадке 26.08.2020. Расходы запланированы на 3-4 кварталы 2020 года.</t>
        </r>
        <r>
          <rPr>
            <sz val="14"/>
            <color rgb="FFFF0000"/>
            <rFont val="Times New Roman"/>
            <family val="1"/>
            <charset val="204"/>
          </rPr>
          <t xml:space="preserve">
</t>
        </r>
        <r>
          <rPr>
            <sz val="14"/>
            <rFont val="Times New Roman"/>
            <family val="1"/>
            <charset val="204"/>
          </rPr>
          <t>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На 01.09.2020 предоставлена субсидия в сумме 2 039,8 тыс.руб.
2) возмещение расходов организации за доставку населению сжиженного газа для бытовых нужд. Расходы запланированы на 4 квартал 2020.</t>
        </r>
        <r>
          <rPr>
            <sz val="14"/>
            <color rgb="FFFF0000"/>
            <rFont val="Times New Roman"/>
            <family val="1"/>
            <charset val="204"/>
          </rPr>
          <t xml:space="preserve">
</t>
        </r>
        <r>
          <rPr>
            <sz val="14"/>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01.09.2020 заключены муниципальные контракты на выполнение указанных работ.  Расходы запланированы на 3-4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t>
        </r>
        <r>
          <rPr>
            <sz val="14"/>
            <color rgb="FFFF0000"/>
            <rFont val="Times New Roman"/>
            <family val="1"/>
            <charset val="204"/>
          </rPr>
          <t xml:space="preserve">
1) УЛПХиЭБ: планируется "Благоустройство в районе СурГУ в г. Сургуте". Заключен договор с ООО "Квадрат" на сумму 129 675,1 тыс.руб., в том числе на 2020 год - 68 195,9 тыс.руб.  Средства  будут освоены в течение 2020 года.
В 2020 году будут выполнены работы по второму этапу благоустройства объекта:
- устройство вертикальной планировки (разравнивание территории);
- устройство проездов, тротуаров, дорожек и площадок (продолжение устройства пешеходных дорожек, велодорожки);
-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видеонаблюдение (подземная прокладка линии из оптоволокна под видеонаблюдение);
- устройство железобетонной конструкции «Боул» для скейтбординга;
- ограждение территории (установка столбиков и секций ограждения на благоустроенном участке территории с выполнение работ по подключению);
- озеленение территории.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2 976,99 тыс.руб. сложился в связи с несоблюдением требований порядка государственной программы о заключении контракта не позднее 01.05.2020 года.</t>
        </r>
      </is>
    </oc>
    <nc r="J178" t="inlineStr">
      <is>
        <r>
          <rPr>
            <sz val="14"/>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На 01.09.020 по объекту выполнено следующее:
- СГМУП "Горводоканал" разработана проектно-сметная документация;
- получено заключение о достоверности сметной стоимости по результатам экспертизы АУ ХМАО-Югры "Управление государственной экспертизы проектной документации и ценообразования в строительстве";
- конкурсная документация размещена на электронной площадке 26.08.2020. Расходы запланированы на 3-4 кварталы 2020 года.</t>
        </r>
        <r>
          <rPr>
            <sz val="14"/>
            <color rgb="FFFF0000"/>
            <rFont val="Times New Roman"/>
            <family val="1"/>
            <charset val="204"/>
          </rPr>
          <t xml:space="preserve">
</t>
        </r>
        <r>
          <rPr>
            <sz val="14"/>
            <rFont val="Times New Roman"/>
            <family val="1"/>
            <charset val="204"/>
          </rPr>
          <t>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На 01.09.2020 предоставлена субсидия в сумме 2 039,8 тыс.руб.
2) возмещение расходов организации за доставку населению сжиженного газа для бытовых нужд. Расходы запланированы на 4 квартал 2020.</t>
        </r>
        <r>
          <rPr>
            <sz val="14"/>
            <color rgb="FFFF0000"/>
            <rFont val="Times New Roman"/>
            <family val="1"/>
            <charset val="204"/>
          </rPr>
          <t xml:space="preserve">
</t>
        </r>
        <r>
          <rPr>
            <sz val="14"/>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01.09.2020 заключены муниципальные контракты на выполнение указанных работ.  Расходы запланированы на 3-4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благоустройство в районе СурГУ в г. Сургуте". Предоставлена субсидия в сумме 2 503,38 тыс.руб.</t>
        </r>
        <r>
          <rPr>
            <sz val="14"/>
            <color rgb="FFFF0000"/>
            <rFont val="Times New Roman"/>
            <family val="1"/>
            <charset val="204"/>
          </rPr>
          <t xml:space="preserve">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2 976,99 тыс.руб. сложился в связи с несоблюдением требований порядка государственной программы о заключении контракта не позднее 01.05.2020 года.</t>
        </r>
      </is>
    </nc>
  </rcc>
</revisions>
</file>

<file path=xl/revisions/revisionLog5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1" sId="1">
    <oc r="J178" t="inlineStr">
      <is>
        <r>
          <rPr>
            <sz val="14"/>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На 01.09.020 по объекту выполнено следующее:
- СГМУП "Горводоканал" разработана проектно-сметная документация;
- получено заключение о достоверности сметной стоимости по результатам экспертизы АУ ХМАО-Югры "Управление государственной экспертизы проектной документации и ценообразования в строительстве";
- конкурсная документация размещена на электронной площадке 26.08.2020. Расходы запланированы на 3-4 кварталы 2020 года.</t>
        </r>
        <r>
          <rPr>
            <sz val="14"/>
            <color rgb="FFFF0000"/>
            <rFont val="Times New Roman"/>
            <family val="1"/>
            <charset val="204"/>
          </rPr>
          <t xml:space="preserve">
</t>
        </r>
        <r>
          <rPr>
            <sz val="14"/>
            <rFont val="Times New Roman"/>
            <family val="1"/>
            <charset val="204"/>
          </rPr>
          <t>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На 01.09.2020 предоставлена субсидия в сумме 2 039,8 тыс.руб.
2) возмещение расходов организации за доставку населению сжиженного газа для бытовых нужд. Расходы запланированы на 4 квартал 2020.</t>
        </r>
        <r>
          <rPr>
            <sz val="14"/>
            <color rgb="FFFF0000"/>
            <rFont val="Times New Roman"/>
            <family val="1"/>
            <charset val="204"/>
          </rPr>
          <t xml:space="preserve">
</t>
        </r>
        <r>
          <rPr>
            <sz val="14"/>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01.09.2020 заключены муниципальные контракты на выполнение указанных работ.  Расходы запланированы на 3-4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благоустройство в районе СурГУ в г. Сургуте". Предоставлена субсидия в сумме 2 503,38 тыс.руб.</t>
        </r>
        <r>
          <rPr>
            <sz val="14"/>
            <color rgb="FFFF0000"/>
            <rFont val="Times New Roman"/>
            <family val="1"/>
            <charset val="204"/>
          </rPr>
          <t xml:space="preserve">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2 976,99 тыс.руб. сложился в связи с несоблюдением требований порядка государственной программы о заключении контракта не позднее 01.05.2020 года.</t>
        </r>
      </is>
    </oc>
    <nc r="J178" t="inlineStr">
      <is>
        <r>
          <rPr>
            <sz val="14"/>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На 01.09.020 по объекту выполнено следующее:
- СГМУП "Горводоканал" разработана проектно-сметная документация;
- получено заключение о достоверности сметной стоимости по результатам экспертизы АУ ХМАО-Югры "Управление государственной экспертизы проектной документации и ценообразования в строительстве";
- конкурсная документация размещена на электронной площадке 26.08.2020. Расходы запланированы на 3-4 кварталы 2020 года.</t>
        </r>
        <r>
          <rPr>
            <sz val="14"/>
            <color rgb="FFFF0000"/>
            <rFont val="Times New Roman"/>
            <family val="1"/>
            <charset val="204"/>
          </rPr>
          <t xml:space="preserve">
</t>
        </r>
        <r>
          <rPr>
            <sz val="14"/>
            <rFont val="Times New Roman"/>
            <family val="1"/>
            <charset val="204"/>
          </rPr>
          <t>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На 01.09.2020 предоставлена субсидия в сумме 2 039,8 тыс.руб.
2) возмещение расходов организации за доставку населению сжиженного газа для бытовых нужд. Расходы запланированы на 4 квартал 2020.</t>
        </r>
        <r>
          <rPr>
            <sz val="14"/>
            <color rgb="FFFF0000"/>
            <rFont val="Times New Roman"/>
            <family val="1"/>
            <charset val="204"/>
          </rPr>
          <t xml:space="preserve">
</t>
        </r>
        <r>
          <rPr>
            <sz val="14"/>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01.09.2020 заключены муниципальные контракты на выполнение указанных работ.  Расходы запланированы на 3-4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благоустройство в районе СурГУ в г. Сургуте". Предоставлена субсидия в сумме 2 503,38 тыс.руб.</t>
        </r>
        <r>
          <rPr>
            <sz val="14"/>
            <color rgb="FFFF0000"/>
            <rFont val="Times New Roman"/>
            <family val="1"/>
            <charset val="204"/>
          </rPr>
          <t xml:space="preserve">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2 976,99 тыс.руб. сложился в связи с несоблюдением требований порядка государственной программы о заключении контракта не позднее 01.05.2020 года.
</t>
        </r>
        <r>
          <rPr>
            <sz val="14"/>
            <rFont val="Times New Roman"/>
            <family val="1"/>
            <charset val="204"/>
          </rPr>
          <t>Подпрограммой "Содействие проведению капитального ремонта многоквартирных домов" 
768,2 ты.руб. - средства на предоставление субсидии на энергоэффективный капитальный ремонт общего имущества многоквартирных домов за счет средств Фонда содействия реформированию жилищно-коммунального хозяйства. Расходы запланированы на 4 квартал 2020. Порядок предоставления субсидии проходит процедуру согласования.</t>
        </r>
      </is>
    </nc>
  </rcc>
</revisions>
</file>

<file path=xl/revisions/revisionLog5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2" sId="1">
    <oc r="K15">
      <f>D15-I15</f>
    </oc>
    <nc r="K15">
      <f>D15-I15</f>
    </nc>
  </rcc>
  <rcc rId="1733" sId="1">
    <oc r="K17">
      <f>D17-I17</f>
    </oc>
    <nc r="K17">
      <f>D17-I17</f>
    </nc>
  </rcc>
  <rfmt sheetId="1" sqref="L15" start="0" length="2147483647">
    <dxf>
      <font>
        <b val="0"/>
      </font>
    </dxf>
  </rfmt>
  <rfmt sheetId="1" sqref="L15" start="0" length="2147483647">
    <dxf>
      <font>
        <color auto="1"/>
      </font>
    </dxf>
  </rfmt>
  <rfmt sheetId="1" sqref="J15" start="0" length="0">
    <dxf>
      <font>
        <sz val="16"/>
        <color rgb="FFFF0000"/>
      </font>
    </dxf>
  </rfmt>
  <rcc rId="1734" sId="1">
    <oc r="J15" t="inlineStr">
      <is>
        <r>
          <rPr>
            <u/>
            <sz val="16"/>
            <color rgb="FFFF0000"/>
            <rFont val="Times New Roman"/>
            <family val="2"/>
            <charset val="204"/>
          </rPr>
          <t>УППЭК:</t>
        </r>
        <r>
          <rPr>
            <sz val="16"/>
            <color rgb="FFFF0000"/>
            <rFont val="Times New Roman"/>
            <family val="2"/>
            <charset val="204"/>
          </rPr>
          <t xml:space="preserve"> в рамках реализации государственной программы запланированы расходы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3 квартал 2020 года.
Первая дезинсекционная обработка выполнена в полном объеме, согласно заключенным договорам на оказание услуг по проведению дезинсекции.
1. Акарицидные обработки (проведены с 26.04.20020 по 04.05.2020, с 02.06.2020 по 10.06.2020).
Выполнена обработка на площади 420,45 га (план 421,32 га). 
2. Ларвицидные обработки (проведены с 09.05.2020 - 15.05.2020, с 15.06.2020 по 21.06.2020).
В полном объеме выполнена обработка на площади 326,17 га.
3. Барьерная дератизация селитебной зоны территории г.Сургута (проведены с 02.05.2020  - 05.05.2020):
В полном объеме выполнена дератизация на площади 232,30 га.
</t>
        </r>
        <r>
          <rPr>
            <u/>
            <sz val="16"/>
            <color rgb="FFFF0000"/>
            <rFont val="Times New Roman"/>
            <family val="2"/>
            <charset val="204"/>
          </rPr>
          <t>АГ:</t>
        </r>
        <r>
          <rPr>
            <sz val="16"/>
            <color rgb="FFFF0000"/>
            <rFont val="Times New Roman"/>
            <family val="2"/>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t>
        </r>
      </is>
    </oc>
    <nc r="J15" t="inlineStr">
      <is>
        <r>
          <rPr>
            <u/>
            <sz val="16"/>
            <rFont val="Times New Roman"/>
            <family val="1"/>
            <charset val="204"/>
          </rPr>
          <t>УППЭК:</t>
        </r>
        <r>
          <rPr>
            <sz val="16"/>
            <rFont val="Times New Roman"/>
            <family val="1"/>
            <charset val="204"/>
          </rPr>
          <t xml:space="preserve"> в рамках реализации государственной программы запланированы расходы на оказание услуг по санитарно-противоэпидемическим мероприятиям (акарицидная, ларвицидная обработки, барьерная дератизация) в городе Сургуте. Денежные средства будут освоены в течение года. </t>
        </r>
        <r>
          <rPr>
            <sz val="16"/>
            <color rgb="FFFF0000"/>
            <rFont val="Times New Roman"/>
            <family val="2"/>
            <charset val="204"/>
          </rPr>
          <t xml:space="preserve">
</t>
        </r>
        <r>
          <rPr>
            <sz val="16"/>
            <rFont val="Times New Roman"/>
            <family val="1"/>
            <charset val="204"/>
          </rPr>
          <t>Первая, вторая, третья дезинсекционная обработка выполнена в полном объеме, согласно заключенным договорам на оказание услуг по проведению дезинсекции.</t>
        </r>
        <r>
          <rPr>
            <sz val="16"/>
            <color rgb="FFFF0000"/>
            <rFont val="Times New Roman"/>
            <family val="2"/>
            <charset val="204"/>
          </rPr>
          <t xml:space="preserve">
</t>
        </r>
        <r>
          <rPr>
            <sz val="16"/>
            <rFont val="Times New Roman"/>
            <family val="1"/>
            <charset val="204"/>
          </rPr>
          <t xml:space="preserve">1. Акарицидные обработки (проведены с 26.04.20020 по 04.05.2020, с 02.06.2020 по 10.06.2020, с 11.07.2020 по 17.07.2020).
Выполнена обработка на площади 420,45 га (план 421,32 га). 
2. Ларвицидные обработки (проведены с 09.05.2020 - 15.05.2020, с 15.06.2020 по 21.06.2020).
В полном объеме выполнена обработка на площади 326,17 га.
3. Барьерная дератизация селитебной зоны территории г.Сургута (проведены с 02.05.2020  - 05.05.2020):
В полном объеме выполнена дератизация на площади 232,30 га.
4. Контроль эффективности проведенных обработок (контроль через 3-5 дней после обработки, дератизация – через 10 - 14 дней после обработки).
Площадь, подлежащая контролю эффективности:
- акарицидные обработки – 42,22 га; - ларвицидные обработки – 32,62 га; - дератизация – 23,23 га.
</t>
        </r>
        <r>
          <rPr>
            <u/>
            <sz val="16"/>
            <rFont val="Times New Roman"/>
            <family val="1"/>
            <charset val="204"/>
          </rPr>
          <t>АГ:</t>
        </r>
        <r>
          <rPr>
            <sz val="16"/>
            <rFont val="Times New Roman"/>
            <family val="1"/>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t>
        </r>
      </is>
    </nc>
  </rcc>
  <rfmt sheetId="1" sqref="I15" start="0" length="2147483647">
    <dxf>
      <font>
        <color auto="1"/>
      </font>
    </dxf>
  </rfmt>
  <rcv guid="{CCF533A2-322B-40E2-88B2-065E6D1D35B4}" action="delete"/>
  <rdn rId="0" localSheetId="1" customView="1" name="Z_CCF533A2_322B_40E2_88B2_065E6D1D35B4_.wvu.PrintArea" hidden="1" oldHidden="1">
    <formula>'на 01.09.2020'!$A$1:$J$229</formula>
    <oldFormula>'на 01.09.2020'!$A$1:$J$229</oldFormula>
  </rdn>
  <rdn rId="0" localSheetId="1" customView="1" name="Z_CCF533A2_322B_40E2_88B2_065E6D1D35B4_.wvu.PrintTitles" hidden="1" oldHidden="1">
    <formula>'на 01.09.2020'!$5:$8</formula>
    <oldFormula>'на 01.09.2020'!$5:$8</oldFormula>
  </rdn>
  <rdn rId="0" localSheetId="1" customView="1" name="Z_CCF533A2_322B_40E2_88B2_065E6D1D35B4_.wvu.FilterData" hidden="1" oldHidden="1">
    <formula>'на 01.09.2020'!$A$7:$J$430</formula>
    <oldFormula>'на 01.09.2020'!$A$7:$J$430</oldFormula>
  </rdn>
  <rcv guid="{CCF533A2-322B-40E2-88B2-065E6D1D35B4}" action="add"/>
</revisions>
</file>

<file path=xl/revisions/revisionLog5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82:H85" start="0" length="2147483647">
    <dxf>
      <font>
        <color auto="1"/>
      </font>
    </dxf>
  </rfmt>
  <rfmt sheetId="1" sqref="A82:B87" start="0" length="2147483647">
    <dxf>
      <font>
        <color auto="1"/>
      </font>
    </dxf>
  </rfmt>
  <rcv guid="{6068C3FF-17AA-48A5-A88B-2523CBAC39AE}" action="delete"/>
  <rdn rId="0" localSheetId="1" customView="1" name="Z_6068C3FF_17AA_48A5_A88B_2523CBAC39AE_.wvu.PrintArea" hidden="1" oldHidden="1">
    <formula>'на 01.09.2020'!$A$1:$J$215</formula>
    <oldFormula>'на 01.09.2020'!$A$1:$J$215</oldFormula>
  </rdn>
  <rdn rId="0" localSheetId="1" customView="1" name="Z_6068C3FF_17AA_48A5_A88B_2523CBAC39AE_.wvu.PrintTitles" hidden="1" oldHidden="1">
    <formula>'на 01.09.2020'!$5:$8</formula>
    <oldFormula>'на 01.09.2020'!$5:$8</oldFormula>
  </rdn>
  <rdn rId="0" localSheetId="1" customView="1" name="Z_6068C3FF_17AA_48A5_A88B_2523CBAC39AE_.wvu.FilterData" hidden="1" oldHidden="1">
    <formula>'на 01.09.2020'!$A$7:$J$430</formula>
    <oldFormula>'на 01.09.2020'!$A$7:$J$430</oldFormula>
  </rdn>
  <rcv guid="{6068C3FF-17AA-48A5-A88B-2523CBAC39AE}" action="add"/>
</revisions>
</file>

<file path=xl/revisions/revisionLog5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1" sId="1">
    <oc r="J82" t="inlineStr">
      <is>
        <t>В мае 2020 года состоялось 3 аукциона на приобретение 30 жилых помещений (14  - 1 комн.кв., 4 - 2-х комнт.кв., 12 - 3-х комн.кв.). Муниципальные контракты заключены.. Размещение закупок на приобретение 64 жилых помещений запланировано на август 2020 года.</t>
      </is>
    </oc>
    <nc r="J82" t="inlineStr">
      <is>
        <t>В мае 2020 года состоялось 3 аукциона на приобретение 30 жилых помещений (14  - 1 комн.кв., 4 - 2-х комнт.кв., 12 - 3-х комн.кв.). Муниципальные контракты заключены, оплачены. Размещенные в августе аукционы на приобретение 11 жилых помещений состоялись, стадия заключения контрактов. Размещение закупок на приобретение 53 жилых помещений запланировано на сентябрь 2020 года.</t>
      </is>
    </nc>
  </rcc>
  <rfmt sheetId="1" sqref="I82:J87" start="0" length="2147483647">
    <dxf>
      <font>
        <color auto="1"/>
      </font>
    </dxf>
  </rfmt>
</revisions>
</file>

<file path=xl/revisions/revisionLog5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2" sId="1" numFmtId="4">
    <oc r="E90">
      <v>1989.86</v>
    </oc>
    <nc r="E90">
      <v>3813.9</v>
    </nc>
  </rcc>
  <rcc rId="1743" sId="1" numFmtId="4">
    <oc r="G90">
      <v>1989.86</v>
    </oc>
    <nc r="G90">
      <v>3813.9</v>
    </nc>
  </rcc>
  <rcc rId="1744" sId="1" numFmtId="4">
    <oc r="E91">
      <v>245.95</v>
    </oc>
    <nc r="E91">
      <v>471.4</v>
    </nc>
  </rcc>
  <rcc rId="1745" sId="1" numFmtId="4">
    <oc r="G91">
      <v>245.95</v>
    </oc>
    <nc r="G91">
      <v>471.4</v>
    </nc>
  </rcc>
  <rfmt sheetId="1" sqref="A88:I93" start="0" length="2147483647">
    <dxf>
      <font>
        <color auto="1"/>
      </font>
    </dxf>
  </rfmt>
  <rcc rId="1746" sId="1">
    <oc r="J88" t="inlineStr">
      <is>
        <t xml:space="preserve">Перечисление субсидий будет произведено по факту издания постановлениий Администрации города </t>
      </is>
    </oc>
    <nc r="J88" t="inlineStr">
      <is>
        <t xml:space="preserve">Перечисление субсидий произведится по факту издания постановлениий Администрации города. Произведена выплата субсидии 1 участнику программы. </t>
      </is>
    </nc>
  </rcc>
  <rfmt sheetId="1" sqref="J88:J93" start="0" length="2147483647">
    <dxf>
      <font>
        <color auto="1"/>
      </font>
    </dxf>
  </rfmt>
</revisions>
</file>

<file path=xl/revisions/revisionLog5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7" sId="1" numFmtId="4">
    <oc r="E96">
      <v>7653.65</v>
    </oc>
    <nc r="E96">
      <v>11842.39</v>
    </nc>
  </rcc>
  <rcc rId="1748" sId="1" numFmtId="4">
    <oc r="G96">
      <v>7653.65</v>
    </oc>
    <nc r="G96">
      <v>11842.39</v>
    </nc>
  </rcc>
  <rcc rId="1749" sId="1" numFmtId="4">
    <oc r="E97">
      <v>2551.2199999999998</v>
    </oc>
    <nc r="E97">
      <v>3947.46</v>
    </nc>
  </rcc>
  <rcc rId="1750" sId="1" numFmtId="4">
    <oc r="G97">
      <v>2551.2199999999998</v>
    </oc>
    <nc r="G97">
      <v>3947.46</v>
    </nc>
  </rcc>
  <rcc rId="1751" sId="1">
    <oc r="J94" t="inlineStr">
      <is>
        <t>Заключен муниципальный контракт на выполнение работ по строительству инженерных сетей объекта "Улица Маяковского от ул.30 лет Победы до ул. Университетская" с ООО "ЮВиС" №9/2019 от 31.05.2019. Сумма по контракту 377 987,5 тыс.руб. (сети - 87 276,0 тыс.руб., дорога - 290 711,5 тыс.руб.) Срок выполнения работ -  31.10.2020г. Готовность объекта -78 %. В июле 2020 года выполнены и приняты работы на сумму 5 585 тыс.руб., заявка направлена на согласование, оплата будет произведена в следующем отчетном периоде.</t>
      </is>
    </oc>
    <nc r="J94" t="inlineStr">
      <is>
        <t xml:space="preserve">Заключен муниципальный контракт на выполнение работ по строительству инженерных сетей объекта "Улица Маяковского от ул.30 лет Победы до ул. Университетская" с ООО "ЮВиС" №9/2019 от 31.05.2019. Сумма по контракту 377 987,5 тыс.руб. (сети - 87 276,0 тыс.руб., дорога - 290 711,5 тыс.руб.) Срок выполнения работ -  31.10.2020г. Готовность объекта -85 %. </t>
      </is>
    </nc>
  </rcc>
  <rfmt sheetId="1" sqref="A94:J99" start="0" length="2147483647">
    <dxf>
      <font>
        <color auto="1"/>
      </font>
    </dxf>
  </rfmt>
</revisions>
</file>

<file path=xl/revisions/revisionLog5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2" sId="1" numFmtId="4">
    <oc r="D108">
      <v>9479.89</v>
    </oc>
    <nc r="D108">
      <v>18172.939999999999</v>
    </nc>
  </rcc>
  <rcc rId="1753" sId="1" numFmtId="4">
    <oc r="D109">
      <v>1171.67</v>
    </oc>
    <nc r="D109">
      <v>2246.09</v>
    </nc>
  </rcc>
  <rcc rId="1754" sId="1" numFmtId="4">
    <oc r="I109">
      <f>D109-G109</f>
    </oc>
    <nc r="I109">
      <v>1171.67</v>
    </nc>
  </rcc>
  <rcc rId="1755" sId="1">
    <oc r="J106" t="inlineStr">
      <is>
        <t xml:space="preserve">Заключен муниципальный контракт на выполнение кадастровых работ с ООО "Геоземстрой" от 21.02.2020 № 1. </t>
      </is>
    </oc>
    <nc r="J106" t="inlineStr">
      <is>
        <t>Заключен муниципальный контракт на выполнение кадастровых работ с ООО "Геоземстрой" от 21.02.2020 № 1. Остаток средств в размере 9 767,48 тыс.руб.  - экономия по результатам проведенных торгов.</t>
      </is>
    </nc>
  </rcc>
  <rcc rId="1756" sId="1">
    <oc r="K106">
      <f>D106-I106</f>
    </oc>
    <nc r="K106">
      <f>D106-I106</f>
    </nc>
  </rcc>
  <rfmt sheetId="1" sqref="A106:J110" start="0" length="2147483647">
    <dxf>
      <font>
        <color auto="1"/>
      </font>
    </dxf>
  </rfmt>
</revisions>
</file>

<file path=xl/revisions/revisionLog5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76:I81" start="0" length="2147483647">
    <dxf>
      <font>
        <color auto="1"/>
      </font>
    </dxf>
  </rfmt>
  <rfmt sheetId="1" sqref="B111" start="0" length="2147483647">
    <dxf>
      <font>
        <color auto="1"/>
      </font>
    </dxf>
  </rfmt>
  <rcc rId="1757" sId="1" numFmtId="4">
    <oc r="D114">
      <f>24026.61+2499.12</f>
    </oc>
    <nc r="D114">
      <v>17832.669999999998</v>
    </nc>
  </rcc>
  <rcc rId="1758" sId="1" numFmtId="4">
    <oc r="D115">
      <f>2969.59+308.88</f>
    </oc>
    <nc r="D115">
      <v>2204.04</v>
    </nc>
  </rcc>
  <rfmt sheetId="1" sqref="A112:H114" start="0" length="2147483647">
    <dxf>
      <font>
        <color auto="1"/>
      </font>
    </dxf>
  </rfmt>
  <rfmt sheetId="1" sqref="A115:H117" start="0" length="2147483647">
    <dxf>
      <font>
        <color auto="1"/>
      </font>
    </dxf>
  </rfmt>
</revisions>
</file>

<file path=xl/revisions/revisionLog5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9" sId="1">
    <oc r="I114">
      <f>346.71+825.48+1388.46+466.66+373.8+421.86+2552.06+2499.12+322.63+826.03+2296.79</f>
    </oc>
    <nc r="I114">
      <f>346.71+825.48+1388.46+466.66+373.8+421.86+322.63+826.03+399.43+447.81+1145.52</f>
    </nc>
  </rcc>
  <rfmt sheetId="1" sqref="I114" start="0" length="2147483647">
    <dxf>
      <font>
        <color auto="1"/>
      </font>
    </dxf>
  </rfmt>
  <rcc rId="1760" sId="1">
    <oc r="I115">
      <f>42.85+102.03+171.61+57.68+46.2+52.14+315.42+308.88+39.88+102.09+283.87</f>
    </oc>
    <nc r="I115">
      <f>42.85+102.03+171.61+57.68+46.2+52.14+39.88+102.09+49.37+55.35+141.58</f>
    </nc>
  </rcc>
  <rfmt sheetId="1" sqref="I115" start="0" length="2147483647">
    <dxf>
      <font>
        <color auto="1"/>
      </font>
    </dxf>
  </rfmt>
  <rcc rId="1761" sId="1">
    <oc r="J112" t="inlineStr">
      <is>
        <t>1.Заключен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"Магистральная улица Северного жилого района (улиц 3"З", 6 "ЗР", на участке от ул.Аэрофлотской до ул.4 "ЗР") от 22.10.2019 №26/2019 с ООО "Земельный кадастровый центр". Сумма контракта 389,56 тыс.руб. Срок выполнения работ  - 6 месяцев с даты подписания контракта. Подрядчиком нарушен срок выполнения работ. Ведется претензионная работа.
2.Заключен муниципальный контракт на выполнение работ по разработке проекта планировки и проекта межевания территории парка за Саймой №5/2020 от 24.03.2020 с ИП Никитин В.В. Сумма контракта 927,5 тыс.руб. Срок выполнения работ - 8 месяцев с даты контракта. Экономия по результатам проведенных торгов сложилась в размере 3 857,18 рублей 
3.Заключен муниципальный контракт на выполнение работ по разработке проекта планировки и проекта межевания территории в границах Нефтеюганское шоссе, улиц Маяковского, Профсоюзов, Островского в городе Сургуте от 28.10.2019 №27/2019 с ООО "Зенит". Сумма контракта 1 560,07 тыс.руб. Срок выполнения работ  - 8 месяцев с даты подписания контракта.
4.Заключен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"Объездная автомобильная дорога 1"З" IV пусковой коплекс (на участке от улицы Югорской до развязки улиц Терешковой и Фармана Салманова) в городе Сургуте от 22.10.2019 №25/2019 с ООО "Земельный кадастровый центр". Сумма контракта 524,33 тыс.руб. Срок выполнения работ  - 9 месяцев с даты подписания контракта.
5.Заключен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3"ЮР, 5 "ЮР"  на участке от ул.16 "ЮР" до ул.4 "З"  (2 этап) в городе Сургуте от 10.12.2019 №33/2019 с ООО "Земельный кадастровый центр". Сумма контракта 474,0 тыс.руб. Срок выполнения работ  - 9 месяцев с даты подписания контракта. Экономия по результатам проведенных торгов сложилась в размере 39,5 рублей.
6.Заключен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"Улица 5"З" на участке от ул. 4"З" до Тюменского тракта (3 этап) в городе Сургуте" от 24.03.2020 №4/2020 с ИП Никитин В.В. Сумма контракта 420 тыс.руб. Срок выполнения работ  - 8 месяцев с даты подписания контракта. Экономия по результатам произведенных торгов  сложилась в размере 2 297,79 тыс. руб.
7.Заключен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23"З" от ул. 3"З" до ул.5 "З" от 07.04.2020 №6/2020 с ООО "Вектор". Сумма контракта 362,5 тыс.руб. Срок выполнения работ - 6 месяцев с даты контракта. 
8.Заключен муниципальный контракт на выполнение работ по разработке проекта межевания территории квартала IV  в городе Сургуте от 25.05.2020 № 13/2020 с ООО "Архивариус". Сумма контракта 928,13 тыс.руб. Срок выполнения работ - 6 месяцев с даты контракта. 
9. Закупка на выполнение работ по постановке границ территориальных зон на государственный кадастровый учет отменена. Остаток средств в размере 9 767,48 руб. будут предложены к перераспределению.
10.Аукцион на выполнение работ по разработке проекта межевания территории микрорайонов 1,2,4 в г.Сургуте проведен 17.07.2020, итоги подведены 31.07.2020. Муниципальный контракт на стадии заключения.
11.Аукцион на выполнение работ по разработке проекта планировки и проекта межевания территории для размещения линейного объекта "Улица 3"З" от Тюменского тракта до ул. 4"З" в городе Сургуте проведен 21.07.2020, итоги подведены 03.08.2020. Заключение контракта будет произведено в августе 2020 года.
12. Аукцион на выполнение работ по разработке проектов планировки объекта "Улица 1 "В" (проспект Пролетарский) от улицы Геологической до ул.Югорской в городе Сургуте" проведен 21.07.2020, итоги подведены 03.08.2020. Заключение контракта будет произведено в августе 2020 года.</t>
      </is>
    </oc>
    <nc r="J112" t="inlineStr">
      <is>
        <t>1.Заключен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"Магистральная улица Северного жилого района (улиц 3"З", 6 "ЗР", на участке от ул.Аэрофлотской до ул.4 "ЗР") от 22.10.2019 №26/2019 с ООО "Земельный кадастровый центр". Сумма контракта 389,56 тыс.руб. Срок выполнения работ  - 6 месяцев с даты подписания контракта. Подрядчиком нарушен срок выполнения работ. Ведется претензионная работа.
2.Заключен муниципальный контракт на выполнение работ по разработке проекта планировки и проекта межевания территории парка за Саймой №5/2020 от 24.03.2020 с ИП Никитин В.В. Сумма контракта 927,5 тыс.руб. Срок выполнения работ - 8 месяцев с даты контракта. Экономия по результатам проведенных торгов сложилась в размере 3 857,18 рублей. 
3.Заключен муниципальный контракт на выполнение работ по разработке проекта планировки и проекта межевания территории в границах Нефтеюганское шоссе, улиц Маяковского, Профсоюзов, Островского в городе Сургуте от 28.10.2019 №27/2019 с ООО "Зенит". Сумма контракта 1 560,07 тыс.руб. 
4.Заключен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"Объездная автомобильная дорога 1"З" IV пусковой коплекс (на участке от улицы Югорской до развязки улиц Терешковой и Фармана Салманова) в городе Сургуте от 22.10.2019 №25/2019 с ООО "Земельный кадастровый центр". Сумма контракта 524,33 тыс.руб. Срок выполнения работ  - 9 месяцев с даты подписания контракта.
5.Заключен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3"ЮР, 5 "ЮР"  на участке от ул.16 "ЮР" до ул.4 "З"  (2 этап) в городе Сургуте от 10.12.2019 №33/2019 с ООО "Земельный кадастровый центр". Сумма контракта 474,0 тыс.руб. Срок выполнения работ  - 9 месяцев с даты подписания контракта. Экономия по результатам проведенных торгов сложилась в размере 39,5 рублей.
6.Заключен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"Улица 5"З" на участке от ул. 4"З" до Тюменского тракта (3 этап) в городе Сургуте" от 24.03.2020 №4/2020 с ИП Никитин В.В. Сумма контракта 420 тыс.руб. Срок выполнения работ  - 8 месяцев с даты подписания контракта. Экономия по результатам произведенных торгов  сложилась в размере 2 297,79 тыс. руб.
7.Заключен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23"З" от ул. 3"З" до ул.5 "З" от 07.04.2020 №6/2020 с ООО "Вектор". Сумма контракта 362,5 тыс.руб. Срок выполнения работ - 6 месяцев с даты контракта. 
8.Заключен муниципальный контракт на выполнение работ по разработке проекта межевания территории квартала IV  в городе Сургуте от 25.05.2020 № 13/2020 с ООО "Архивариус". Сумма контракта 928,13 тыс.руб. Срок выполнения работ - 6 месяцев с даты контракта. 
9. Заключен муниципальный контракт №38/2020 от 14.08.2020 на выполнение работ по разработке проекта межевания территории микрорайонов 1,2,4 в городе Сургуте с ООО "Архивариус" на сумму 1 287,1 тыс.руб. Срок выполнения работ - 4 месяца с даты заключения контракта. Остаток средств в размере 1 293,57 тыс.руб. - экономия по результатам проведенных торгов. 
10.Заключен муниципальный контракт №39/2020 от 21.08.2020 с ООО "Вектор" на сумму 448,8 тыс.руб. на выполнение работ по разработке проекта планировки и проекта межевания территории для размещения линейного объекта "Улица 3"З" от Тюменского тракта до ул. 4"З" в городе Сургуте". Срок выполнения работ - 4 месяца с даты заключения контракта. Остаток средств в размере 2 418,69 тыс.руб. - экономия по результатам проведенных торгов.
11. Заключен муниципальный контракт №40/2020 от 21.08.2020 с ООО "Вектор" на сумму 503,16 тыс.руб. на выполнение работ по разработке проектов планировки объекта "Улица 1 "В" (проспект Пролетарский) от улицы Геологической до ул.Югорской в городе Сургуте". Срок выполнения работ - 4 месяца с даты заключения контракта. Остаток средств в размере 2 304,84 тыс.руб. - экономия по результатам проведенных торгов.</t>
      </is>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0" sId="1">
    <oc r="I27">
      <f>55348.9+1110.03+180551.43</f>
    </oc>
    <nc r="I27">
      <f>71683.63+1110.02+226355.03</f>
    </nc>
  </rcc>
  <rfmt sheetId="1" sqref="I28" start="0" length="2147483647">
    <dxf>
      <font>
        <color auto="1"/>
      </font>
    </dxf>
  </rfmt>
  <rfmt sheetId="1" sqref="I26:I27" start="0" length="2147483647">
    <dxf>
      <font>
        <color rgb="FFFF0000"/>
      </font>
    </dxf>
  </rfmt>
</revisions>
</file>

<file path=xl/revisions/revisionLog5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2" sId="1">
    <oc r="J112" t="inlineStr">
      <is>
        <t>1.Заключен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"Магистральная улица Северного жилого района (улиц 3"З", 6 "ЗР", на участке от ул.Аэрофлотской до ул.4 "ЗР") от 22.10.2019 №26/2019 с ООО "Земельный кадастровый центр". Сумма контракта 389,56 тыс.руб. Срок выполнения работ  - 6 месяцев с даты подписания контракта. Подрядчиком нарушен срок выполнения работ. Ведется претензионная работа.
2.Заключен муниципальный контракт на выполнение работ по разработке проекта планировки и проекта межевания территории парка за Саймой №5/2020 от 24.03.2020 с ИП Никитин В.В. Сумма контракта 927,5 тыс.руб. Срок выполнения работ - 8 месяцев с даты контракта. Экономия по результатам проведенных торгов сложилась в размере 3 857,18 рублей. 
3.Заключен муниципальный контракт на выполнение работ по разработке проекта планировки и проекта межевания территории в границах Нефтеюганское шоссе, улиц Маяковского, Профсоюзов, Островского в городе Сургуте от 28.10.2019 №27/2019 с ООО "Зенит". Сумма контракта 1 560,07 тыс.руб. 
4.Заключен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"Объездная автомобильная дорога 1"З" IV пусковой коплекс (на участке от улицы Югорской до развязки улиц Терешковой и Фармана Салманова) в городе Сургуте от 22.10.2019 №25/2019 с ООО "Земельный кадастровый центр". Сумма контракта 524,33 тыс.руб. Срок выполнения работ  - 9 месяцев с даты подписания контракта.
5.Заключен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3"ЮР, 5 "ЮР"  на участке от ул.16 "ЮР" до ул.4 "З"  (2 этап) в городе Сургуте от 10.12.2019 №33/2019 с ООО "Земельный кадастровый центр". Сумма контракта 474,0 тыс.руб. Срок выполнения работ  - 9 месяцев с даты подписания контракта. Экономия по результатам проведенных торгов сложилась в размере 39,5 рублей.
6.Заключен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"Улица 5"З" на участке от ул. 4"З" до Тюменского тракта (3 этап) в городе Сургуте" от 24.03.2020 №4/2020 с ИП Никитин В.В. Сумма контракта 420 тыс.руб. Срок выполнения работ  - 8 месяцев с даты подписания контракта. Экономия по результатам произведенных торгов  сложилась в размере 2 297,79 тыс. руб.
7.Заключен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23"З" от ул. 3"З" до ул.5 "З" от 07.04.2020 №6/2020 с ООО "Вектор". Сумма контракта 362,5 тыс.руб. Срок выполнения работ - 6 месяцев с даты контракта. 
8.Заключен муниципальный контракт на выполнение работ по разработке проекта межевания территории квартала IV  в городе Сургуте от 25.05.2020 № 13/2020 с ООО "Архивариус". Сумма контракта 928,13 тыс.руб. Срок выполнения работ - 6 месяцев с даты контракта. 
9. Заключен муниципальный контракт №38/2020 от 14.08.2020 на выполнение работ по разработке проекта межевания территории микрорайонов 1,2,4 в городе Сургуте с ООО "Архивариус" на сумму 1 287,1 тыс.руб. Срок выполнения работ - 4 месяца с даты заключения контракта. Остаток средств в размере 1 293,57 тыс.руб. - экономия по результатам проведенных торгов. 
10.Заключен муниципальный контракт №39/2020 от 21.08.2020 с ООО "Вектор" на сумму 448,8 тыс.руб. на выполнение работ по разработке проекта планировки и проекта межевания территории для размещения линейного объекта "Улица 3"З" от Тюменского тракта до ул. 4"З" в городе Сургуте". Срок выполнения работ - 4 месяца с даты заключения контракта. Остаток средств в размере 2 418,69 тыс.руб. - экономия по результатам проведенных торгов.
11. Заключен муниципальный контракт №40/2020 от 21.08.2020 с ООО "Вектор" на сумму 503,16 тыс.руб. на выполнение работ по разработке проектов планировки объекта "Улица 1 "В" (проспект Пролетарский) от улицы Геологической до ул.Югорской в городе Сургуте". Срок выполнения работ - 4 месяца с даты заключения контракта. Остаток средств в размере 2 304,84 тыс.руб. - экономия по результатам проведенных торгов.</t>
      </is>
    </oc>
    <nc r="J112" t="inlineStr">
      <is>
        <t>1.Заключен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"Магистральная улица Северного жилого района (улиц 3"З", 6 "ЗР", на участке от ул.Аэрофлотской до ул.4 "ЗР") от 22.10.2019 №26/2019 с ООО "Земельный кадастровый центр". Сумма контракта 389,56 тыс.руб. Срок выполнения работ  - 6 месяцев с даты подписания контракта. Подрядчиком нарушен срок выполнения работ. Ведется претензионная работа.
2.Заключен муниципальный контракт на выполнение работ по разработке проекта планировки и проекта межевания территории парка за Саймой №5/2020 от 24.03.2020 с ИП Никитин В.В. Сумма контракта 927,5 тыс.руб. Срок выполнения работ - 8 месяцев с даты контракта. Экономия по результатам проведенных торгов сложилась в размере 3 857,18 рублей. 
3.Заключен муниципальный контракт на выполнение работ по разработке проекта планировки и проекта межевания территории в границах Нефтеюганское шоссе, улиц Маяковского, Профсоюзов, Островского в городе Сургуте от 28.10.2019 №27/2019 с ООО "Зенит". Сумма контракта 1 560,07 тыс.руб. 
4.Заключен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"Объездная автомобильная дорога 1"З" IV пусковой коплекс (на участке от улицы Югорской до развязки улиц Терешковой и Фармана Салманова) в городе Сургуте от 22.10.2019 №25/2019 с ООО "Земельный кадастровый центр". Сумма контракта 524,33 тыс.руб. Срок выполнения работ  - 9 месяцев с даты подписания контракта.
5.Заключен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3"ЮР, 5 "ЮР"  на участке от ул.16 "ЮР" до ул.4 "З"  (2 этап) в городе Сургуте от 10.12.2019 №33/2019 с ООО "Земельный кадастровый центр". Сумма контракта 474,0 тыс.руб. Срок выполнения работ  - 9 месяцев с даты подписания контракта. Экономия по результатам проведенных торгов сложилась в размере 39,5 рублей.
6.Заключен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"Улица 5"З" на участке от ул. 4"З" до Тюменского тракта (3 этап) в городе Сургуте" от 24.03.2020 №4/2020 с ИП Никитин В.В. Сумма контракта 420 тыс.руб. Срок выполнения работ  - 8 месяцев с даты подписания контракта. Экономия по результатам произведенных торгов  сложилась в размере 2 297,76 тыс. руб.
7.Заключен муниципальный контракт на выполнение работ по разработке проекта планировки и проекта межевания территории для размещения линейного объекта "Улицы 23"З" от ул. 3"З" до ул.5 "З" от 07.04.2020 №6/2020 с ООО "Вектор". Сумма контракта 362,5 тыс.руб. Срок выполнения работ - 6 месяцев с даты контракта. 
8.Заключен муниципальный контракт на выполнение работ по разработке проекта межевания территории квартала IV  в городе Сургуте от 25.05.2020 № 13/2020 с ООО "Архивариус". Сумма контракта 928,13 тыс.руб. Срок выполнения работ - 6 месяцев с даты контракта. 
9. Заключен муниципальный контракт №38/2020 от 14.08.2020 на выполнение работ по разработке проекта межевания территории микрорайонов 1,2,4 в городе Сургуте с ООО "Архивариус" на сумму 1 287,1 тыс.руб. Срок выполнения работ - 4 месяца с даты заключения контракта. Остаток средств в размере 1 293,57 тыс.руб. - экономия по результатам проведенных торгов. 
10.Заключен муниципальный контракт №39/2020 от 21.08.2020 с ООО "Вектор" на сумму 448,8 тыс.руб. на выполнение работ по разработке проекта планировки и проекта межевания территории для размещения линейного объекта "Улица 3"З" от Тюменского тракта до ул. 4"З" в городе Сургуте". Срок выполнения работ - 4 месяца с даты заключения контракта. Остаток средств в размере 2 418,69 тыс.руб. - экономия по результатам проведенных торгов.
11. Заключен муниципальный контракт №40/2020 от 21.08.2020 с ООО "Вектор" на сумму 503,16 тыс.руб. на выполнение работ по разработке проектов планировки объекта "Улица 1 "В" (проспект Пролетарский) от улицы Геологической до ул.Югорской в городе Сургуте". Срок выполнения работ - 4 месяца с даты заключения контракта. Остаток средств в размере 2 304,84 тыс.руб. - экономия по результатам проведенных торгов.</t>
      </is>
    </nc>
  </rcc>
</revisions>
</file>

<file path=xl/revisions/revisionLog5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12:J117" start="0" length="2147483647">
    <dxf>
      <font>
        <color auto="1"/>
      </font>
    </dxf>
  </rfmt>
</revisions>
</file>

<file path=xl/revisions/revisionLog5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18:I123" start="0" length="2147483647">
    <dxf>
      <font>
        <color auto="1"/>
      </font>
    </dxf>
  </rfmt>
  <rfmt sheetId="1" sqref="J118:J123" start="0" length="2147483647">
    <dxf>
      <font>
        <color auto="1"/>
      </font>
    </dxf>
  </rfmt>
</revisions>
</file>

<file path=xl/revisions/revisionLog5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30:I134" start="0" length="2147483647">
    <dxf>
      <font>
        <color auto="1"/>
      </font>
    </dxf>
  </rfmt>
  <rcc rId="1763" sId="1">
    <oc r="J130" t="inlineStr">
      <is>
        <t>Размещение закупки на приобретение 339 жилых помещений для участников программы запланировано на август 2020 года. Размещенные ранее 10 закупок на приобретение 62 жилых помещений не состоялись ввиду отсутствие заявок на участие в аукционах.</t>
      </is>
    </oc>
    <nc r="J130" t="inlineStr">
      <is>
        <t>Размещение закупки на приобретение 339 жилых помещений для участников программы запланировано на сентябрь 2020 года. Размещенные ранее 10 закупок на приобретение 62 жилых помещений не состоялись ввиду отсутствие заявок на участие в аукционах.</t>
      </is>
    </nc>
  </rcc>
</revisions>
</file>

<file path=xl/revisions/revisionLog5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35" start="0" length="2147483647">
    <dxf>
      <font>
        <color auto="1"/>
      </font>
    </dxf>
  </rfmt>
  <rfmt sheetId="1" sqref="A136:H141" start="0" length="2147483647">
    <dxf>
      <font>
        <color auto="1"/>
      </font>
    </dxf>
  </rfmt>
  <rfmt sheetId="1" sqref="I136:I139" start="0" length="2147483647">
    <dxf>
      <font>
        <color auto="1"/>
      </font>
    </dxf>
  </rfmt>
  <rcc rId="1764" sId="1">
    <oc r="J136" t="inlineStr">
      <is>
        <t xml:space="preserve">Перечисление субсидий будет произведено по факту издания постановлениий Администрации города </t>
      </is>
    </oc>
    <nc r="J136" t="inlineStr">
      <is>
        <t xml:space="preserve">Перечисление субсидий  произведится по факту издания постановлениий Администрации города. Произведена выплата субсидии 1 участнику программы. </t>
      </is>
    </nc>
  </rcc>
  <rfmt sheetId="1" sqref="J136" start="0" length="2147483647">
    <dxf>
      <font>
        <color auto="1"/>
      </font>
    </dxf>
  </rfmt>
</revisions>
</file>

<file path=xl/revisions/revisionLog5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60:J165" start="0" length="2147483647">
    <dxf>
      <font>
        <color auto="1"/>
      </font>
    </dxf>
  </rfmt>
  <rfmt sheetId="1" sqref="A142:I147" start="0" length="2147483647">
    <dxf>
      <font>
        <color auto="1"/>
      </font>
    </dxf>
  </rfmt>
  <rfmt sheetId="1" sqref="A172:C177" start="0" length="2147483647">
    <dxf>
      <font>
        <color auto="1"/>
      </font>
    </dxf>
  </rfmt>
  <rfmt sheetId="1" sqref="A124:I129" start="0" length="2147483647">
    <dxf>
      <font>
        <color auto="1"/>
      </font>
    </dxf>
  </rfmt>
  <rfmt sheetId="1" sqref="A100:I105" start="0" length="2147483647">
    <dxf>
      <font>
        <color auto="1"/>
      </font>
    </dxf>
  </rfmt>
  <rfmt sheetId="1" sqref="A70:I75" start="0" length="2147483647">
    <dxf>
      <font>
        <color auto="1"/>
      </font>
    </dxf>
  </rfmt>
  <rcv guid="{6068C3FF-17AA-48A5-A88B-2523CBAC39AE}" action="delete"/>
  <rdn rId="0" localSheetId="1" customView="1" name="Z_6068C3FF_17AA_48A5_A88B_2523CBAC39AE_.wvu.PrintArea" hidden="1" oldHidden="1">
    <formula>'на 01.09.2020'!$A$1:$J$215</formula>
    <oldFormula>'на 01.09.2020'!$A$1:$J$215</oldFormula>
  </rdn>
  <rdn rId="0" localSheetId="1" customView="1" name="Z_6068C3FF_17AA_48A5_A88B_2523CBAC39AE_.wvu.PrintTitles" hidden="1" oldHidden="1">
    <formula>'на 01.09.2020'!$5:$8</formula>
    <oldFormula>'на 01.09.2020'!$5:$8</oldFormula>
  </rdn>
  <rdn rId="0" localSheetId="1" customView="1" name="Z_6068C3FF_17AA_48A5_A88B_2523CBAC39AE_.wvu.FilterData" hidden="1" oldHidden="1">
    <formula>'на 01.09.2020'!$A$7:$J$430</formula>
    <oldFormula>'на 01.09.2020'!$A$7:$J$430</oldFormula>
  </rdn>
  <rcv guid="{6068C3FF-17AA-48A5-A88B-2523CBAC39AE}" action="add"/>
</revisions>
</file>

<file path=xl/revisions/revisionLog5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8" sId="1">
    <oc r="C133">
      <f>92496.09+6673.83</f>
    </oc>
    <nc r="C133">
      <f>92496.09+6673.84</f>
    </nc>
  </rcc>
  <rcc rId="1769" sId="1" numFmtId="4">
    <oc r="D133">
      <v>99169.919999999998</v>
    </oc>
    <nc r="D133">
      <v>99169.93</v>
    </nc>
  </rcc>
  <rcc rId="1770" sId="1" numFmtId="4">
    <oc r="D109">
      <v>2246.09</v>
    </oc>
    <nc r="D109">
      <v>2246.1</v>
    </nc>
  </rcc>
  <rfmt sheetId="1" sqref="A63:I64" start="0" length="2147483647">
    <dxf>
      <font>
        <color auto="1"/>
      </font>
    </dxf>
  </rfmt>
  <rfmt sheetId="1" sqref="B65:I69" start="0" length="2147483647">
    <dxf>
      <font>
        <color auto="1"/>
      </font>
    </dxf>
  </rfmt>
</revisions>
</file>

<file path=xl/revisions/revisionLog5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19" start="0" length="2147483647">
    <dxf>
      <font>
        <color auto="1"/>
      </font>
    </dxf>
  </rfmt>
  <rfmt sheetId="1" sqref="I220:I221" start="0" length="2147483647">
    <dxf>
      <font>
        <color auto="1"/>
      </font>
    </dxf>
  </rfmt>
  <rfmt sheetId="1" sqref="I216:I218" start="0" length="2147483647">
    <dxf>
      <font>
        <color auto="1"/>
      </font>
    </dxf>
  </rfmt>
  <rcv guid="{6E4A7295-8CE0-4D28-ABEF-D38EBAE7C204}" action="delete"/>
  <rdn rId="0" localSheetId="1" customView="1" name="Z_6E4A7295_8CE0_4D28_ABEF_D38EBAE7C204_.wvu.PrintArea" hidden="1" oldHidden="1">
    <formula>'на 01.09.2020'!$A$1:$J$229</formula>
    <oldFormula>'на 01.09.2020'!$A$1:$J$229</oldFormula>
  </rdn>
  <rdn rId="0" localSheetId="1" customView="1" name="Z_6E4A7295_8CE0_4D28_ABEF_D38EBAE7C204_.wvu.PrintTitles" hidden="1" oldHidden="1">
    <formula>'на 01.09.2020'!$5:$8</formula>
    <oldFormula>'на 01.09.2020'!$5:$8</oldFormula>
  </rdn>
  <rdn rId="0" localSheetId="1" customView="1" name="Z_6E4A7295_8CE0_4D28_ABEF_D38EBAE7C204_.wvu.FilterData" hidden="1" oldHidden="1">
    <formula>'на 01.09.2020'!$A$7:$J$430</formula>
    <oldFormula>'на 01.09.2020'!$A$7:$J$430</oldFormula>
  </rdn>
  <rcv guid="{6E4A7295-8CE0-4D28-ABEF-D38EBAE7C204}" action="add"/>
</revisions>
</file>

<file path=xl/revisions/revisionLog5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4" sId="1">
    <oc r="J178" t="inlineStr">
      <is>
        <r>
          <rPr>
            <sz val="14"/>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На 01.09.020 по объекту выполнено следующее:
- СГМУП "Горводоканал" разработана проектно-сметная документация;
- получено заключение о достоверности сметной стоимости по результатам экспертизы АУ ХМАО-Югры "Управление государственной экспертизы проектной документации и ценообразования в строительстве";
- конкурсная документация размещена на электронной площадке 26.08.2020. Расходы запланированы на 3-4 кварталы 2020 года.</t>
        </r>
        <r>
          <rPr>
            <sz val="14"/>
            <color rgb="FFFF0000"/>
            <rFont val="Times New Roman"/>
            <family val="1"/>
            <charset val="204"/>
          </rPr>
          <t xml:space="preserve">
</t>
        </r>
        <r>
          <rPr>
            <sz val="14"/>
            <rFont val="Times New Roman"/>
            <family val="1"/>
            <charset val="204"/>
          </rPr>
          <t>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На 01.09.2020 предоставлена субсидия в сумме 2 039,8 тыс.руб.
2) возмещение расходов организации за доставку населению сжиженного газа для бытовых нужд. Расходы запланированы на 4 квартал 2020.</t>
        </r>
        <r>
          <rPr>
            <sz val="14"/>
            <color rgb="FFFF0000"/>
            <rFont val="Times New Roman"/>
            <family val="1"/>
            <charset val="204"/>
          </rPr>
          <t xml:space="preserve">
</t>
        </r>
        <r>
          <rPr>
            <sz val="14"/>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01.09.2020 заключены муниципальные контракты на выполнение указанных работ.  Расходы запланированы на 3-4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благоустройство в районе СурГУ в г. Сургуте". Предоставлена субсидия в сумме 2 503,38 тыс.руб.</t>
        </r>
        <r>
          <rPr>
            <sz val="14"/>
            <color rgb="FFFF0000"/>
            <rFont val="Times New Roman"/>
            <family val="1"/>
            <charset val="204"/>
          </rPr>
          <t xml:space="preserve">
2) ДАиГ:  обустройство объектов:
 "Парк в микрорайоне 40" -  заключен муниципальный контракт от 15.05.2020 № 6/2020. Срок выполнения работ - 15.07.2021 год. В июле работы выполнены на сумму 8 079,1 тыс.руб.;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2 976,99 тыс.руб. сложился в связи с несоблюдением требований порядка государственной программы о заключении контракта не позднее 01.05.2020 года.
</t>
        </r>
        <r>
          <rPr>
            <sz val="14"/>
            <rFont val="Times New Roman"/>
            <family val="1"/>
            <charset val="204"/>
          </rPr>
          <t>Подпрограммой "Содействие проведению капитального ремонта многоквартирных домов" 
768,2 ты.руб. - средства на предоставление субсидии на энергоэффективный капитальный ремонт общего имущества многоквартирных домов за счет средств Фонда содействия реформированию жилищно-коммунального хозяйства. Расходы запланированы на 4 квартал 2020. Порядок предоставления субсидии проходит процедуру согласования.</t>
        </r>
      </is>
    </oc>
    <nc r="J178" t="inlineStr">
      <is>
        <r>
          <rPr>
            <sz val="14"/>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На 01.09.020 по объекту выполнено следующее:
- СГМУП "Горводоканал" разработана проектно-сметная документация;
- получено заключение о достоверности сметной стоимости по результатам экспертизы АУ ХМАО-Югры "Управление государственной экспертизы проектной документации и ценообразования в строительстве";
- конкурсная документация размещена на электронной площадке 26.08.2020. Расходы запланированы на 3-4 кварталы 2020 года.</t>
        </r>
        <r>
          <rPr>
            <sz val="14"/>
            <color rgb="FFFF0000"/>
            <rFont val="Times New Roman"/>
            <family val="1"/>
            <charset val="204"/>
          </rPr>
          <t xml:space="preserve">
</t>
        </r>
        <r>
          <rPr>
            <sz val="14"/>
            <rFont val="Times New Roman"/>
            <family val="1"/>
            <charset val="204"/>
          </rPr>
          <t>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По результатам поступившей заявки от ОА "Сжиженный газ Север", заключено соглашение от 08.04.2020 № 5 на сумму 4 609,2 тыс.руб. На 01.09.2020 предоставлена субсидия в сумме 2 039,8 тыс.руб.
2) возмещение расходов организации за доставку населению сжиженного газа для бытовых нужд. Расходы запланированы на 4 квартал 2020.</t>
        </r>
        <r>
          <rPr>
            <sz val="14"/>
            <color rgb="FFFF0000"/>
            <rFont val="Times New Roman"/>
            <family val="1"/>
            <charset val="204"/>
          </rPr>
          <t xml:space="preserve">
</t>
        </r>
        <r>
          <rPr>
            <sz val="14"/>
            <rFont val="Times New Roman"/>
            <family val="1"/>
            <charset val="204"/>
          </rPr>
          <t>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01.09.2020 заключены муниципальные контракты на выполнение указанных работ.  Расходы запланированы на 3-4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8,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4. "Формирование комфортной городской среды" предусмотрено:
1) благоустройство в районе СурГУ в г. Сургуте". Предоставлена субсидия в сумме 2 503,38 тыс.руб.</t>
        </r>
        <r>
          <rPr>
            <sz val="14"/>
            <color rgb="FFFF0000"/>
            <rFont val="Times New Roman"/>
            <family val="1"/>
            <charset val="204"/>
          </rPr>
          <t xml:space="preserve">
2) ДАиГ:  обустройство объектов:
 "Парк в микрорайоне 40" -  заключен муниципальный контракт от 15.05.2020 № 6/2020. Срок выполнения работ - 15.07.2021 год.
 "Экопарк за Саймой" - Заключен муниципальный контракт на благоустройство территории от 20.07.2020 №11Б/2020. Срок выполнения работ - 30.09.2021 года. Остаток средств в размере 2 977,03 тыс.руб. сложился в связи с несоблюдением требований порядка государственной программы о заключении контракта не позднее 01.05.2020 года. Средства предложены к перераспределению.
</t>
        </r>
        <r>
          <rPr>
            <sz val="14"/>
            <rFont val="Times New Roman"/>
            <family val="1"/>
            <charset val="204"/>
          </rPr>
          <t>Подпрограммой "Содействие проведению капитального ремонта многоквартирных домов" 
768,2 ты.руб. - средства на предоставление субсидии на энергоэффективный капитальный ремонт общего имущества многоквартирных домов за счет средств Фонда содействия реформированию жилищно-коммунального хозяйства. Расходы запланированы на 4 квартал 2020. Порядок предоставления субсидии проходит процедуру согласования.</t>
        </r>
      </is>
    </nc>
  </rcc>
  <rcc rId="1775" sId="1">
    <oc r="I180">
      <f>D180</f>
    </oc>
    <nc r="I180">
      <f>D180-928.83</f>
    </nc>
  </rcc>
  <rcc rId="1776" sId="1">
    <oc r="I181">
      <f>D181</f>
    </oc>
    <nc r="I181">
      <f>D181-1452.79</f>
    </nc>
  </rcc>
  <rcc rId="1777" sId="1">
    <oc r="I182">
      <f>D182</f>
    </oc>
    <nc r="I182">
      <f>D182-595.41</f>
    </nc>
  </rcc>
  <rfmt sheetId="1" sqref="J178:J184" start="0" length="2147483647">
    <dxf>
      <font>
        <color auto="1"/>
      </font>
    </dxf>
  </rfmt>
  <rcv guid="{6068C3FF-17AA-48A5-A88B-2523CBAC39AE}" action="delete"/>
  <rdn rId="0" localSheetId="1" customView="1" name="Z_6068C3FF_17AA_48A5_A88B_2523CBAC39AE_.wvu.PrintArea" hidden="1" oldHidden="1">
    <formula>'на 01.09.2020'!$A$1:$J$215</formula>
    <oldFormula>'на 01.09.2020'!$A$1:$J$215</oldFormula>
  </rdn>
  <rdn rId="0" localSheetId="1" customView="1" name="Z_6068C3FF_17AA_48A5_A88B_2523CBAC39AE_.wvu.PrintTitles" hidden="1" oldHidden="1">
    <formula>'на 01.09.2020'!$5:$8</formula>
    <oldFormula>'на 01.09.2020'!$5:$8</oldFormula>
  </rdn>
  <rdn rId="0" localSheetId="1" customView="1" name="Z_6068C3FF_17AA_48A5_A88B_2523CBAC39AE_.wvu.FilterData" hidden="1" oldHidden="1">
    <formula>'на 01.09.2020'!$A$7:$J$430</formula>
    <oldFormula>'на 01.09.2020'!$A$7:$J$430</oldFormula>
  </rdn>
  <rcv guid="{6068C3FF-17AA-48A5-A88B-2523CBAC39AE}" action="add"/>
</revisions>
</file>

<file path=xl/revisions/revisionLog5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1"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color rgb="FFFF0000"/>
            <rFont val="Times New Roman"/>
            <family val="2"/>
            <charset val="204"/>
          </rPr>
          <t>ДАиГ</t>
        </r>
        <r>
          <rPr>
            <sz val="16"/>
            <color rgb="FFFF0000"/>
            <rFont val="Times New Roman"/>
            <family val="2"/>
            <charset val="204"/>
          </rPr>
          <t xml:space="preserve">: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январь-июль размещено 185 аукционов на приобретение жилых помещений для участников программы, из низ 164 аукционов не состоялись ввиду отсутствия заявок на участие. 21 аукцион состоялся, заключены муниципальные контракты. </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color rgb="FFFF0000"/>
            <rFont val="Times New Roman"/>
            <family val="2"/>
            <charset val="204"/>
          </rPr>
          <t>ДАиГ</t>
        </r>
        <r>
          <rPr>
            <sz val="16"/>
            <color rgb="FFFF0000"/>
            <rFont val="Times New Roman"/>
            <family val="2"/>
            <charset val="204"/>
          </rPr>
          <t>:
В 2020 году запланировано приобретение 112 жилых помещений для детей-сирот и детей, оставшихся без попечения родителей, лиц из их числа по договорам найма специализированных жилых помещений. На 01.09.2020 размещено 225 аукционов на приобретение жилых помещений для участников программы, из низ 204 аукционов не состоялись ввиду отсутствия заявок на участие. 21 аукцион состоялся, заключены муниципальные контракты. Очередное размещение закупок запланировано на сентябрь 2020 года.</t>
        </r>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1" sId="1">
    <oc r="J30"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На 01.07.2020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sz val="16"/>
            <rFont val="Times New Roman"/>
            <family val="1"/>
            <charset val="204"/>
          </rPr>
          <t>ДО: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январь-май размещено 170 аукционов на приобретение жилых помещений для участников программы, из низ 146 акционов не состоялись ввиду отсутствия заявок на участие, по результатам 10  аукционов проводится работа по заключению муниципальных контрактов, по 14 акционам подведение итогов состоится 3,4 июня.</t>
        </r>
      </is>
    </oc>
    <nc r="J30"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На 01.07.2020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январь-май размещено 170 аукционов на приобретение жилых помещений для участников программы, из низ 146 акционов не состоялись ввиду отсутствия заявок на участие, по результатам 10  аукционов проводится работа по заключению муниципальных контрактов, по 14 акционам подведение итогов состоится 3,4 июня.</t>
        </r>
      </is>
    </nc>
  </rcc>
</revisions>
</file>

<file path=xl/revisions/revisionLog5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30:J36" start="0" length="2147483647">
    <dxf>
      <font>
        <sz val="12"/>
      </font>
    </dxf>
  </rfmt>
  <rcc rId="1782" sId="1">
    <oc r="J30" t="inlineStr">
      <is>
        <r>
          <rPr>
            <u/>
            <sz val="12"/>
            <rFont val="Times New Roman"/>
            <family val="1"/>
            <charset val="204"/>
          </rPr>
          <t>АГ:</t>
        </r>
        <r>
          <rPr>
            <sz val="12"/>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2"/>
            <color rgb="FFFF0000"/>
            <rFont val="Times New Roman"/>
            <family val="1"/>
            <charset val="204"/>
          </rPr>
          <t xml:space="preserve">
</t>
        </r>
        <r>
          <rPr>
            <u/>
            <sz val="12"/>
            <rFont val="Times New Roman"/>
            <family val="1"/>
            <charset val="204"/>
          </rPr>
          <t>ДГХ:</t>
        </r>
        <r>
          <rPr>
            <sz val="12"/>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2"/>
            <color rgb="FFFF0000"/>
            <rFont val="Times New Roman"/>
            <family val="1"/>
            <charset val="204"/>
          </rPr>
          <t xml:space="preserve">
</t>
        </r>
        <r>
          <rPr>
            <u/>
            <sz val="12"/>
            <color rgb="FFFF0000"/>
            <rFont val="Times New Roman"/>
            <family val="1"/>
            <charset val="204"/>
          </rPr>
          <t>ДО:</t>
        </r>
        <r>
          <rPr>
            <sz val="12"/>
            <color rgb="FFFF0000"/>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2"/>
            <color rgb="FFFF0000"/>
            <rFont val="Times New Roman"/>
            <family val="1"/>
            <charset val="204"/>
          </rPr>
          <t>ДАиГ</t>
        </r>
        <r>
          <rPr>
            <sz val="12"/>
            <color rgb="FFFF0000"/>
            <rFont val="Times New Roman"/>
            <family val="1"/>
            <charset val="204"/>
          </rPr>
          <t>:
В 2020 году запланировано приобретение 112 жилых помещений для детей-сирот и детей, оставшихся без попечения родителей, лиц из их числа по договорам найма специализированных жилых помещений. На 01.09.2020 размещено 225 аукционов на приобретение жилых помещений для участников программы, из низ 204 аукционов не состоялись ввиду отсутствия заявок на участие. 21 аукцион состоялся, заключены муниципальные контракты. Очередное размещение закупок запланировано на сентябрь 2020 года.</t>
        </r>
      </is>
    </oc>
    <nc r="J30" t="inlineStr">
      <is>
        <r>
          <rPr>
            <u/>
            <sz val="12"/>
            <rFont val="Times New Roman"/>
            <family val="1"/>
            <charset val="204"/>
          </rPr>
          <t>АГ:</t>
        </r>
        <r>
          <rPr>
            <sz val="12"/>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2"/>
            <color rgb="FFFF0000"/>
            <rFont val="Times New Roman"/>
            <family val="1"/>
            <charset val="204"/>
          </rPr>
          <t xml:space="preserve">
</t>
        </r>
        <r>
          <rPr>
            <u/>
            <sz val="12"/>
            <rFont val="Times New Roman"/>
            <family val="1"/>
            <charset val="204"/>
          </rPr>
          <t>ДГХ:</t>
        </r>
        <r>
          <rPr>
            <sz val="12"/>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2"/>
            <color rgb="FFFF0000"/>
            <rFont val="Times New Roman"/>
            <family val="1"/>
            <charset val="204"/>
          </rPr>
          <t xml:space="preserve">
</t>
        </r>
        <r>
          <rPr>
            <u/>
            <sz val="12"/>
            <color rgb="FFFF0000"/>
            <rFont val="Times New Roman"/>
            <family val="1"/>
            <charset val="204"/>
          </rPr>
          <t>ДО:</t>
        </r>
        <r>
          <rPr>
            <sz val="12"/>
            <color rgb="FFFF0000"/>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2"/>
            <rFont val="Times New Roman"/>
            <family val="1"/>
            <charset val="204"/>
          </rPr>
          <t>ДАиГ</t>
        </r>
        <r>
          <rPr>
            <sz val="12"/>
            <rFont val="Times New Roman"/>
            <family val="1"/>
            <charset val="204"/>
          </rPr>
          <t>:
В 2020 году запланировано приобретение 112 жилых помещений для детей-сирот и детей, оставшихся без попечения родителей, лиц из их числа по договорам найма специализированных жилых помещений. На 01.09.2020 размещено 225 аукционов на приобретение жилых помещений для участников программы, из низ 204 аукционов не состоялись ввиду отсутствия заявок на участие. 21 аукцион состоялся, заключены муниципальные контракты. Очередное размещение закупок запланировано на сентябрь 2020 года.</t>
        </r>
      </is>
    </nc>
  </rcc>
  <rfmt sheetId="1" sqref="J30:J36" start="0" length="2147483647">
    <dxf>
      <font>
        <sz val="16"/>
      </font>
    </dxf>
  </rfmt>
</revisions>
</file>

<file path=xl/revisions/revisionLog5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3" sId="1">
    <oc r="I26">
      <f>13209139.77+1110.03+1450288.8</f>
    </oc>
    <nc r="I26">
      <f>13209139.77+1110.03+922888.8</f>
    </nc>
  </rcc>
  <rcc rId="1784" sId="1">
    <oc r="I27">
      <f>60868.31+1110.02+180551.43</f>
    </oc>
    <nc r="I27">
      <f>60868.31+1110.02+121951.43</f>
    </nc>
  </rcc>
  <rcc rId="1785" sId="1">
    <o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Количество созданных центров цифрового образования детей «IT-куб» - 1 ед.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- 18%.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Количество созданных центров цифрового образования детей «IT-куб» - 1 ед.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5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6" sId="1" odxf="1" dxf="1">
    <oc r="J130" t="inlineStr">
      <is>
        <t>Размещение закупки на приобретение 339 жилых помещений для участников программы запланировано на сентябрь 2020 года. Размещенные ранее 10 закупок на приобретение 62 жилых помещений не состоялись ввиду отсутствие заявок на участие в аукционах.</t>
      </is>
    </oc>
    <nc r="J130" t="inlineStr">
      <is>
        <r>
          <rPr>
            <sz val="16"/>
            <rFont val="Times New Roman"/>
            <family val="1"/>
            <charset val="204"/>
          </rPr>
          <t>ДАиГ:Размещение закупки на приобретение 339 жилых помещений для участников программы запланировано на сентябрь 2020 года. Размещенные ранее 10 закупок на приобретение 62 жилых помещений не состоялись ввиду отсутствие заявок на участие в аукционах.</t>
        </r>
        <r>
          <rPr>
            <sz val="16"/>
            <color rgb="FFFF0000"/>
            <rFont val="Times New Roman"/>
            <family val="2"/>
            <charset val="204"/>
          </rPr>
          <t xml:space="preserve">
</t>
        </r>
        <r>
          <rPr>
            <sz val="16"/>
            <rFont val="Times New Roman"/>
            <family val="1"/>
            <charset val="204"/>
          </rPr>
          <t xml:space="preserve">
ДГХ: В 2020 году запланирована выплата выкупной цены за изымаемое жилое помещение 32 собственникам жилых помещений "Адресной подпрограммы по переселению граждан из аварийного жилищного фонда на 2019-2025 годы". 
Расходы запланированы на 4 квартал 2020.</t>
        </r>
      </is>
    </nc>
    <ndxf>
      <font>
        <sz val="16"/>
        <color rgb="FFFF0000"/>
      </font>
    </ndxf>
  </rcc>
  <rcv guid="{CCF533A2-322B-40E2-88B2-065E6D1D35B4}" action="delete"/>
  <rdn rId="0" localSheetId="1" customView="1" name="Z_CCF533A2_322B_40E2_88B2_065E6D1D35B4_.wvu.PrintArea" hidden="1" oldHidden="1">
    <formula>'на 01.09.2020'!$A$1:$J$229</formula>
    <oldFormula>'на 01.09.2020'!$A$1:$J$229</oldFormula>
  </rdn>
  <rdn rId="0" localSheetId="1" customView="1" name="Z_CCF533A2_322B_40E2_88B2_065E6D1D35B4_.wvu.PrintTitles" hidden="1" oldHidden="1">
    <formula>'на 01.09.2020'!$5:$8</formula>
    <oldFormula>'на 01.09.2020'!$5:$8</oldFormula>
  </rdn>
  <rdn rId="0" localSheetId="1" customView="1" name="Z_CCF533A2_322B_40E2_88B2_065E6D1D35B4_.wvu.FilterData" hidden="1" oldHidden="1">
    <formula>'на 01.09.2020'!$A$7:$J$430</formula>
    <oldFormula>'на 01.09.2020'!$A$7:$J$430</oldFormula>
  </rdn>
  <rcv guid="{CCF533A2-322B-40E2-88B2-065E6D1D35B4}" action="add"/>
</revisions>
</file>

<file path=xl/revisions/revisionLog5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90" sId="1">
    <oc r="J199" t="inlineStr">
      <is>
        <r>
          <rPr>
            <u/>
            <sz val="16"/>
            <rFont val="Times New Roman"/>
            <family val="1"/>
            <charset val="204"/>
          </rPr>
          <t>ДГХ</t>
        </r>
        <r>
          <rPr>
            <sz val="16"/>
            <rFont val="Times New Roman"/>
            <family val="1"/>
            <charset val="204"/>
          </rPr>
          <t xml:space="preserve">: 
1) на 2020 год запланирован ремонт автомобильных дорог по 4 объектам общей площадью 90 818 м2.
Заключены муниципальные контракты на общую сумму 384 114,2 тыс. руб., из них в рамках государственной программы на сумму 163 141,9 тыс.руб. На 01.09.2020 выполнены работы по устройству верхнего слоя покрытия из щебеночно-мастичной асфальтобетонной смеси проезжей части общей площадью 55 550 м2, устройство покрытия тротуара из тротуарной плитки общей площадью 18 070 м2. Расходы запланированы на 3-4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- 26 %.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-78 %.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-35%. 
</t>
        </r>
        <r>
          <rPr>
            <u/>
            <sz val="16"/>
            <rFont val="Times New Roman"/>
            <family val="1"/>
            <charset val="204"/>
          </rPr>
          <t>АГ:</t>
        </r>
        <r>
          <rPr>
            <sz val="16"/>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Планируется строительство систем видеонаблюдения и фотовидеофиксации на 5 объектах АПК "Безопасный город".
</t>
        </r>
        <r>
          <rPr>
            <sz val="16"/>
            <color rgb="FFFF0000"/>
            <rFont val="Times New Roman"/>
            <family val="2"/>
            <charset val="204"/>
          </rPr>
          <t xml:space="preserve">
</t>
        </r>
      </is>
    </oc>
    <nc r="J199" t="inlineStr">
      <is>
        <r>
          <rPr>
            <u/>
            <sz val="16"/>
            <rFont val="Times New Roman"/>
            <family val="1"/>
            <charset val="204"/>
          </rPr>
          <t>ДГХ</t>
        </r>
        <r>
          <rPr>
            <sz val="16"/>
            <rFont val="Times New Roman"/>
            <family val="1"/>
            <charset val="204"/>
          </rPr>
          <t xml:space="preserve">: 
1) на 2020 год запланирован ремонт автомобильных дорог по 4 объектам общей площадью 90 818 м2.
Заключены муниципальные контракты на общую сумму 384 114,2 тыс. руб., из них в рамках государственной программы на сумму 163 141,9 тыс.руб. На 01.09.2020 выполнены работы по устройству верхнего слоя покрытия из щебеночно-мастичной асфальтобетонной смеси проезжей части общей площадью 55 550 м2, устройство покрытия тротуара из тротуарной плитки общей площадью 18 070 м2. Расходы запланированы на 3-4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- 26 %.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-85 %.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-35%. 
</t>
        </r>
        <r>
          <rPr>
            <u/>
            <sz val="16"/>
            <rFont val="Times New Roman"/>
            <family val="1"/>
            <charset val="204"/>
          </rPr>
          <t>АГ:</t>
        </r>
        <r>
          <rPr>
            <sz val="16"/>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Планируется строительство систем видеонаблюдения и фотовидеофиксации на 5 объектах АПК "Безопасный город".
</t>
        </r>
        <r>
          <rPr>
            <sz val="16"/>
            <color rgb="FFFF0000"/>
            <rFont val="Times New Roman"/>
            <family val="2"/>
            <charset val="204"/>
          </rPr>
          <t xml:space="preserve">
</t>
        </r>
      </is>
    </nc>
  </rcc>
  <rfmt sheetId="1" sqref="J199:J204" start="0" length="2147483647">
    <dxf>
      <font>
        <color auto="1"/>
      </font>
    </dxf>
  </rfmt>
</revisions>
</file>

<file path=xl/revisions/revisionLog5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FilterData" hidden="1" oldHidden="1">
    <formula>'на 01.09.2020'!$A$7:$J$430</formula>
    <oldFormula>'на 01.09.2020'!$A$7:$J$430</oldFormula>
  </rdn>
  <rcv guid="{3EEA7E1A-5F2B-4408-A34C-1F0223B5B245}" action="add"/>
</revisions>
</file>

<file path=xl/revisions/revisionLog5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1:A22" start="0" length="2147483647">
    <dxf>
      <font>
        <color auto="1"/>
      </font>
    </dxf>
  </rfmt>
  <rcv guid="{3EEA7E1A-5F2B-4408-A34C-1F0223B5B245}" action="delete"/>
  <rdn rId="0" localSheetId="1" customView="1" name="Z_3EEA7E1A_5F2B_4408_A34C_1F0223B5B245_.wvu.FilterData" hidden="1" oldHidden="1">
    <formula>'на 01.09.2020'!$A$7:$J$430</formula>
    <oldFormula>'на 01.09.2020'!$A$7:$J$430</oldFormula>
  </rdn>
  <rcv guid="{3EEA7E1A-5F2B-4408-A34C-1F0223B5B245}" action="add"/>
</revisions>
</file>

<file path=xl/revisions/revisionLog5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93" sId="1" odxf="1" dxf="1">
    <oc r="B21" t="inlineStr">
      <is>
        <r>
          <t xml:space="preserve">Государственная программа "Развитие образования"
</t>
        </r>
        <r>
          <rPr>
            <sz val="16"/>
            <color rgb="FFFF0000"/>
            <rFont val="Times New Roman"/>
            <family val="2"/>
            <charset val="204"/>
          </rPr>
          <t>1.</t>
        </r>
        <r>
          <rPr>
            <b/>
            <sz val="16"/>
            <color rgb="FFFF0000"/>
            <rFont val="Times New Roman"/>
            <family val="2"/>
            <charset val="204"/>
          </rPr>
          <t xml:space="preserve"> </t>
        </r>
        <r>
          <rPr>
            <sz val="16"/>
            <color rgb="FFFF0000"/>
            <rFont val="Times New Roman"/>
            <family val="2"/>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11. Субсидии на создание центров цифрового образования детей;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t>
        </r>
        <r>
          <rPr>
            <sz val="16"/>
            <color rgb="FFFF0000"/>
            <rFont val="Times New Roman"/>
            <family val="2"/>
            <charset val="204"/>
          </rPr>
          <t>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11. Субсидии на создание центров цифрового образования детей;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odxf>
      <font>
        <sz val="16"/>
        <color rgb="FFFF0000"/>
      </font>
    </odxf>
    <ndxf>
      <font>
        <sz val="16"/>
        <color rgb="FFFF0000"/>
      </font>
    </ndxf>
  </rcc>
</revisions>
</file>

<file path=xl/revisions/revisionLog5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94"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t>
        </r>
        <r>
          <rPr>
            <sz val="16"/>
            <color rgb="FFFF0000"/>
            <rFont val="Times New Roman"/>
            <family val="2"/>
            <charset val="204"/>
          </rPr>
          <t>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11. Субсидии на создание центров цифрового образования детей;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11. Субсидии на создание центров цифрового образования детей;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evisions>
</file>

<file path=xl/revisions/revisionLog5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95"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11. Субсидии на создание центров цифрового образования детей;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11. Субсидии на создание центров цифрового образования детей;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cv guid="{3EEA7E1A-5F2B-4408-A34C-1F0223B5B245}" action="delete"/>
  <rdn rId="0" localSheetId="1" customView="1" name="Z_3EEA7E1A_5F2B_4408_A34C_1F0223B5B245_.wvu.FilterData" hidden="1" oldHidden="1">
    <formula>'на 01.09.2020'!$A$7:$J$430</formula>
    <oldFormula>'на 01.09.2020'!$A$7:$J$430</oldFormula>
  </rdn>
  <rcv guid="{3EEA7E1A-5F2B-4408-A34C-1F0223B5B245}" action="add"/>
</revisions>
</file>

<file path=xl/revisions/revisionLog5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8:B40" start="0" length="2147483647">
    <dxf>
      <font>
        <color auto="1"/>
      </font>
    </dxf>
  </rfmt>
  <rfmt sheetId="1" sqref="B41:B43" start="0" length="2147483647">
    <dxf>
      <font>
        <color auto="1"/>
      </font>
    </dxf>
  </rfmt>
  <rcv guid="{13BE7114-35DF-4699-8779-61985C68F6C3}" action="delete"/>
  <rdn rId="0" localSheetId="1" customView="1" name="Z_13BE7114_35DF_4699_8779_61985C68F6C3_.wvu.PrintArea" hidden="1" oldHidden="1">
    <formula>'на 01.09.2020'!$A$1:$J$230</formula>
    <oldFormula>'на 01.09.2020'!$A$1:$J$230</oldFormula>
  </rdn>
  <rdn rId="0" localSheetId="1" customView="1" name="Z_13BE7114_35DF_4699_8779_61985C68F6C3_.wvu.PrintTitles" hidden="1" oldHidden="1">
    <formula>'на 01.09.2020'!$5:$8</formula>
    <oldFormula>'на 01.09.2020'!$5:$8</oldFormula>
  </rdn>
  <rdn rId="0" localSheetId="1" customView="1" name="Z_13BE7114_35DF_4699_8779_61985C68F6C3_.wvu.FilterData" hidden="1" oldHidden="1">
    <formula>'на 01.09.2020'!$A$7:$J$430</formula>
    <oldFormula>'на 01.09.2020'!$A$7:$J$430</oldFormula>
  </rdn>
  <rcv guid="{13BE7114-35DF-4699-8779-61985C68F6C3}" action="add"/>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2" sId="1" odxf="1" dxf="1">
    <oc r="B38" t="inlineStr">
      <is>
        <r>
          <rPr>
            <b/>
            <sz val="16"/>
            <color rgb="FFFF0000"/>
            <rFont val="Times New Roman"/>
            <family val="2"/>
            <charset val="204"/>
          </rPr>
          <t>Государственная программа "Культурное пространство"</t>
        </r>
        <r>
          <rPr>
            <sz val="16"/>
            <color rgb="FFFF0000"/>
            <rFont val="Times New Roman"/>
            <family val="2"/>
            <charset val="204"/>
          </rPr>
          <t xml:space="preserve">
1. 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2. Субсидии на развитие сферы культуры в муниципальных образованиях Ханты-Мансийского автономного округа - Югры;
3. Субсидии на поддержку творческой деятельности и техническое оснащение детских и кукольных театров.
</t>
        </r>
      </is>
    </oc>
    <nc r="B38" t="inlineStr">
      <is>
        <r>
          <rPr>
            <b/>
            <sz val="16"/>
            <rFont val="Times New Roman"/>
            <family val="1"/>
            <charset val="204"/>
          </rPr>
          <t>Государственная программа "Культурное пространство"</t>
        </r>
        <r>
          <rPr>
            <sz val="16"/>
            <rFont val="Times New Roman"/>
            <family val="1"/>
            <charset val="204"/>
          </rPr>
          <t xml:space="preserve">
1. 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sz val="16"/>
            <color rgb="FFFF0000"/>
            <rFont val="Times New Roman"/>
            <family val="2"/>
            <charset val="204"/>
          </rPr>
          <t xml:space="preserve">
</t>
        </r>
        <r>
          <rPr>
            <sz val="16"/>
            <rFont val="Times New Roman"/>
            <family val="1"/>
            <charset val="204"/>
          </rPr>
          <t>2. Субсидии на развитие сферы культуры в муниципальных образованиях Ханты-Мансийского автономного округа - Югры;</t>
        </r>
        <r>
          <rPr>
            <sz val="16"/>
            <color rgb="FFFF0000"/>
            <rFont val="Times New Roman"/>
            <family val="2"/>
            <charset val="204"/>
          </rPr>
          <t xml:space="preserve">
</t>
        </r>
        <r>
          <rPr>
            <sz val="16"/>
            <rFont val="Times New Roman"/>
            <family val="1"/>
            <charset val="204"/>
          </rPr>
          <t xml:space="preserve">3. Субсидии на поддержку творческой деятельности и техническое оснащение детских и кукольных театров.
</t>
        </r>
      </is>
    </nc>
    <odxf>
      <font>
        <sz val="16"/>
        <color rgb="FFFF0000"/>
      </font>
    </odxf>
    <ndxf>
      <font>
        <sz val="16"/>
        <color rgb="FFFF0000"/>
      </font>
    </ndxf>
  </rcc>
  <rfmt sheetId="1" sqref="A38:B43" start="0" length="2147483647">
    <dxf>
      <font>
        <color auto="1"/>
      </font>
    </dxf>
  </rfmt>
</revisions>
</file>

<file path=xl/revisions/revisionLog5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0"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11. Субсидии на создание центров цифрового образования детей;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evisions>
</file>

<file path=xl/revisions/revisionLog5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5:B29" start="0" length="2147483647">
    <dxf>
      <font>
        <color auto="1"/>
      </font>
    </dxf>
  </rfmt>
</revisions>
</file>

<file path=xl/revisions/revisionLog5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38:C41" start="0" length="2147483647">
    <dxf>
      <font>
        <color auto="1"/>
      </font>
    </dxf>
  </rfmt>
  <rfmt sheetId="1" sqref="D38:D41" start="0" length="2147483647">
    <dxf>
      <font>
        <color auto="1"/>
      </font>
    </dxf>
  </rfmt>
</revisions>
</file>

<file path=xl/revisions/revisionLog5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1"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cv guid="{3EEA7E1A-5F2B-4408-A34C-1F0223B5B245}" action="delete"/>
  <rdn rId="0" localSheetId="1" customView="1" name="Z_3EEA7E1A_5F2B_4408_A34C_1F0223B5B245_.wvu.FilterData" hidden="1" oldHidden="1">
    <formula>'на 01.09.2020'!$A$7:$J$430</formula>
    <oldFormula>'на 01.09.2020'!$A$7:$J$430</oldFormula>
  </rdn>
  <rcv guid="{3EEA7E1A-5F2B-4408-A34C-1F0223B5B245}" action="add"/>
</revisions>
</file>

<file path=xl/revisions/revisionLog5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3"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6. Субсидия  на создание новых мест в общеобразовательных организациях;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evisions>
</file>

<file path=xl/revisions/revisionLog5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4"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evisions>
</file>

<file path=xl/revisions/revisionLog5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38:G41" start="0" length="2147483647">
    <dxf>
      <font>
        <color auto="1"/>
      </font>
    </dxf>
  </rfmt>
  <rfmt sheetId="1" sqref="H38:H41" start="0" length="2147483647">
    <dxf>
      <font>
        <color auto="1"/>
      </font>
    </dxf>
  </rfmt>
  <rfmt sheetId="1" sqref="E38:F41" start="0" length="2147483647">
    <dxf>
      <font>
        <color auto="1"/>
      </font>
    </dxf>
  </rfmt>
  <rfmt sheetId="1" sqref="I38:I41" start="0" length="2147483647">
    <dxf>
      <font>
        <color auto="1"/>
      </font>
    </dxf>
  </rfmt>
  <rcc rId="1805" sId="1">
    <oc r="J38"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тыс.руб.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2 560,16 тыс. руб. на поставку светового и звукового оборудования, расходных материалов для спектакля "Не любо - не слушай", ткани и швейных принадлежностей, обуви, а так же за оказаные услуги по изготовлению металлического каркаса к спектаклю "Не любо-не слушай", услуг драматурга к спектаклю.   Ведется работа по заключению договоров на сумму 526,05 тыс. руб. Денежные средства планируется освоить в 3 квартале 2020 года.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Приобретены короб архивный, канцелярские товары и переплётный станок.
</t>
        </r>
        <r>
          <rPr>
            <u/>
            <sz val="16"/>
            <rFont val="Times New Roman"/>
            <family val="1"/>
            <charset val="204"/>
          </rPr>
          <t/>
        </r>
      </is>
    </oc>
    <n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сумму 45 тыс.руб. на приобретение оборудования для перевода документов в машинописный формат (системный блок, монитор, ИБП).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t>
        </r>
        <r>
          <rPr>
            <sz val="16"/>
            <color rgb="FFFF0000"/>
            <rFont val="Times New Roman"/>
            <family val="2"/>
            <charset val="204"/>
          </rPr>
          <t xml:space="preserve">                                                                                                                                                                                                                                                                                                                                                                                                                                                                               </t>
        </r>
        <r>
          <rPr>
            <sz val="16"/>
            <rFont val="Times New Roman"/>
            <family val="1"/>
            <charset val="204"/>
          </rPr>
          <t xml:space="preserve">Заключены и оплачены договоры на сумму 2 560,16 тыс. руб. на поставку светового и звукового оборудования, расходных материалов для спектакля "Не любо - не слушай", ткани и швейных принадлежностей, обуви, а так же за оказаные услуги по изготовлению металлического каркаса к спектаклю "Не любо-не слушай", услуг драматурга к спектаклю. Ведется работа по заключению договоров на сумму 526,05 тыс. руб. Денежные средства планируется освоить в 3 квартале 2020 года.                 </t>
        </r>
        <r>
          <rPr>
            <sz val="16"/>
            <color rgb="FFFF0000"/>
            <rFont val="Times New Roman"/>
            <family val="2"/>
            <charset val="204"/>
          </rPr>
          <t xml:space="preserve">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Приобретены короб архивный, канцелярские товары и переплётный станок.
</t>
        </r>
        <r>
          <rPr>
            <u/>
            <sz val="16"/>
            <rFont val="Times New Roman"/>
            <family val="1"/>
            <charset val="204"/>
          </rPr>
          <t/>
        </r>
      </is>
    </nc>
  </rcc>
</revisions>
</file>

<file path=xl/revisions/revisionLog5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6"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nc>
  </rcc>
</revisions>
</file>

<file path=xl/revisions/revisionLog5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01.09.2020'!$A$1:$J$230</formula>
    <oldFormula>'на 01.09.2020'!$A$1:$J$230</oldFormula>
  </rdn>
  <rdn rId="0" localSheetId="1" customView="1" name="Z_13BE7114_35DF_4699_8779_61985C68F6C3_.wvu.PrintTitles" hidden="1" oldHidden="1">
    <formula>'на 01.09.2020'!$5:$8</formula>
    <oldFormula>'на 01.09.2020'!$5:$8</oldFormula>
  </rdn>
  <rdn rId="0" localSheetId="1" customView="1" name="Z_13BE7114_35DF_4699_8779_61985C68F6C3_.wvu.FilterData" hidden="1" oldHidden="1">
    <formula>'на 01.09.2020'!$A$7:$J$430</formula>
    <oldFormula>'на 01.09.2020'!$A$7:$J$430</oldFormula>
  </rdn>
  <rcv guid="{13BE7114-35DF-4699-8779-61985C68F6C3}" action="add"/>
</revisions>
</file>

<file path=xl/revisions/revisionLog5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0"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15.</t>
        </r>
      </is>
    </nc>
  </rcc>
  <rcv guid="{3EEA7E1A-5F2B-4408-A34C-1F0223B5B245}" action="delete"/>
  <rdn rId="0" localSheetId="1" customView="1" name="Z_3EEA7E1A_5F2B_4408_A34C_1F0223B5B245_.wvu.FilterData" hidden="1" oldHidden="1">
    <formula>'на 01.09.2020'!$A$7:$J$430</formula>
    <oldFormula>'на 01.09.2020'!$A$7:$J$430</oldFormula>
  </rdn>
  <rcv guid="{3EEA7E1A-5F2B-4408-A34C-1F0223B5B245}" action="add"/>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41" start="0" length="2147483647">
    <dxf>
      <font>
        <color auto="1"/>
      </font>
    </dxf>
  </rfmt>
  <rfmt sheetId="1" sqref="C40" start="0" length="2147483647">
    <dxf>
      <font>
        <color auto="1"/>
      </font>
    </dxf>
  </rfmt>
  <rfmt sheetId="1" sqref="C39" start="0" length="2147483647">
    <dxf>
      <font>
        <color auto="1"/>
      </font>
    </dxf>
  </rfmt>
  <rfmt sheetId="1" sqref="C38" start="0" length="2147483647">
    <dxf>
      <font>
        <color auto="1"/>
      </font>
    </dxf>
  </rfmt>
</revisions>
</file>

<file path=xl/revisions/revisionLog5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2"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15.</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строительство и реконструкцию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r>
        <r>
          <rPr>
            <sz val="16"/>
            <color rgb="FFFF0000"/>
            <rFont val="Times New Roman"/>
            <family val="2"/>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5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1:C23" start="0" length="2147483647">
    <dxf>
      <font>
        <color auto="1"/>
      </font>
    </dxf>
  </rfmt>
  <rfmt sheetId="1" sqref="C27:D28" start="0" length="2147483647">
    <dxf>
      <font>
        <color auto="1"/>
      </font>
    </dxf>
  </rfmt>
</revisions>
</file>

<file path=xl/revisions/revisionLog5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3" sId="1" numFmtId="4">
    <oc r="D25">
      <v>300724.3</v>
    </oc>
    <nc r="D25">
      <v>321894.37</v>
    </nc>
  </rcc>
  <rfmt sheetId="1" sqref="C25:D25" start="0" length="2147483647">
    <dxf>
      <font>
        <color auto="1"/>
      </font>
    </dxf>
  </rfmt>
  <rcc rId="1814" sId="1" numFmtId="4">
    <oc r="E25">
      <v>52772.6</v>
    </oc>
    <nc r="E25">
      <v>79371</v>
    </nc>
  </rcc>
</revisions>
</file>

<file path=xl/revisions/revisionLog5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5" sId="1" numFmtId="4">
    <oc r="G25">
      <v>52772.6</v>
    </oc>
    <nc r="G25">
      <v>79371</v>
    </nc>
  </rcc>
  <rfmt sheetId="1" sqref="E25:G25" start="0" length="2147483647">
    <dxf>
      <font>
        <color auto="1"/>
      </font>
    </dxf>
  </rfmt>
  <rfmt sheetId="1" sqref="H25" start="0" length="2147483647">
    <dxf>
      <font>
        <color auto="1"/>
      </font>
    </dxf>
  </rfmt>
</revisions>
</file>

<file path=xl/revisions/revisionLog5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6" sId="1" odxf="1" dxf="1">
    <oc r="B44" t="inlineStr">
      <is>
        <r>
          <t xml:space="preserve">Государственная программа "Развитие физической культуры и спорта"
</t>
        </r>
        <r>
          <rPr>
            <sz val="16"/>
            <color rgb="FFFF0000"/>
            <rFont val="Times New Roman"/>
            <family val="2"/>
            <charset val="204"/>
          </rPr>
          <t>1</t>
        </r>
        <r>
          <rPr>
            <b/>
            <sz val="16"/>
            <color rgb="FFFF0000"/>
            <rFont val="Times New Roman"/>
            <family val="2"/>
            <charset val="204"/>
          </rPr>
          <t xml:space="preserve">. </t>
        </r>
        <r>
          <rPr>
            <sz val="16"/>
            <color rgb="FFFF0000"/>
            <rFont val="Times New Roman"/>
            <family val="2"/>
            <charset val="204"/>
          </rPr>
          <t xml:space="preserve">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t>
        </r>
      </is>
    </oc>
    <nc r="B44" t="inlineStr">
      <is>
        <t xml:space="preserve">Государственная программа "Развитие физической культуры и спорта"
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t>
      </is>
    </nc>
    <odxf>
      <font>
        <b/>
        <sz val="16"/>
        <color rgb="FFFF0000"/>
      </font>
    </odxf>
    <ndxf>
      <font>
        <b val="0"/>
        <sz val="16"/>
        <color rgb="FFFF0000"/>
      </font>
    </ndxf>
  </rcc>
  <rfmt sheetId="1" sqref="A44:B46" start="0" length="2147483647">
    <dxf>
      <font>
        <color auto="1"/>
      </font>
    </dxf>
  </rfmt>
  <rfmt sheetId="1" sqref="B47:B49" start="0" length="2147483647">
    <dxf>
      <font>
        <color auto="1"/>
      </font>
    </dxf>
  </rfmt>
</revisions>
</file>

<file path=xl/revisions/revisionLog5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6" start="0" length="2147483647">
    <dxf>
      <font>
        <color auto="1"/>
      </font>
    </dxf>
  </rfmt>
  <rfmt sheetId="1" sqref="D26" start="0" length="2147483647">
    <dxf>
      <font>
        <color auto="1"/>
      </font>
    </dxf>
  </rfmt>
</revisions>
</file>

<file path=xl/revisions/revisionLog5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7" sId="1" numFmtId="4">
    <oc r="G26">
      <v>6850552.9500000002</v>
    </oc>
    <nc r="G26">
      <v>7613720</v>
    </nc>
  </rcc>
</revisions>
</file>

<file path=xl/revisions/revisionLog5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47" start="0" length="2147483647">
    <dxf>
      <font>
        <color auto="1"/>
      </font>
    </dxf>
  </rfmt>
  <rfmt sheetId="1" sqref="C46" start="0" length="2147483647">
    <dxf>
      <font>
        <color auto="1"/>
      </font>
    </dxf>
  </rfmt>
  <rfmt sheetId="1" sqref="C45" start="0" length="2147483647">
    <dxf>
      <font>
        <color auto="1"/>
      </font>
    </dxf>
  </rfmt>
  <rfmt sheetId="1" sqref="C44" start="0" length="2147483647">
    <dxf>
      <font>
        <color auto="1"/>
      </font>
    </dxf>
  </rfmt>
  <rfmt sheetId="1" sqref="D47" start="0" length="2147483647">
    <dxf>
      <font>
        <color auto="1"/>
      </font>
    </dxf>
  </rfmt>
  <rfmt sheetId="1" sqref="D46" start="0" length="2147483647">
    <dxf>
      <font>
        <color auto="1"/>
      </font>
    </dxf>
  </rfmt>
  <rfmt sheetId="1" sqref="D45" start="0" length="2147483647">
    <dxf>
      <font>
        <color auto="1"/>
      </font>
    </dxf>
  </rfmt>
  <rfmt sheetId="1" sqref="D44" start="0" length="2147483647">
    <dxf>
      <font>
        <color auto="1"/>
      </font>
    </dxf>
  </rfmt>
  <rfmt sheetId="1" sqref="I44:I47" start="0" length="2147483647">
    <dxf>
      <font>
        <color auto="1"/>
      </font>
    </dxf>
  </rfmt>
  <rcc rId="1818" sId="1" numFmtId="4">
    <nc r="G47">
      <v>22.72</v>
    </nc>
  </rcc>
  <rcc rId="1819" sId="1" numFmtId="4">
    <nc r="G46">
      <v>431.58</v>
    </nc>
  </rcc>
  <rcc rId="1820" sId="1" numFmtId="4">
    <nc r="G45">
      <v>0</v>
    </nc>
  </rcc>
  <rfmt sheetId="1" sqref="G44:H47" start="0" length="2147483647">
    <dxf>
      <font>
        <color auto="1"/>
      </font>
    </dxf>
  </rfmt>
</revisions>
</file>

<file path=xl/revisions/revisionLog5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26" start="0" length="2147483647">
    <dxf>
      <font>
        <color auto="1"/>
      </font>
    </dxf>
  </rfmt>
  <rfmt sheetId="1" sqref="H26" start="0" length="2147483647">
    <dxf>
      <font>
        <color auto="1"/>
      </font>
    </dxf>
  </rfmt>
  <rfmt sheetId="1" sqref="G26" start="0" length="2147483647">
    <dxf>
      <font>
        <color auto="1"/>
      </font>
    </dxf>
  </rfmt>
  <rcc rId="1821" sId="1" numFmtId="4">
    <oc r="E26">
      <v>7453689.1600000001</v>
    </oc>
    <nc r="E26">
      <v>7748658.3099999996</v>
    </nc>
  </rcc>
  <rfmt sheetId="1" sqref="E26" start="0" length="2147483647">
    <dxf>
      <font>
        <color auto="1"/>
      </font>
    </dxf>
  </rfmt>
</revisions>
</file>

<file path=xl/revisions/revisionLog5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1:D23" start="0" length="2147483647">
    <dxf>
      <font>
        <color auto="1"/>
      </font>
    </dxf>
  </rfmt>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39:D41" start="0" length="2147483647">
    <dxf>
      <font>
        <color auto="1"/>
      </font>
    </dxf>
  </rfmt>
  <rfmt sheetId="1" sqref="D38" start="0" length="2147483647">
    <dxf>
      <font>
        <color auto="1"/>
      </font>
    </dxf>
  </rfmt>
</revisions>
</file>

<file path=xl/revisions/revisionLog5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2" sId="1" numFmtId="4">
    <nc r="E46">
      <v>431.58</v>
    </nc>
  </rcc>
  <rfmt sheetId="1" sqref="E46:F46" start="0" length="2147483647">
    <dxf>
      <font>
        <color auto="1"/>
      </font>
    </dxf>
  </rfmt>
  <rcc rId="1823" sId="1" numFmtId="4">
    <nc r="E47">
      <v>22.72</v>
    </nc>
  </rcc>
  <rfmt sheetId="1" sqref="E47:F47" start="0" length="2147483647">
    <dxf>
      <font>
        <color auto="1"/>
      </font>
    </dxf>
  </rfmt>
  <rfmt sheetId="1" sqref="E44:F44" start="0" length="2147483647">
    <dxf>
      <font>
        <color auto="1"/>
      </font>
    </dxf>
  </rfmt>
  <rfmt sheetId="1" sqref="J44" start="0" length="0">
    <dxf>
      <font>
        <sz val="16"/>
        <color rgb="FFFF0000"/>
      </font>
    </dxf>
  </rfmt>
  <rcc rId="1824" sId="1">
    <oc r="J44" t="inlineStr">
      <is>
        <t xml:space="preserve">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Бюджетные ассигнования будут использованы в 3 - 4 квартале 2020 года.      
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Проведение мероприятий перенесено на следующий отчетный период в связи с ограничительными мероприятиями в связи с введением в ХМАО-Югре режима повышенной готовности, связанного с распространением новой короновирусной инфекции, вызванной COVID-19. 
Cоглашения между куратором - управлением физической культуры и спорта и подведомственными учреждениями находится на стадии подписания.
Бюджетные ассигнования планируется использовать в 3 - 4 квартале  2020 года.  </t>
      </is>
    </oc>
    <nc r="J44" t="inlineStr">
      <is>
        <r>
          <rPr>
            <sz val="16"/>
            <rFont val="Times New Roman"/>
            <family val="1"/>
            <charset val="204"/>
          </rPr>
          <t xml:space="preserve">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Бюджетные ассигнования будут использованы в 3 - 4 квартале 2020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t>
        </r>
        <r>
          <rPr>
            <sz val="16"/>
            <color rgb="FFFF0000"/>
            <rFont val="Times New Roman"/>
            <family val="2"/>
            <charset val="204"/>
          </rPr>
          <t xml:space="preserve">                                                                      
</t>
        </r>
        <r>
          <rPr>
            <sz val="16"/>
            <rFont val="Times New Roman"/>
            <family val="1"/>
            <charset val="204"/>
          </rPr>
          <t xml:space="preserve">Проведение мероприятий перенесено на следующий отчетный период в связи с ограничительными мероприятиями в связи с введением в ХМАО-Югре режима повышенной готовности, связанного с распространением новой короновирусной инфекции, вызванной COVID-19. </t>
        </r>
        <r>
          <rPr>
            <sz val="16"/>
            <color rgb="FFFF0000"/>
            <rFont val="Times New Roman"/>
            <family val="2"/>
            <charset val="204"/>
          </rPr>
          <t xml:space="preserve">
</t>
        </r>
        <r>
          <rPr>
            <sz val="16"/>
            <rFont val="Times New Roman"/>
            <family val="1"/>
            <charset val="204"/>
          </rPr>
          <t xml:space="preserve">Cоглашения между куратором - управлением физической культуры и спорта и подведомственными учреждениями находится на стадии подписания.
Бюджетные ассигнования планируется использовать в 3 - 4 квартале  2020 года.  </t>
        </r>
      </is>
    </nc>
  </rcc>
</revisions>
</file>

<file path=xl/revisions/revisionLog5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1:E23" start="0" length="2147483647">
    <dxf>
      <font>
        <color auto="1"/>
      </font>
    </dxf>
  </rfmt>
</revisions>
</file>

<file path=xl/revisions/revisionLog5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5" sId="1">
    <oc r="J44" t="inlineStr">
      <is>
        <r>
          <rPr>
            <sz val="16"/>
            <rFont val="Times New Roman"/>
            <family val="1"/>
            <charset val="204"/>
          </rPr>
          <t xml:space="preserve">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Бюджетные ассигнования будут использованы в 3 - 4 квартале 2020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t>
        </r>
        <r>
          <rPr>
            <sz val="16"/>
            <color rgb="FFFF0000"/>
            <rFont val="Times New Roman"/>
            <family val="2"/>
            <charset val="204"/>
          </rPr>
          <t xml:space="preserve">                                                                      
</t>
        </r>
        <r>
          <rPr>
            <sz val="16"/>
            <rFont val="Times New Roman"/>
            <family val="1"/>
            <charset val="204"/>
          </rPr>
          <t xml:space="preserve">Проведение мероприятий перенесено на следующий отчетный период в связи с ограничительными мероприятиями в связи с введением в ХМАО-Югре режима повышенной готовности, связанного с распространением новой короновирусной инфекции, вызванной COVID-19. </t>
        </r>
        <r>
          <rPr>
            <sz val="16"/>
            <color rgb="FFFF0000"/>
            <rFont val="Times New Roman"/>
            <family val="2"/>
            <charset val="204"/>
          </rPr>
          <t xml:space="preserve">
</t>
        </r>
        <r>
          <rPr>
            <sz val="16"/>
            <rFont val="Times New Roman"/>
            <family val="1"/>
            <charset val="204"/>
          </rPr>
          <t xml:space="preserve">Cоглашения между куратором - управлением физической культуры и спорта и подведомственными учреждениями находится на стадии подписания.
Бюджетные ассигнования планируется использовать в 3 - 4 квартале  2020 года.  </t>
        </r>
      </is>
    </oc>
    <nc r="J44" t="inlineStr">
      <is>
        <r>
          <rPr>
            <sz val="16"/>
            <rFont val="Times New Roman"/>
            <family val="1"/>
            <charset val="204"/>
          </rPr>
          <t xml:space="preserve">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Бюджетные ассигнования будут использованы в 3 - 4 квартале 2020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t>
        </r>
        <r>
          <rPr>
            <sz val="16"/>
            <color rgb="FFFF0000"/>
            <rFont val="Times New Roman"/>
            <family val="1"/>
            <charset val="204"/>
          </rPr>
          <t xml:space="preserve">Заключены и оплачены договоры на сумму 454,30 тыс. руб. на          </t>
        </r>
        <r>
          <rPr>
            <sz val="16"/>
            <color rgb="FFFF0000"/>
            <rFont val="Times New Roman"/>
            <family val="2"/>
            <charset val="204"/>
          </rPr>
          <t xml:space="preserve">                                                              
</t>
        </r>
        <r>
          <rPr>
            <sz val="16"/>
            <rFont val="Times New Roman"/>
            <family val="1"/>
            <charset val="204"/>
          </rPr>
          <t xml:space="preserve">Проведение мероприятий перенесено на следующий отчетный период в связи с ограничительными мероприятиями в связи с введением в ХМАО-Югре режима повышенной готовности, связанного с распространением новой короновирусной инфекции, вызванной COVID-19. </t>
        </r>
        <r>
          <rPr>
            <sz val="16"/>
            <color rgb="FFFF0000"/>
            <rFont val="Times New Roman"/>
            <family val="2"/>
            <charset val="204"/>
          </rPr>
          <t xml:space="preserve">
</t>
        </r>
        <r>
          <rPr>
            <sz val="16"/>
            <rFont val="Times New Roman"/>
            <family val="1"/>
            <charset val="204"/>
          </rPr>
          <t xml:space="preserve">Cоглашения между куратором - управлением физической культуры и спорта и подведомственными учреждениями находится на стадии подписания.
Бюджетные ассигнования планируется использовать в 3 - 4 квартале  2020 года.  </t>
        </r>
      </is>
    </nc>
  </rcc>
  <rfmt sheetId="1" sqref="A50:B55" start="0" length="2147483647">
    <dxf>
      <font>
        <color auto="1"/>
      </font>
    </dxf>
  </rfmt>
</revisions>
</file>

<file path=xl/revisions/revisionLog5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6" sId="1" numFmtId="4">
    <oc r="G28">
      <v>43.57</v>
    </oc>
    <nc r="G28">
      <v>125.7</v>
    </nc>
  </rcc>
  <rfmt sheetId="1" sqref="G28" start="0" length="2147483647">
    <dxf>
      <font>
        <color auto="1"/>
      </font>
    </dxf>
  </rfmt>
  <rfmt sheetId="1" sqref="E28:F28" start="0" length="2147483647">
    <dxf>
      <font>
        <color auto="1"/>
      </font>
    </dxf>
  </rfmt>
  <rfmt sheetId="1" sqref="H28" start="0" length="2147483647">
    <dxf>
      <font>
        <color auto="1"/>
      </font>
    </dxf>
  </rfmt>
  <rfmt sheetId="1" sqref="I28" start="0" length="2147483647">
    <dxf>
      <font>
        <color auto="1"/>
      </font>
    </dxf>
  </rfmt>
</revisions>
</file>

<file path=xl/revisions/revisionLog5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50:C52" start="0" length="2147483647">
    <dxf>
      <font>
        <color auto="1"/>
      </font>
    </dxf>
  </rfmt>
  <rfmt sheetId="1" sqref="D50:D52" start="0" length="2147483647">
    <dxf>
      <font>
        <color auto="1"/>
      </font>
    </dxf>
  </rfmt>
  <rcc rId="1827" sId="1" numFmtId="4">
    <oc r="E52">
      <v>5408.2</v>
    </oc>
    <nc r="E52">
      <v>6683.2</v>
    </nc>
  </rcc>
  <rfmt sheetId="1" sqref="E50:F52" start="0" length="2147483647">
    <dxf>
      <font>
        <color auto="1"/>
      </font>
    </dxf>
  </rfmt>
  <rcc rId="1828" sId="1" numFmtId="4">
    <oc r="G52">
      <v>4596.47</v>
    </oc>
    <nc r="G52">
      <v>5759.3</v>
    </nc>
  </rcc>
  <rfmt sheetId="1" sqref="G50:H52" start="0" length="2147483647">
    <dxf>
      <font>
        <color auto="1"/>
      </font>
    </dxf>
  </rfmt>
  <rfmt sheetId="1" sqref="I50:I52" start="0" length="2147483647">
    <dxf>
      <font>
        <color auto="1"/>
      </font>
    </dxf>
  </rfmt>
  <rcc rId="1829" sId="1">
    <o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01.09.2020 произведена выплата заработной платы за январь-июль и первую половину августа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color rgb="FFFF0000"/>
            <rFont val="Times New Roman"/>
            <family val="2"/>
            <charset val="204"/>
          </rPr>
          <t xml:space="preserve">ДО: </t>
        </r>
        <r>
          <rPr>
            <sz val="16"/>
            <color rgb="FFFF0000"/>
            <rFont val="Times New Roman"/>
            <family val="2"/>
            <charset val="204"/>
          </rPr>
          <t xml:space="preserve">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color rgb="FFFF0000"/>
            <rFont val="Times New Roman"/>
            <family val="2"/>
            <charset val="204"/>
          </rPr>
          <t>АГ (ДК):</t>
        </r>
        <r>
          <rPr>
            <sz val="16"/>
            <color rgb="FFFF0000"/>
            <rFont val="Times New Roman"/>
            <family val="2"/>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МБУ СП СШОР "Кедр" средства освоены в полном объеме.                                                                                                                                                                                                                                                             
</t>
        </r>
      </is>
    </oc>
    <n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01.09.2020 произведена выплата заработной платы за январь-июль и первую половину августа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color rgb="FFFF0000"/>
            <rFont val="Times New Roman"/>
            <family val="2"/>
            <charset val="204"/>
          </rPr>
          <t xml:space="preserve">ДО: </t>
        </r>
        <r>
          <rPr>
            <sz val="16"/>
            <color rgb="FFFF0000"/>
            <rFont val="Times New Roman"/>
            <family val="2"/>
            <charset val="204"/>
          </rPr>
          <t xml:space="preserve">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МБУ СП СШОР "Кедр" средства освоены в полном объеме.                   </t>
        </r>
        <r>
          <rPr>
            <sz val="16"/>
            <color rgb="FFFF0000"/>
            <rFont val="Times New Roman"/>
            <family val="2"/>
            <charset val="204"/>
          </rPr>
          <t xml:space="preserve">                                                                                                                                                                                                                                          
</t>
        </r>
      </is>
    </nc>
  </rcc>
</revisions>
</file>

<file path=xl/revisions/revisionLog5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24:B229" start="0" length="2147483647">
    <dxf>
      <font>
        <color auto="1"/>
      </font>
    </dxf>
  </rfmt>
  <rfmt sheetId="1" sqref="C224:C227" start="0" length="2147483647">
    <dxf>
      <font>
        <color auto="1"/>
      </font>
    </dxf>
  </rfmt>
  <rfmt sheetId="1" sqref="D224:D227" start="0" length="2147483647">
    <dxf>
      <font>
        <color auto="1"/>
      </font>
    </dxf>
  </rfmt>
  <rcc rId="1830" sId="1" numFmtId="4">
    <oc r="G226">
      <v>64.790000000000006</v>
    </oc>
    <nc r="G226">
      <v>106.7</v>
    </nc>
  </rcc>
  <rcc rId="1831" sId="1" numFmtId="4">
    <oc r="G227">
      <v>246.3</v>
    </oc>
    <nc r="G227">
      <v>248.97</v>
    </nc>
  </rcc>
  <rfmt sheetId="1" sqref="G224" start="0" length="2147483647">
    <dxf>
      <font>
        <color auto="1"/>
      </font>
    </dxf>
  </rfmt>
  <rfmt sheetId="1" sqref="G226" start="0" length="2147483647">
    <dxf>
      <font>
        <color auto="1"/>
      </font>
    </dxf>
  </rfmt>
  <rfmt sheetId="1" sqref="G224:H227" start="0" length="2147483647">
    <dxf>
      <font>
        <color auto="1"/>
      </font>
    </dxf>
  </rfmt>
  <rfmt sheetId="1" sqref="I224:I227" start="0" length="2147483647">
    <dxf>
      <font>
        <color auto="1"/>
      </font>
    </dxf>
  </rfmt>
  <rcc rId="1832" sId="1" numFmtId="4">
    <oc r="E227">
      <v>246.3</v>
    </oc>
    <nc r="E227">
      <v>248.97</v>
    </nc>
  </rcc>
  <rcc rId="1833" sId="1" numFmtId="4">
    <oc r="E226">
      <v>64.790000000000006</v>
    </oc>
    <nc r="E226">
      <v>106.7</v>
    </nc>
  </rcc>
  <rfmt sheetId="1" sqref="E224:F227" start="0" length="2147483647">
    <dxf>
      <font>
        <color auto="1"/>
      </font>
    </dxf>
  </rfmt>
</revisions>
</file>

<file path=xl/revisions/revisionLog5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224" start="0" length="0">
    <dxf>
      <font>
        <sz val="16"/>
        <color rgb="FFFF0000"/>
      </font>
    </dxf>
  </rfmt>
  <rcc rId="1834" sId="1">
    <oc r="J224" t="inlineStr">
      <is>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Заключены и оплачены договоры на поставку товара (пластиковые столы и стулья, ноутбук, сборно-разборный подиум, радиосистема вокальная, ламинатор пакетный). Ведется работа по заключению договоров на сумму 44,58 тыс.руб. Денежные средства планируется освоить в 3 квартале 2020 года.    
 </t>
      </is>
    </oc>
    <nc r="J224" t="inlineStr">
      <is>
        <r>
          <rPr>
            <sz val="16"/>
            <rFont val="Times New Roman"/>
            <family val="1"/>
            <charset val="204"/>
          </rPr>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t>
        </r>
        <r>
          <rPr>
            <sz val="16"/>
            <color rgb="FFFF0000"/>
            <rFont val="Times New Roman"/>
            <family val="2"/>
            <charset val="204"/>
          </rPr>
          <t xml:space="preserve">                                                                                                                                         </t>
        </r>
        <r>
          <rPr>
            <sz val="16"/>
            <rFont val="Times New Roman"/>
            <family val="1"/>
            <charset val="204"/>
          </rPr>
          <t>Заключены и оплачены договоры на поставку товара (пластиковые столы и стулья, ноутбук, сборно-разборный подиум, радиосистемы вокальные, ламинатор пакетный). Бюджетные ассигнования освоены в полном объеме.</t>
        </r>
        <r>
          <rPr>
            <sz val="16"/>
            <color rgb="FFFF0000"/>
            <rFont val="Times New Roman"/>
            <family val="2"/>
            <charset val="204"/>
          </rPr>
          <t xml:space="preserve">
 </t>
        </r>
      </is>
    </nc>
  </rcc>
</revisions>
</file>

<file path=xl/revisions/revisionLog5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5" sId="1">
    <oc r="J224" t="inlineStr">
      <is>
        <r>
          <rPr>
            <sz val="16"/>
            <rFont val="Times New Roman"/>
            <family val="1"/>
            <charset val="204"/>
          </rPr>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t>
        </r>
        <r>
          <rPr>
            <sz val="16"/>
            <color rgb="FFFF0000"/>
            <rFont val="Times New Roman"/>
            <family val="2"/>
            <charset val="204"/>
          </rPr>
          <t xml:space="preserve">                                                                                                                                         </t>
        </r>
        <r>
          <rPr>
            <sz val="16"/>
            <rFont val="Times New Roman"/>
            <family val="1"/>
            <charset val="204"/>
          </rPr>
          <t>Заключены и оплачены договоры на поставку товара (пластиковые столы и стулья, ноутбук, сборно-разборный подиум, радиосистемы вокальные, ламинатор пакетный). Бюджетные ассигнования освоены в полном объеме.</t>
        </r>
        <r>
          <rPr>
            <sz val="16"/>
            <color rgb="FFFF0000"/>
            <rFont val="Times New Roman"/>
            <family val="2"/>
            <charset val="204"/>
          </rPr>
          <t xml:space="preserve">
 </t>
        </r>
      </is>
    </oc>
    <nc r="J224" t="inlineStr">
      <is>
        <r>
          <rPr>
            <sz val="16"/>
            <rFont val="Times New Roman"/>
            <family val="1"/>
            <charset val="204"/>
          </rPr>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t>
        </r>
        <r>
          <rPr>
            <sz val="16"/>
            <color rgb="FFFF0000"/>
            <rFont val="Times New Roman"/>
            <family val="2"/>
            <charset val="204"/>
          </rPr>
          <t xml:space="preserve">                                                                                                                                         </t>
        </r>
        <r>
          <rPr>
            <sz val="16"/>
            <rFont val="Times New Roman"/>
            <family val="1"/>
            <charset val="204"/>
          </rPr>
          <t>Заключены и оплачены договоры на поставку товара (пластиковые столы и стулья, ноутбук, сборно-разборный подиум, радиосистемы вокальные, ламинатор пакетный). Бюджетные ассигнования исполнены в полном объеме.</t>
        </r>
        <r>
          <rPr>
            <sz val="16"/>
            <color rgb="FFFF0000"/>
            <rFont val="Times New Roman"/>
            <family val="2"/>
            <charset val="204"/>
          </rPr>
          <t xml:space="preserve">
                                                                                    </t>
        </r>
      </is>
    </nc>
  </rcc>
</revisions>
</file>

<file path=xl/revisions/revisionLog5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6" sId="1">
    <oc r="I27">
      <f>60868.31+1110.02+121951.43</f>
    </oc>
    <nc r="I27">
      <f>49679.33+1110.02+121951.43</f>
    </nc>
  </rcc>
  <rcv guid="{3EEA7E1A-5F2B-4408-A34C-1F0223B5B245}" action="delete"/>
  <rdn rId="0" localSheetId="1" customView="1" name="Z_3EEA7E1A_5F2B_4408_A34C_1F0223B5B245_.wvu.FilterData" hidden="1" oldHidden="1">
    <formula>'на 01.09.2020'!$A$7:$J$430</formula>
    <oldFormula>'на 01.09.2020'!$A$7:$J$430</oldFormula>
  </rdn>
  <rcv guid="{3EEA7E1A-5F2B-4408-A34C-1F0223B5B245}" action="add"/>
</revisions>
</file>

<file path=xl/revisions/revisionLog5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8" sId="1">
    <o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Количество созданных центров цифрового образования детей «IT-куб» - 1 ед.
10 815,32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Количество созданных центров цифрового образования детей «IT-куб» - 1 ед.
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3" sId="1" numFmtId="4">
    <oc r="E40">
      <v>224.6</v>
    </oc>
    <nc r="E40">
      <v>1797.53</v>
    </nc>
  </rcc>
  <rcc rId="834" sId="1" numFmtId="4">
    <oc r="E39">
      <v>0</v>
    </oc>
    <nc r="E39">
      <v>674.12</v>
    </nc>
  </rcc>
  <rcc rId="835" sId="1" numFmtId="4">
    <oc r="E41">
      <f>G41</f>
    </oc>
    <nc r="E41">
      <v>118.27</v>
    </nc>
  </rcc>
  <rfmt sheetId="1" sqref="E39" start="0" length="2147483647">
    <dxf>
      <font>
        <color auto="1"/>
      </font>
    </dxf>
  </rfmt>
  <rfmt sheetId="1" sqref="E40" start="0" length="2147483647">
    <dxf>
      <font>
        <color auto="1"/>
      </font>
    </dxf>
  </rfmt>
  <rfmt sheetId="1" sqref="E38:F41" start="0" length="2147483647">
    <dxf>
      <font>
        <color auto="1"/>
      </font>
    </dxf>
  </rfmt>
</revisions>
</file>

<file path=xl/revisions/revisionLog5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9" sId="1">
    <o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Количество созданных центров цифрового образования детей «IT-куб» - 1 ед.
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Количество созданных центров цифрового образования детей «IT-куб» - 1 ед.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5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0" sId="1" odxf="1" dxf="1">
    <o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Количество созданных центров цифрового образования детей «IT-куб» - 1 ед.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Количество созданных центров цифрового образования детей «IT-куб» - 1 ед.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odxf>
      <font>
        <sz val="16"/>
        <color rgb="FFFF0000"/>
      </font>
    </odxf>
    <ndxf>
      <font>
        <sz val="16"/>
        <color rgb="FFFF0000"/>
      </font>
    </ndxf>
  </rcc>
</revisions>
</file>

<file path=xl/revisions/revisionLog5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1"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Количество созданных центров цифрового образования детей «IT-куб» - 1 ед.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Количество созданных центров цифрового образования детей «IT-куб» - 1 ед.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5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2"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Количество созданных центров цифрового образования детей «IT-куб» - 1 ед.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5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3" sId="1">
    <o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январь-июль и первую половину августа,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за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t>
        </r>
        <r>
          <rPr>
            <sz val="16"/>
            <color rgb="FFFF0000"/>
            <rFont val="Times New Roman"/>
            <family val="1"/>
            <charset val="204"/>
          </rPr>
          <t xml:space="preserve"> На 01.09.2020 заключен контракт на приобретение цифровых камер АПК "Безопасный город". 
        Планируется заключение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t>
        </r>
        <r>
          <rPr>
            <sz val="16"/>
            <color rgb="FFFF0000"/>
            <rFont val="Times New Roman"/>
            <family val="2"/>
            <charset val="204"/>
          </rPr>
          <t xml:space="preserve">
     </t>
        </r>
        <r>
          <rPr>
            <sz val="16"/>
            <rFont val="Times New Roman"/>
            <family val="1"/>
            <charset val="204"/>
          </rPr>
          <t xml:space="preserve">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2"/>
            <charset val="204"/>
          </rPr>
          <t xml:space="preserve">
     </t>
        </r>
        <r>
          <rPr>
            <u/>
            <sz val="16"/>
            <color rgb="FFFF0000"/>
            <rFont val="Times New Roman"/>
            <family val="2"/>
            <charset val="204"/>
          </rPr>
          <t/>
        </r>
      </is>
    </oc>
    <nc r="J216"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январь-июль и первую половину августа,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производятся расходы за услуги почтовой связи, поставку конвертов, бумаги и услуги СМИ по печати. Закупки для осуществления данного полномочия планируется провести в соответствии с планом-графиком.</t>
        </r>
        <r>
          <rPr>
            <sz val="16"/>
            <color rgb="FFFF0000"/>
            <rFont val="Times New Roman"/>
            <family val="2"/>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t>
        </r>
        <r>
          <rPr>
            <sz val="16"/>
            <color rgb="FFFF0000"/>
            <rFont val="Times New Roman"/>
            <family val="1"/>
            <charset val="204"/>
          </rPr>
          <t xml:space="preserve"> На 01.09.2020 заключен контракт на приобретение цифровых камер АПК "Безопасный город".  
        Планируется заключение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t>
        </r>
        <r>
          <rPr>
            <sz val="16"/>
            <color rgb="FFFF0000"/>
            <rFont val="Times New Roman"/>
            <family val="2"/>
            <charset val="204"/>
          </rPr>
          <t xml:space="preserve">
     </t>
        </r>
        <r>
          <rPr>
            <sz val="16"/>
            <rFont val="Times New Roman"/>
            <family val="1"/>
            <charset val="204"/>
          </rPr>
          <t xml:space="preserve">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В 4 квартале 2020 года финансовые средства будут направлены на заключение договора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2"/>
            <charset val="204"/>
          </rPr>
          <t xml:space="preserve">
     </t>
        </r>
        <r>
          <rPr>
            <u/>
            <sz val="16"/>
            <color rgb="FFFF0000"/>
            <rFont val="Times New Roman"/>
            <family val="2"/>
            <charset val="204"/>
          </rPr>
          <t/>
        </r>
      </is>
    </nc>
  </rcc>
  <rfmt sheetId="1" sqref="J216:J223" start="0" length="2147483647">
    <dxf>
      <font>
        <color auto="1"/>
      </font>
    </dxf>
  </rfmt>
  <rcv guid="{6E4A7295-8CE0-4D28-ABEF-D38EBAE7C204}" action="delete"/>
  <rdn rId="0" localSheetId="1" customView="1" name="Z_6E4A7295_8CE0_4D28_ABEF_D38EBAE7C204_.wvu.PrintArea" hidden="1" oldHidden="1">
    <formula>'на 01.09.2020'!$A$1:$J$229</formula>
    <oldFormula>'на 01.09.2020'!$A$1:$J$229</oldFormula>
  </rdn>
  <rdn rId="0" localSheetId="1" customView="1" name="Z_6E4A7295_8CE0_4D28_ABEF_D38EBAE7C204_.wvu.PrintTitles" hidden="1" oldHidden="1">
    <formula>'на 01.09.2020'!$5:$8</formula>
    <oldFormula>'на 01.09.2020'!$5:$8</oldFormula>
  </rdn>
  <rdn rId="0" localSheetId="1" customView="1" name="Z_6E4A7295_8CE0_4D28_ABEF_D38EBAE7C204_.wvu.FilterData" hidden="1" oldHidden="1">
    <formula>'на 01.09.2020'!$A$7:$J$430</formula>
    <oldFormula>'на 01.09.2020'!$A$7:$J$430</oldFormula>
  </rdn>
  <rcv guid="{6E4A7295-8CE0-4D28-ABEF-D38EBAE7C204}" action="add"/>
</revisions>
</file>

<file path=xl/revisions/revisionLog5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7"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- 7 745 чел.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 xml:space="preserve">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t>
        </r>
        <r>
          <rPr>
            <sz val="16"/>
            <color rgb="FFFF0000"/>
            <rFont val="Times New Roman"/>
            <family val="2"/>
            <charset val="204"/>
          </rPr>
          <t xml:space="preserve">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5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8"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 xml:space="preserve">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t>
        </r>
        <r>
          <rPr>
            <sz val="16"/>
            <color rgb="FFFF0000"/>
            <rFont val="Times New Roman"/>
            <family val="2"/>
            <charset val="204"/>
          </rPr>
          <t xml:space="preserve">
Планируется приобретение путевок для детей в возрасте от 6 до 17 лет в организации, обеспечивающие отдых и оздоровление детей - 2 958 шт. На 01.08.2020 года мероприятия по организации отдыха детей и их оздоровления приостановлены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 xml:space="preserve">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5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9"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 xml:space="preserve">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На 01.09.2020 года численность детей, посещающих лагерь с дневным пребыванием детей в период летних школьных каникул в заочном формате с использованием дистанционных технологий на базе муниципальных (немуниципальных) организаций, в том числе социально ориентированных некоммерческих организаций, составила 1 740 чел.</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5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0" sId="1" numFmtId="4">
    <oc r="G27">
      <v>38719.839999999997</v>
    </oc>
    <nc r="G27">
      <v>52165.31</v>
    </nc>
  </rcc>
  <rcc rId="1851" sId="1" numFmtId="4">
    <oc r="G28">
      <v>125.7</v>
    </oc>
    <nc r="G28">
      <v>125.17</v>
    </nc>
  </rcc>
  <rfmt sheetId="1" sqref="G27:H27" start="0" length="2147483647">
    <dxf>
      <font>
        <color auto="1"/>
      </font>
    </dxf>
  </rfmt>
</revisions>
</file>

<file path=xl/revisions/revisionLog5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7:F27" start="0" length="2147483647">
    <dxf>
      <font>
        <color auto="1"/>
      </font>
    </dxf>
  </rfmt>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6" sId="1" numFmtId="4">
    <oc r="G39">
      <v>0</v>
    </oc>
    <nc r="G39">
      <v>674.12</v>
    </nc>
  </rcc>
  <rcc rId="837" sId="1" numFmtId="4">
    <oc r="G40">
      <v>119.6</v>
    </oc>
    <nc r="G40">
      <v>1797.53</v>
    </nc>
  </rcc>
  <rcc rId="838" sId="1" numFmtId="4">
    <oc r="G41">
      <v>0</v>
    </oc>
    <nc r="G41">
      <v>118.27</v>
    </nc>
  </rcc>
  <rfmt sheetId="1" sqref="G38:H41" start="0" length="2147483647">
    <dxf>
      <font>
        <color auto="1"/>
      </font>
    </dxf>
  </rfmt>
</revisions>
</file>

<file path=xl/revisions/revisionLog5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2" sId="1" numFmtId="4">
    <oc r="G26">
      <v>7613720</v>
    </oc>
    <nc r="G26">
      <v>7613719.9800000004</v>
    </nc>
  </rcc>
</revisions>
</file>

<file path=xl/revisions/revisionLog5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21:G23" start="0" length="2147483647">
    <dxf>
      <font>
        <color auto="1"/>
      </font>
    </dxf>
  </rfmt>
</revisions>
</file>

<file path=xl/revisions/revisionLog5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21:F23" start="0" length="2147483647">
    <dxf>
      <font>
        <color auto="1"/>
      </font>
    </dxf>
  </rfmt>
</revisions>
</file>

<file path=xl/revisions/revisionLog5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3" sId="1">
    <oc r="J44" t="inlineStr">
      <is>
        <r>
          <rPr>
            <sz val="16"/>
            <rFont val="Times New Roman"/>
            <family val="1"/>
            <charset val="204"/>
          </rPr>
          <t xml:space="preserve">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Бюджетные ассигнования будут использованы в 3 - 4 квартале 2020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t>
        </r>
        <r>
          <rPr>
            <sz val="16"/>
            <color rgb="FFFF0000"/>
            <rFont val="Times New Roman"/>
            <family val="1"/>
            <charset val="204"/>
          </rPr>
          <t xml:space="preserve">Заключены и оплачены договоры на сумму 454,30 тыс. руб. на          </t>
        </r>
        <r>
          <rPr>
            <sz val="16"/>
            <color rgb="FFFF0000"/>
            <rFont val="Times New Roman"/>
            <family val="2"/>
            <charset val="204"/>
          </rPr>
          <t xml:space="preserve">                                                              
</t>
        </r>
        <r>
          <rPr>
            <sz val="16"/>
            <rFont val="Times New Roman"/>
            <family val="1"/>
            <charset val="204"/>
          </rPr>
          <t xml:space="preserve">Проведение мероприятий перенесено на следующий отчетный период в связи с ограничительными мероприятиями в связи с введением в ХМАО-Югре режима повышенной готовности, связанного с распространением новой короновирусной инфекции, вызванной COVID-19. </t>
        </r>
        <r>
          <rPr>
            <sz val="16"/>
            <color rgb="FFFF0000"/>
            <rFont val="Times New Roman"/>
            <family val="2"/>
            <charset val="204"/>
          </rPr>
          <t xml:space="preserve">
</t>
        </r>
        <r>
          <rPr>
            <sz val="16"/>
            <rFont val="Times New Roman"/>
            <family val="1"/>
            <charset val="204"/>
          </rPr>
          <t xml:space="preserve">Cоглашения между куратором - управлением физической культуры и спорта и подведомственными учреждениями находится на стадии подписания.
Бюджетные ассигнования планируется использовать в 3 - 4 квартале  2020 года.  </t>
        </r>
      </is>
    </oc>
    <nc r="J44" t="inlineStr">
      <is>
        <r>
          <rPr>
            <sz val="16"/>
            <rFont val="Times New Roman"/>
            <family val="1"/>
            <charset val="204"/>
          </rPr>
          <t xml:space="preserve">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Бюджетные ассигнования будут использованы в 3 - 4 квартале 2020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t>
        </r>
        <r>
          <rPr>
            <sz val="16"/>
            <color rgb="FFFF0000"/>
            <rFont val="Times New Roman"/>
            <family val="1"/>
            <charset val="204"/>
          </rPr>
          <t xml:space="preserve">Заключен и оплачен договор на сумму 454,30 тыс. руб. на поставку борцовок.         </t>
        </r>
        <r>
          <rPr>
            <sz val="16"/>
            <color rgb="FFFF0000"/>
            <rFont val="Times New Roman"/>
            <family val="2"/>
            <charset val="204"/>
          </rPr>
          <t xml:space="preserve">                                                              
</t>
        </r>
        <r>
          <rPr>
            <sz val="16"/>
            <rFont val="Times New Roman"/>
            <family val="1"/>
            <charset val="204"/>
          </rPr>
          <t xml:space="preserve">Проведение мероприятий перенесено на следующий отчетный период в связи с ограничительными мероприятиями в связи с введением в ХМАО-Югре режима повышенной готовности, связанного с распространением новой короновирусной инфекции, вызванной COVID-19. </t>
        </r>
        <r>
          <rPr>
            <sz val="16"/>
            <color rgb="FFFF0000"/>
            <rFont val="Times New Roman"/>
            <family val="2"/>
            <charset val="204"/>
          </rPr>
          <t xml:space="preserve">
</t>
        </r>
        <r>
          <rPr>
            <sz val="16"/>
            <rFont val="Times New Roman"/>
            <family val="1"/>
            <charset val="204"/>
          </rPr>
          <t xml:space="preserve">Cоглашения между куратором - управлением физической культуры и спорта и подведомственными учреждениями находится на стадии подписания.
Бюджетные ассигнования планируется использовать в 3 - 4 квартале  2020 года.  </t>
        </r>
      </is>
    </nc>
  </rcc>
</revisions>
</file>

<file path=xl/revisions/revisionLog5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4" sId="1">
    <oc r="I33">
      <f>14190+199622.51+239068.5+705.5</f>
    </oc>
    <nc r="I33">
      <f>14190+199622.51+240820.1+705.5</f>
    </nc>
  </rcc>
</revisions>
</file>

<file path=xl/revisions/revisionLog5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5" sId="1" numFmtId="4">
    <oc r="G27">
      <v>52165.31</v>
    </oc>
    <nc r="G27">
      <v>52165.3</v>
    </nc>
  </rcc>
</revisions>
</file>

<file path=xl/revisions/revisionLog5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21:H23" start="0" length="2147483647">
    <dxf>
      <font>
        <color auto="1"/>
      </font>
    </dxf>
  </rfmt>
</revisions>
</file>

<file path=xl/revisions/revisionLog5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44:J49" start="0" length="2147483647">
    <dxf>
      <font>
        <color auto="1"/>
      </font>
    </dxf>
  </rfmt>
</revisions>
</file>

<file path=xl/revisions/revisionLog5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38:J43" start="0" length="2147483647">
    <dxf>
      <font>
        <color auto="1"/>
      </font>
    </dxf>
  </rfmt>
</revisions>
</file>

<file path=xl/revisions/revisionLog5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6" sId="1">
    <oc r="I25">
      <f>126051+174673.3</f>
    </oc>
    <nc r="I25">
      <f>147221.07+174673.3</f>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38:I41" start="0" length="2147483647">
    <dxf>
      <font>
        <color auto="1"/>
      </font>
    </dxf>
  </rfmt>
</revisions>
</file>

<file path=xl/revisions/revisionLog5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5" start="0" length="2147483647">
    <dxf>
      <font>
        <color auto="1"/>
      </font>
    </dxf>
  </rfmt>
</revisions>
</file>

<file path=xl/revisions/revisionLog5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7" sId="1">
    <oc r="I26">
      <f>13209139.77+1110.03+922888.8</f>
    </oc>
    <nc r="I26">
      <f>13106507.23+1110.03+922888.8</f>
    </nc>
  </rcc>
</revisions>
</file>

<file path=xl/revisions/revisionLog5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8" sId="1">
    <oc r="I33">
      <f>14190+199622.51+240820.1+705.5</f>
    </oc>
    <nc r="I33">
      <f>14190+199622.51+240820.1+705.5+201420.91</f>
    </nc>
  </rcc>
  <rcv guid="{6068C3FF-17AA-48A5-A88B-2523CBAC39AE}" action="delete"/>
  <rdn rId="0" localSheetId="1" customView="1" name="Z_6068C3FF_17AA_48A5_A88B_2523CBAC39AE_.wvu.PrintArea" hidden="1" oldHidden="1">
    <formula>'на 01.09.2020'!$A$1:$J$215</formula>
    <oldFormula>'на 01.09.2020'!$A$1:$J$215</oldFormula>
  </rdn>
  <rdn rId="0" localSheetId="1" customView="1" name="Z_6068C3FF_17AA_48A5_A88B_2523CBAC39AE_.wvu.PrintTitles" hidden="1" oldHidden="1">
    <formula>'на 01.09.2020'!$5:$8</formula>
    <oldFormula>'на 01.09.2020'!$5:$8</oldFormula>
  </rdn>
  <rdn rId="0" localSheetId="1" customView="1" name="Z_6068C3FF_17AA_48A5_A88B_2523CBAC39AE_.wvu.FilterData" hidden="1" oldHidden="1">
    <formula>'на 01.09.2020'!$A$7:$J$430</formula>
    <oldFormula>'на 01.09.2020'!$A$7:$J$430</oldFormula>
  </rdn>
  <rcv guid="{6068C3FF-17AA-48A5-A88B-2523CBAC39AE}" action="add"/>
</revisions>
</file>

<file path=xl/revisions/revisionLog5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62" sId="1" odxf="1" dxf="1">
    <oc r="B44" t="inlineStr">
      <is>
        <t xml:space="preserve">Государственная программа "Развитие физической культуры и спорта"
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t>
      </is>
    </oc>
    <nc r="B44" t="inlineStr">
      <is>
        <r>
          <rPr>
            <b/>
            <sz val="16"/>
            <rFont val="Times New Roman"/>
            <family val="1"/>
            <charset val="204"/>
          </rPr>
          <t>Государственная программа "Развитие физической культуры и спорта"</t>
        </r>
        <r>
          <rPr>
            <sz val="16"/>
            <rFont val="Times New Roman"/>
            <family val="2"/>
            <charset val="204"/>
          </rPr>
          <t xml:space="preserve">
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t>
        </r>
      </is>
    </nc>
    <odxf>
      <font>
        <sz val="16"/>
        <color auto="1"/>
      </font>
    </odxf>
    <ndxf>
      <font>
        <sz val="16"/>
        <color auto="1"/>
      </font>
    </ndxf>
  </rcc>
  <rfmt sheetId="1" sqref="J21" start="0" length="0">
    <dxf>
      <font>
        <sz val="16"/>
        <color rgb="FFFF0000"/>
      </font>
    </dxf>
  </rfmt>
  <rcc rId="1863"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На 01.09.2020 года численность детей, посещающих лагерь с дневным пребыванием детей в период летних школьных каникул в заочном формате с использованием дистанционных технологий на базе муниципальных (немуниципальных) организаций, в том числе социально ориентированных некоммерческих организаций, составила 1 740 чел.</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color rgb="FFFF0000"/>
            <rFont val="Times New Roman"/>
            <family val="2"/>
            <charset val="204"/>
          </rPr>
          <t>АГ(ДК):</t>
        </r>
        <r>
          <rPr>
            <sz val="16"/>
            <color rgb="FFFF0000"/>
            <rFont val="Times New Roman"/>
            <family val="2"/>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На 01.09.2020 года численность детей, посещающих лагерь с дневным пребыванием детей в период летних школьных каникул в заочном формате с использованием дистанционных технологий на базе муниципальных (немуниципальных) организаций, в том числе социально ориентированных некоммерческих организаций, составила 1 740 чел.</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t>
        </r>
        <r>
          <rPr>
            <sz val="16"/>
            <color rgb="FFFF0000"/>
            <rFont val="Times New Roman"/>
            <family val="2"/>
            <charset val="204"/>
          </rPr>
          <t xml:space="preserve">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5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64"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На 01.09.2020 года численность детей, посещающих лагерь с дневным пребыванием детей в период летних школьных каникул в заочном формате с использованием дистанционных технологий на базе муниципальных (немуниципальных) организаций, в том числе социально ориентированных некоммерческих организаций, составила 1 740 чел.</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t>
        </r>
        <r>
          <rPr>
            <sz val="16"/>
            <color rgb="FFFF0000"/>
            <rFont val="Times New Roman"/>
            <family val="2"/>
            <charset val="204"/>
          </rPr>
          <t xml:space="preserve">Оказание услуг в период летних и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На 01.09.2020 года численность детей, посещающих лагерь с дневным пребыванием детей в период летних школьных каникул в заочном формате с использованием дистанционных технологий на базе муниципальных (немуниципальных) организаций, в том числе социально ориентированных некоммерческих организаций, составила 1 740 чел.</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Заключены и оплачены контракты на формирование и доставку продуктовых наборов для организации летнего лагеря с дневным пребываем детей в заочном формате с использованием дистанционных технологий. </t>
        </r>
        <r>
          <rPr>
            <sz val="16"/>
            <color rgb="FFFF0000"/>
            <rFont val="Times New Roman"/>
            <family val="2"/>
            <charset val="204"/>
          </rPr>
          <t xml:space="preserve">Оказание услуг в период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5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65" sId="1">
    <oc r="I33">
      <f>14190+199622.51+240820.1+705.5+201420.91</f>
    </oc>
    <nc r="I33">
      <f>14190+240820.1+705.5+201420.91</f>
    </nc>
  </rcc>
  <rfmt sheetId="1" sqref="I30:I33" start="0" length="2147483647">
    <dxf>
      <font>
        <color auto="1"/>
      </font>
    </dxf>
  </rfmt>
  <rcv guid="{6E4A7295-8CE0-4D28-ABEF-D38EBAE7C204}" action="delete"/>
  <rdn rId="0" localSheetId="1" customView="1" name="Z_6E4A7295_8CE0_4D28_ABEF_D38EBAE7C204_.wvu.PrintArea" hidden="1" oldHidden="1">
    <formula>'на 01.09.2020'!$A$1:$J$229</formula>
    <oldFormula>'на 01.09.2020'!$A$1:$J$229</oldFormula>
  </rdn>
  <rdn rId="0" localSheetId="1" customView="1" name="Z_6E4A7295_8CE0_4D28_ABEF_D38EBAE7C204_.wvu.PrintTitles" hidden="1" oldHidden="1">
    <formula>'на 01.09.2020'!$5:$8</formula>
    <oldFormula>'на 01.09.2020'!$5:$8</oldFormula>
  </rdn>
  <rdn rId="0" localSheetId="1" customView="1" name="Z_6E4A7295_8CE0_4D28_ABEF_D38EBAE7C204_.wvu.FilterData" hidden="1" oldHidden="1">
    <formula>'на 01.09.2020'!$A$7:$J$430</formula>
    <oldFormula>'на 01.09.2020'!$A$7:$J$430</oldFormula>
  </rdn>
  <rcv guid="{6E4A7295-8CE0-4D28-ABEF-D38EBAE7C204}" action="add"/>
</revisions>
</file>

<file path=xl/revisions/revisionLog5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69"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На 01.09.2020 года численность детей, посещающих лагерь с дневным пребыванием детей в период летних школьных каникул в заочном формате с использованием дистанционных технологий на базе муниципальных (немуниципальных) организаций, в том числе социально ориентированных некоммерческих организаций, составила 1 740 чел.</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Заключены и оплачены контракты на формирование и доставку продуктовых наборов для организации летнего лагеря с дневным пребываем детей в заочном формате с использованием дистанционных технологий. </t>
        </r>
        <r>
          <rPr>
            <sz val="16"/>
            <color rgb="FFFF0000"/>
            <rFont val="Times New Roman"/>
            <family val="2"/>
            <charset val="204"/>
          </rPr>
          <t xml:space="preserve">Оказание услуг в период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На 01.09.2020 года численность детей, посещающих лагерь с дневным пребыванием детей в период летних школьных каникул в заочном формате с использованием дистанционных технологий на базе муниципальных (немуниципальных) организаций, в том числе социально ориентированных некоммерческих организаций, составила 1 740 чел.</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Заключены и оплачены контракты на формирование и доставку продуктовых наборов для организации летнего лагеря с дневным пребываем детей в заочном формате с использованием дистанционных технологий. Оказание услуг в период осенних каникул будет зависеть от текущей эпидемиологической ситуации. </t>
        </r>
        <r>
          <rPr>
            <sz val="16"/>
            <color rgb="FFFF0000"/>
            <rFont val="Times New Roman"/>
            <family val="2"/>
            <charset val="204"/>
          </rPr>
          <t xml:space="preserve">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5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0"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На 01.09.2020 года численность детей, посещающих лагерь с дневным пребыванием детей в период летних школьных каникул в заочном формате с использованием дистанционных технологий на базе муниципальных (немуниципальных) организаций, в том числе социально ориентированных некоммерческих организаций, составила 1 740 чел.</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Заключены и оплачены контракты на формирование и доставку продуктовых наборов для организации летнего лагеря с дневным пребываем детей в заочном формате с использованием дистанционных технологий. </t>
        </r>
        <r>
          <rPr>
            <sz val="16"/>
            <color rgb="FFFF0000"/>
            <rFont val="Times New Roman"/>
            <family val="2"/>
            <charset val="204"/>
          </rPr>
          <t xml:space="preserve">Оказание услуг в период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42%.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На 01.09.2020 года численность детей, посещающих лагерь с дневным пребыванием детей в период летних школьных каникул в заочном формате с использованием дистанционных технологий на базе муниципальных (немуниципальных) организаций, в том числе социально ориентированных некоммерческих организаций, составила 1 740 чел.</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Заключены и оплачены контракты на формирование и доставку продуктовых наборов для организации летнего лагеря с дневным пребываем детей в заочном формате с использованием дистанционных технологий. </t>
        </r>
        <r>
          <rPr>
            <sz val="16"/>
            <color rgb="FFFF0000"/>
            <rFont val="Times New Roman"/>
            <family val="2"/>
            <charset val="204"/>
          </rPr>
          <t xml:space="preserve">Оказание услуг в период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41%.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в размере 586 000 тыс.руб.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cft rId="1869" sheetId="1"/>
  <rcv guid="{6068C3FF-17AA-48A5-A88B-2523CBAC39AE}" action="delete"/>
  <rdn rId="0" localSheetId="1" customView="1" name="Z_6068C3FF_17AA_48A5_A88B_2523CBAC39AE_.wvu.PrintArea" hidden="1" oldHidden="1">
    <formula>'на 01.09.2020'!$A$1:$J$215</formula>
    <oldFormula>'на 01.09.2020'!$A$1:$J$215</oldFormula>
  </rdn>
  <rdn rId="0" localSheetId="1" customView="1" name="Z_6068C3FF_17AA_48A5_A88B_2523CBAC39AE_.wvu.PrintTitles" hidden="1" oldHidden="1">
    <formula>'на 01.09.2020'!$5:$8</formula>
    <oldFormula>'на 01.09.2020'!$5:$8</oldFormula>
  </rdn>
  <rdn rId="0" localSheetId="1" customView="1" name="Z_6068C3FF_17AA_48A5_A88B_2523CBAC39AE_.wvu.FilterData" hidden="1" oldHidden="1">
    <formula>'на 01.09.2020'!$A$7:$J$430</formula>
    <oldFormula>'на 01.09.2020'!$A$7:$J$430</oldFormula>
  </rdn>
  <rcv guid="{6068C3FF-17AA-48A5-A88B-2523CBAC39AE}" action="add"/>
</revisions>
</file>

<file path=xl/revisions/revisionLog5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4"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1"/>
            <charset val="204"/>
          </rPr>
          <t xml:space="preserve">
</t>
        </r>
        <r>
          <rPr>
            <u/>
            <sz val="16"/>
            <color rgb="FFFF0000"/>
            <rFont val="Times New Roman"/>
            <family val="1"/>
            <charset val="204"/>
          </rPr>
          <t>ДО:</t>
        </r>
        <r>
          <rPr>
            <sz val="16"/>
            <color rgb="FFFF0000"/>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01.08.2020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rFont val="Times New Roman"/>
            <family val="1"/>
            <charset val="204"/>
          </rPr>
          <t>ДАиГ</t>
        </r>
        <r>
          <rPr>
            <sz val="16"/>
            <rFont val="Times New Roman"/>
            <family val="1"/>
            <charset val="204"/>
          </rPr>
          <t>:
В 2020 году запланировано приобретение 112 жилых помещений для детей-сирот и детей, оставшихся без попечения родителей, лиц из их числа по договорам найма специализированных жилых помещений. На 01.09.2020 размещено 225 аукционов на приобретение жилых помещений для участников программы, из низ 204 аукционов не состоялись ввиду отсутствия заявок на участие. 21 аукцион состоялся, заключены муниципальные контракты. Очередное размещение закупок запланировано на сентябрь 2020 года.</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1"/>
            <charset val="204"/>
          </rPr>
          <t xml:space="preserve">
</t>
        </r>
        <r>
          <rPr>
            <u/>
            <sz val="16"/>
            <color rgb="FFFF0000"/>
            <rFont val="Times New Roman"/>
            <family val="1"/>
            <charset val="204"/>
          </rPr>
          <t>ДО:</t>
        </r>
        <r>
          <rPr>
            <sz val="16"/>
            <color rgb="FFFF0000"/>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01.09.2020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rFont val="Times New Roman"/>
            <family val="1"/>
            <charset val="204"/>
          </rPr>
          <t>ДАиГ</t>
        </r>
        <r>
          <rPr>
            <sz val="16"/>
            <rFont val="Times New Roman"/>
            <family val="1"/>
            <charset val="204"/>
          </rPr>
          <t>:
В 2020 году запланировано приобретение 112 жилых помещений для детей-сирот и детей, оставшихся без попечения родителей, лиц из их числа по договорам найма специализированных жилых помещений. На 01.09.2020 размещено 225 аукционов на приобретение жилых помещений для участников программы, из низ 204 аукционов не состоялись ввиду отсутствия заявок на участие. 21 аукцион состоялся, заключены муниципальные контракты. Очередное размещение закупок запланировано на сентябрь 2020 года.</t>
        </r>
      </is>
    </nc>
  </rcc>
</revisions>
</file>

<file path=xl/revisions/revisionLog5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5"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На 01.09.2020 года численность детей, посещающих лагерь с дневным пребыванием детей в период летних школьных каникул в заочном формате с использованием дистанционных технологий на базе муниципальных (немуниципальных) организаций, в том числе социально ориентированных некоммерческих организаций, составила 1 740 чел.</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Заключены и оплачены контракты на формирование и доставку продуктовых наборов для организации летнего лагеря с дневным пребываем детей в заочном формате с использованием дистанционных технологий. </t>
        </r>
        <r>
          <rPr>
            <sz val="16"/>
            <color rgb="FFFF0000"/>
            <rFont val="Times New Roman"/>
            <family val="2"/>
            <charset val="204"/>
          </rPr>
          <t xml:space="preserve">Оказание услуг в период осенних каникул будет зависеть от текущей эпидемиологической ситуации.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41%.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в размере 586 000 тыс.руб.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На 01.09.2020 года численность детей, посещающих лагерь с дневным пребыванием детей в период летних школьных каникул в заочном формате с использованием дистанционных технологий на базе муниципальных (немуниципальных) организаций, в том числе социально ориентированных некоммерческих организаций, составила 1 740 чел.</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Заключены и оплачены контракты на формирование и доставку продуктовых наборов для организации летнего лагеря с дневным пребываем детей в заочном формате с использованием дистанционных технологий. Оказание услуг в период осенних каникул будет зависеть от текущей эпидемиологической ситуации. </t>
        </r>
        <r>
          <rPr>
            <sz val="16"/>
            <color rgb="FFFF0000"/>
            <rFont val="Times New Roman"/>
            <family val="2"/>
            <charset val="204"/>
          </rPr>
          <t xml:space="preserve">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41%.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в размере 586 000 тыс.руб.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8" sId="1">
    <oc r="J30"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t>
        </r>
        <r>
          <rPr>
            <sz val="16"/>
            <color rgb="FFFF0000"/>
            <rFont val="Times New Roman"/>
            <family val="2"/>
            <charset val="204"/>
          </rPr>
          <t xml:space="preserve"> 696,2 тыс.руб. по 2 адресам, общей площадью 104,1 м2, в т.ч.:
</t>
        </r>
        <r>
          <rPr>
            <sz val="16"/>
            <rFont val="Times New Roman"/>
            <family val="1"/>
            <charset val="204"/>
          </rPr>
          <t>- ул. Островского,6, кв. 16 (44,5 м2),
- ул. Мелик-Карамова, 43, кв. 221 (59,6 м2).
На 01.07.2020 оказаны и оплачены услуги по проверке смет на сумму 6,0 тыс.руб. (ул. Островского,6, кв. 16).</t>
        </r>
        <r>
          <rPr>
            <sz val="16"/>
            <color rgb="FFFF0000"/>
            <rFont val="Times New Roman"/>
            <family val="2"/>
            <charset val="204"/>
          </rPr>
          <t xml:space="preserve">
Также запланирована проверка смет на сумму 3,3 тыс.руб.
</t>
        </r>
        <r>
          <rPr>
            <sz val="16"/>
            <rFont val="Times New Roman"/>
            <family val="1"/>
            <charset val="204"/>
          </rPr>
          <t>Расходы запланированы на 3, 4 кварталы 2020 года.</t>
        </r>
        <r>
          <rPr>
            <sz val="16"/>
            <color rgb="FFFF0000"/>
            <rFont val="Times New Roman"/>
            <family val="2"/>
            <charset val="204"/>
          </rPr>
          <t xml:space="preserve">
ДО: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
</t>
        </r>
        <r>
          <rPr>
            <u/>
            <sz val="16"/>
            <color rgb="FFFF0000"/>
            <rFont val="Times New Roman"/>
            <family val="2"/>
            <charset val="204"/>
          </rPr>
          <t>ДАиГ</t>
        </r>
        <r>
          <rPr>
            <sz val="16"/>
            <color rgb="FFFF0000"/>
            <rFont val="Times New Roman"/>
            <family val="2"/>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январь-май размещено 170 аукционов на приобретение жилых помещений для участников программы, из низ 146 акционов не состоялись ввиду отсутствия заявок на участие, по результатам 10  аукционов проводится работа по заключению муниципальных контрактов, по 14 акционам подведение итогов состоится 3,4 июня.</t>
        </r>
      </is>
    </oc>
    <nc r="J30"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На 01.07.2020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ДО: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
</t>
        </r>
        <r>
          <rPr>
            <u/>
            <sz val="16"/>
            <color rgb="FFFF0000"/>
            <rFont val="Times New Roman"/>
            <family val="2"/>
            <charset val="204"/>
          </rPr>
          <t>ДАиГ</t>
        </r>
        <r>
          <rPr>
            <sz val="16"/>
            <color rgb="FFFF0000"/>
            <rFont val="Times New Roman"/>
            <family val="2"/>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январь-май размещено 170 аукционов на приобретение жилых помещений для участников программы, из низ 146 акционов не состоялись ввиду отсутствия заявок на участие, по результатам 10  аукционов проводится работа по заключению муниципальных контрактов, по 14 акционам подведение итогов состоится 3,4 июня.</t>
        </r>
      </is>
    </nc>
  </rcc>
  <rcc rId="749" sId="1">
    <o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01.07.2020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ДГХ</t>
        </r>
        <r>
          <rPr>
            <sz val="16"/>
            <rFont val="Times New Roman"/>
            <family val="1"/>
            <charset val="204"/>
          </rPr>
          <t>: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домашних животных на сумму 37 753,5 тыс.руб., из них рамках государственной программы 4 438,4 тыс.руб. 
На 01.07.2020 за счет средств окружного бюджета фактически отловлено 312 голов.</t>
        </r>
        <r>
          <rPr>
            <sz val="16"/>
            <color rgb="FFFF0000"/>
            <rFont val="Times New Roman"/>
            <family val="2"/>
            <charset val="204"/>
          </rPr>
          <t xml:space="preserve"> Остаток денежных средств  будет освоен до конца 2 квартала 2020 года.
</t>
        </r>
        <r>
          <rPr>
            <sz val="16"/>
            <rFont val="Times New Roman"/>
            <family val="1"/>
            <charset val="204"/>
          </rPr>
          <t xml:space="preserve">
</t>
        </r>
        <r>
          <rPr>
            <u/>
            <sz val="16"/>
            <rFont val="Times New Roman"/>
            <family val="1"/>
            <charset val="204"/>
          </rPr>
          <t>УБУиО</t>
        </r>
        <r>
          <rPr>
            <sz val="16"/>
            <rFont val="Times New Roman"/>
            <family val="1"/>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r>
          <rPr>
            <sz val="16"/>
            <color rgb="FFFF0000"/>
            <rFont val="Times New Roman"/>
            <family val="2"/>
            <charset val="204"/>
          </rPr>
          <t xml:space="preserve">
</t>
        </r>
      </is>
    </oc>
    <n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01.07.2020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домашних животных на сумму 37 753,5 тыс.руб., из них рамках государственной программы 4 438,4 тыс.руб. 
На 01.07.2020 за счет средств окружного бюджета фактически отловлено 312 голов. Денежные средства освоены в полном объеме.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УБУиО</t>
        </r>
        <r>
          <rPr>
            <sz val="16"/>
            <rFont val="Times New Roman"/>
            <family val="1"/>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r>
          <rPr>
            <sz val="16"/>
            <color rgb="FFFF0000"/>
            <rFont val="Times New Roman"/>
            <family val="2"/>
            <charset val="204"/>
          </rPr>
          <t xml:space="preserve">
</t>
        </r>
      </is>
    </nc>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9" sId="1" odxf="1" dxf="1">
    <oc r="B44" t="inlineStr">
      <is>
        <r>
          <t xml:space="preserve">Государственная программа "Развитие физической культуры и спорта"
</t>
        </r>
        <r>
          <rPr>
            <sz val="16"/>
            <color rgb="FFFF0000"/>
            <rFont val="Times New Roman"/>
            <family val="2"/>
            <charset val="204"/>
          </rPr>
          <t>1</t>
        </r>
        <r>
          <rPr>
            <b/>
            <sz val="16"/>
            <color rgb="FFFF0000"/>
            <rFont val="Times New Roman"/>
            <family val="2"/>
            <charset val="204"/>
          </rPr>
          <t xml:space="preserve">. </t>
        </r>
        <r>
          <rPr>
            <sz val="16"/>
            <color rgb="FFFF0000"/>
            <rFont val="Times New Roman"/>
            <family val="2"/>
            <charset val="204"/>
          </rPr>
          <t xml:space="preserve">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t>
        </r>
      </is>
    </oc>
    <nc r="B44" t="inlineStr">
      <is>
        <r>
          <rPr>
            <b/>
            <sz val="16"/>
            <rFont val="Times New Roman"/>
            <family val="1"/>
            <charset val="204"/>
          </rPr>
          <t xml:space="preserve">Государственная программа "Развитие физической культуры и спорта"
</t>
        </r>
        <r>
          <rPr>
            <sz val="16"/>
            <rFont val="Times New Roman"/>
            <family val="1"/>
            <charset val="204"/>
          </rPr>
          <t>1</t>
        </r>
        <r>
          <rPr>
            <b/>
            <sz val="16"/>
            <rFont val="Times New Roman"/>
            <family val="1"/>
            <charset val="204"/>
          </rPr>
          <t xml:space="preserve">. </t>
        </r>
        <r>
          <rPr>
            <sz val="16"/>
            <rFont val="Times New Roman"/>
            <family val="1"/>
            <charset val="204"/>
          </rPr>
          <t xml:space="preserve">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t>
        </r>
        <r>
          <rPr>
            <sz val="16"/>
            <color rgb="FFFF0000"/>
            <rFont val="Times New Roman"/>
            <family val="2"/>
            <charset val="204"/>
          </rPr>
          <t xml:space="preserve">                                                                                                                                                                                                                   </t>
        </r>
        <r>
          <rPr>
            <sz val="16"/>
            <rFont val="Times New Roman"/>
            <family val="1"/>
            <charset val="204"/>
          </rPr>
          <t>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r>
        <r>
          <rPr>
            <sz val="16"/>
            <color rgb="FFFF0000"/>
            <rFont val="Times New Roman"/>
            <family val="2"/>
            <charset val="204"/>
          </rPr>
          <t xml:space="preserve">
</t>
        </r>
      </is>
    </nc>
    <odxf>
      <font>
        <sz val="16"/>
        <color rgb="FFFF0000"/>
      </font>
    </odxf>
    <ndxf>
      <font>
        <sz val="16"/>
        <color rgb="FFFF0000"/>
      </font>
    </ndxf>
  </rcc>
  <rfmt sheetId="1" sqref="A44:B49" start="0" length="2147483647">
    <dxf>
      <font>
        <color auto="1"/>
      </font>
    </dxf>
  </rfmt>
</revisions>
</file>

<file path=xl/revisions/revisionLog6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6" sId="1">
    <o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1"/>
            <charset val="204"/>
          </rPr>
          <t xml:space="preserve">
</t>
        </r>
        <r>
          <rPr>
            <u/>
            <sz val="16"/>
            <color rgb="FFFF0000"/>
            <rFont val="Times New Roman"/>
            <family val="1"/>
            <charset val="204"/>
          </rPr>
          <t>ДО:</t>
        </r>
        <r>
          <rPr>
            <sz val="16"/>
            <color rgb="FFFF0000"/>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01.09.2020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rFont val="Times New Roman"/>
            <family val="1"/>
            <charset val="204"/>
          </rPr>
          <t>ДАиГ</t>
        </r>
        <r>
          <rPr>
            <sz val="16"/>
            <rFont val="Times New Roman"/>
            <family val="1"/>
            <charset val="204"/>
          </rPr>
          <t>:
В 2020 году запланировано приобретение 112 жилых помещений для детей-сирот и детей, оставшихся без попечения родителей, лиц из их числа по договорам найма специализированных жилых помещений. На 01.09.2020 размещено 225 аукционов на приобретение жилых помещений для участников программы, из низ 204 аукционов не состоялись ввиду отсутствия заявок на участие. 21 аукцион состоялся, заключены муниципальные контракты. Очередное размещение закупок запланировано на сентябрь 2020 года.</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Срок оказания услуги в августе 2020 года, количество путевок 200 шт. На 01.09.2020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t>
        </r>
        <r>
          <rPr>
            <u/>
            <sz val="16"/>
            <rFont val="Times New Roman"/>
            <family val="1"/>
            <charset val="204"/>
          </rPr>
          <t>ДАиГ</t>
        </r>
        <r>
          <rPr>
            <sz val="16"/>
            <rFont val="Times New Roman"/>
            <family val="1"/>
            <charset val="204"/>
          </rPr>
          <t>:
В 2020 году запланировано приобретение 112 жилых помещений для детей-сирот и детей, оставшихся без попечения родителей, лиц из их числа по договорам найма специализированных жилых помещений. На 01.09.2020 размещено 225 аукционов на приобретение жилых помещений для участников программы, из низ 204 аукционов не состоялись ввиду отсутствия заявок на участие. 21 аукцион состоялся, заключены муниципальные контракты. Очередное размещение закупок запланировано на сентябрь 2020 года.</t>
        </r>
      </is>
    </nc>
  </rcc>
</revisions>
</file>

<file path=xl/revisions/revisionLog6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7" sId="1">
    <oc r="J44" t="inlineStr">
      <is>
        <t xml:space="preserve">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Бюджетные ассигнования будут использованы в 3 - 4 квартале 2020 года.      
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Заключен и оплачен договор на сумму 454,30 тыс. руб. на поставку борцовок.                                                                       
Проведение мероприятий перенесено на следующий отчетный период в связи с ограничительными мероприятиями в связи с введением в ХМАО-Югре режима повышенной готовности, связанного с распространением новой короновирусной инфекции, вызванной COVID-19. 
Cоглашения между куратором - управлением физической культуры и спорта и подведомственными учреждениями находится на стадии подписания.
Бюджетные ассигнования планируется использовать в 3 - 4 квартале  2020 года.  </t>
      </is>
    </oc>
    <nc r="J44" t="inlineStr">
      <is>
        <t xml:space="preserve">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Бюджетные ассигнования будут использованы в 3 - 4 квартале 2020 года.      
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Заключен и оплачен договор на сумму 454,30 тыс. руб. на поставку борцовок.                                                                       
Проведение мероприятий перенесено на следующий отчетный период в связи с ограничительными мероприятиями в связи с введением в ХМАО-Югре режима повышенной готовности, связанного с распространением новой короновирусной инфекции, вызванной COVID-19. 
Cоглашения между куратором - управлением физической культуры и спорта и подведомственными учреждениями находится на стадии подписания.
Бюджетные ассигнования планируется использовать в 3 - 4 квартале  2020 года.  </t>
      </is>
    </nc>
  </rcc>
</revisions>
</file>

<file path=xl/revisions/revisionLog6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8" sId="1">
    <o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01.09.2020 произведена выплата заработной платы за январь-июль и первую половину августа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color rgb="FFFF0000"/>
            <rFont val="Times New Roman"/>
            <family val="2"/>
            <charset val="204"/>
          </rPr>
          <t xml:space="preserve">ДО: </t>
        </r>
        <r>
          <rPr>
            <sz val="16"/>
            <color rgb="FFFF0000"/>
            <rFont val="Times New Roman"/>
            <family val="2"/>
            <charset val="204"/>
          </rPr>
          <t xml:space="preserve">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МБУ СП СШОР "Кедр" средства освоены в полном объеме.                   </t>
        </r>
        <r>
          <rPr>
            <sz val="16"/>
            <color rgb="FFFF0000"/>
            <rFont val="Times New Roman"/>
            <family val="2"/>
            <charset val="204"/>
          </rPr>
          <t xml:space="preserve">                                                                                                                                                                                                                                          
</t>
        </r>
      </is>
    </oc>
    <n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01.09.2020 произведена выплата заработной платы за январь-июль и первую половину августа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t>
        </r>
        <r>
          <rPr>
            <sz val="16"/>
            <color rgb="FFFF0000"/>
            <rFont val="Times New Roman"/>
            <family val="2"/>
            <charset val="204"/>
          </rPr>
          <t xml:space="preserve">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МБУ СП СШОР "Кедр" средства освоены в полном объеме.                   </t>
        </r>
        <r>
          <rPr>
            <sz val="16"/>
            <color rgb="FFFF0000"/>
            <rFont val="Times New Roman"/>
            <family val="2"/>
            <charset val="204"/>
          </rPr>
          <t xml:space="preserve">                                                                                                                                                                                                                                          
</t>
        </r>
      </is>
    </nc>
  </rcc>
</revisions>
</file>

<file path=xl/revisions/revisionLog6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9" sId="1">
    <o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01.09.2020 произведена выплата заработной платы за январь-июль и первую половину августа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t>
        </r>
        <r>
          <rPr>
            <sz val="16"/>
            <color rgb="FFFF0000"/>
            <rFont val="Times New Roman"/>
            <family val="2"/>
            <charset val="204"/>
          </rPr>
          <t xml:space="preserve">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МБУ СП СШОР "Кедр" средства освоены в полном объеме.                   </t>
        </r>
        <r>
          <rPr>
            <sz val="16"/>
            <color rgb="FFFF0000"/>
            <rFont val="Times New Roman"/>
            <family val="2"/>
            <charset val="204"/>
          </rPr>
          <t xml:space="preserve">                                                                                                                                                                                                                                          
</t>
        </r>
      </is>
    </oc>
    <n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01.09.2020 произведена выплата заработной платы за январь-июль и первую половину августа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t>
        </r>
        <r>
          <rPr>
            <sz val="16"/>
            <color rgb="FFFF0000"/>
            <rFont val="Times New Roman"/>
            <family val="2"/>
            <charset val="204"/>
          </rPr>
          <t xml:space="preserve">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t>
        </r>
        <r>
          <rPr>
            <sz val="16"/>
            <rFont val="Times New Roman"/>
            <family val="1"/>
            <charset val="204"/>
          </rPr>
          <t>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t>
        </r>
        <r>
          <rPr>
            <sz val="16"/>
            <color rgb="FFFF0000"/>
            <rFont val="Times New Roman"/>
            <family val="2"/>
            <charset val="204"/>
          </rPr>
          <t xml:space="preserve">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МБУ СП СШОР "Кедр" средства освоены в полном объеме.                   </t>
        </r>
        <r>
          <rPr>
            <sz val="16"/>
            <color rgb="FFFF0000"/>
            <rFont val="Times New Roman"/>
            <family val="2"/>
            <charset val="204"/>
          </rPr>
          <t xml:space="preserve">                                                                                                                                                                                                                                          
</t>
        </r>
      </is>
    </nc>
  </rcc>
</revisions>
</file>

<file path=xl/revisions/revisionLog6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80" sId="1">
    <o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01.09.2020 произведена выплата заработной платы за январь-июль и первую половину августа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t>
        </r>
        <r>
          <rPr>
            <sz val="16"/>
            <color rgb="FFFF0000"/>
            <rFont val="Times New Roman"/>
            <family val="2"/>
            <charset val="204"/>
          </rPr>
          <t xml:space="preserve">
-содействие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t>
        </r>
        <r>
          <rPr>
            <sz val="16"/>
            <rFont val="Times New Roman"/>
            <family val="1"/>
            <charset val="204"/>
          </rPr>
          <t>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t>
        </r>
        <r>
          <rPr>
            <sz val="16"/>
            <color rgb="FFFF0000"/>
            <rFont val="Times New Roman"/>
            <family val="2"/>
            <charset val="204"/>
          </rPr>
          <t xml:space="preserve">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МБУ СП СШОР "Кедр" средства освоены в полном объеме.                   </t>
        </r>
        <r>
          <rPr>
            <sz val="16"/>
            <color rgb="FFFF0000"/>
            <rFont val="Times New Roman"/>
            <family val="2"/>
            <charset val="204"/>
          </rPr>
          <t xml:space="preserve">                                                                                                                                                                                                                                          
</t>
        </r>
      </is>
    </oc>
    <n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01.09.2020 произведена выплата заработной платы за январь-июль и первую половину августа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2"/>
            <charset val="204"/>
          </rPr>
          <t xml:space="preserve">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t>
        </r>
        <r>
          <rPr>
            <sz val="16"/>
            <color rgb="FFFF0000"/>
            <rFont val="Times New Roman"/>
            <family val="2"/>
            <charset val="204"/>
          </rPr>
          <t xml:space="preserve">
</t>
        </r>
        <r>
          <rPr>
            <sz val="16"/>
            <rFont val="Times New Roman"/>
            <family val="1"/>
            <charset val="204"/>
          </rPr>
          <t>-содействие улучшению положения на рынке труда не занятых трудовой деятельностью и безработных граждан;
-содействие трудоустройству граждан с инвалидностью и их адаптация на рынке труда;
- организация сопровождения инвалидов, включая инвалидов молодого возраста, при трудоустройстве и самозанятости;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t>
        </r>
        <r>
          <rPr>
            <sz val="16"/>
            <color rgb="FFFF0000"/>
            <rFont val="Times New Roman"/>
            <family val="2"/>
            <charset val="204"/>
          </rPr>
          <t xml:space="preserve">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МБУ СП СШОР "Кедр" средства освоены в полном объеме.                   </t>
        </r>
        <r>
          <rPr>
            <sz val="16"/>
            <color rgb="FFFF0000"/>
            <rFont val="Times New Roman"/>
            <family val="2"/>
            <charset val="204"/>
          </rPr>
          <t xml:space="preserve">                                                                                                                                                                                                                                          
</t>
        </r>
      </is>
    </nc>
  </rcc>
</revisions>
</file>

<file path=xl/revisions/revisionLog6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FilterData" hidden="1" oldHidden="1">
    <formula>'на 01.09.2020'!$A$7:$J$430</formula>
    <oldFormula>'на 01.09.2020'!$A$7:$J$430</oldFormula>
  </rdn>
  <rcv guid="{3EEA7E1A-5F2B-4408-A34C-1F0223B5B245}" action="add"/>
</revisions>
</file>

<file path=xl/revisions/revisionLog6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82"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На 01.09.2020 года численность детей, посещающих лагерь с дневным пребыванием детей в период летних школьных каникул в заочном формате с использованием дистанционных технологий на базе муниципальных (немуниципальных) организаций, в том числе социально ориентированных некоммерческих организаций, составила 1 740 чел.</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 xml:space="preserve">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Заключены и оплачены контракты на формирование и доставку продуктовых наборов для организации летнего лагеря с дневным пребываем детей в заочном формате с использованием дистанционных технологий. Оказание услуг в период осенних каникул будет зависеть от текущей эпидемиологической ситуации. </t>
        </r>
        <r>
          <rPr>
            <sz val="16"/>
            <color rgb="FFFF0000"/>
            <rFont val="Times New Roman"/>
            <family val="2"/>
            <charset val="204"/>
          </rPr>
          <t xml:space="preserve">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41%.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в размере 586 000 тыс.руб.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На 01.09.2020 года численность детей, посещающих лагерь с дневным пребыванием детей в период летних школьных каникул в заочном формате с использованием дистанционных технологий на базе муниципальных (немуниципальных) организаций, в том числе социально ориентированных некоммерческих организаций, составила 1 740 чел.</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91 832,95 тыс. руб. - ожидаемый остаток средств окружного бюджета, запланированный на приобретение  путевок в организации отдыха детей и их оздоровления в 2020 году.
10 799,54 тыс. руб. -  ожидаемый остаток средств окружного бюджета, запланированный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Заключены и оплачены контракты на формирование и доставку продуктовых наборов для организации летнего лагеря с дневным пребываем детей в заочном формате с использованием дистанционных технологий. Оказание услуг в период осенних каникул будет зависеть от текущей эпидемиологической ситуации. </t>
        </r>
        <r>
          <rPr>
            <sz val="16"/>
            <color rgb="FFFF0000"/>
            <rFont val="Times New Roman"/>
            <family val="2"/>
            <charset val="204"/>
          </rPr>
          <t xml:space="preserve">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41%.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в размере 586 000 тыс.руб.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6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83"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На 01.09.2020 года численность детей, посещающих лагерь с дневным пребыванием детей в период летних школьных каникул в заочном формате с использованием дистанционных технологий на базе муниципальных (немуниципальных) организаций, в том числе социально ориентированных некоммерческих организаций, составила 1 740 чел.</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91 832,95 тыс. руб. - ожидаемый остаток средств окружного бюджета, запланированный на приобретение  путевок в организации отдыха детей и их оздоровления в 2020 году.
10 799,54 тыс. руб. -  ожидаемый остаток средств окружного бюджета, запланированный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Заключены и оплачены контракты на формирование и доставку продуктовых наборов для организации летнего лагеря с дневным пребываем детей в заочном формате с использованием дистанционных технологий. Оказание услуг в период осенних каникул будет зависеть от текущей эпидемиологической ситуации. </t>
        </r>
        <r>
          <rPr>
            <sz val="16"/>
            <color rgb="FFFF0000"/>
            <rFont val="Times New Roman"/>
            <family val="2"/>
            <charset val="204"/>
          </rPr>
          <t xml:space="preserve">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41%.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в размере 586 000 тыс.руб.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На 01.09.2020 года численность детей, посещающих лагерь с дневным пребыванием детей в период летних школьных каникул в заочном формате с использованием дистанционных технологий на базе муниципальных (немуниципальных) организаций, в том числе социально ориентированных некоммерческих организаций, составила 1 740 чел.</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91 832,95 тыс. руб. - ожидаемый остаток средств окружного бюджета, запланированный на приобретение  путевок в организации отдыха детей и их оздоровления в 2020 году;
10 799,54 тыс. руб. -  ожидаемый остаток средств окружного бюджета, запланированный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Заключены и оплачены контракты на формирование и доставку продуктовых наборов для организации летнего лагеря с дневным пребываем детей в заочном формате с использованием дистанционных технологий. Оказание услуг в период осенних каникул будет зависеть от текущей эпидемиологической ситуации. </t>
        </r>
        <r>
          <rPr>
            <sz val="16"/>
            <color rgb="FFFF0000"/>
            <rFont val="Times New Roman"/>
            <family val="2"/>
            <charset val="204"/>
          </rPr>
          <t xml:space="preserve">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41%.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в размере 586 000 тыс.руб.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6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84"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На 01.09.2020 года численность детей, посещающих лагерь с дневным пребыванием детей в период летних школьных каникул в заочном формате с использованием дистанционных технологий на базе муниципальных (немуниципальных) организаций, в том числе социально ориентированных некоммерческих организаций, составила 1 740 чел.</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91 832,95 тыс. руб. - ожидаемый остаток средств окружного бюджета, запланированный на приобретение  путевок в организации отдыха детей и их оздоровления в 2020 году;
10 799,54 тыс. руб. -  ожидаемый остаток средств окружного бюджета, запланированный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Заключены и оплачены контракты на формирование и доставку продуктовых наборов для организации летнего лагеря с дневным пребываем детей в заочном формате с использованием дистанционных технологий. Оказание услуг в период осенних каникул будет зависеть от текущей эпидемиологической ситуации. </t>
        </r>
        <r>
          <rPr>
            <sz val="16"/>
            <color rgb="FFFF0000"/>
            <rFont val="Times New Roman"/>
            <family val="2"/>
            <charset val="204"/>
          </rPr>
          <t xml:space="preserve">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41%.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в размере 586 000 тыс.руб.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- 31 917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- 52 795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- 7 726 человеко-услуг.</t>
        </r>
        <r>
          <rPr>
            <sz val="16"/>
            <color rgb="FFFF0000"/>
            <rFont val="Times New Roman"/>
            <family val="2"/>
            <charset val="204"/>
          </rPr>
          <t xml:space="preserve">
</t>
        </r>
        <r>
          <rPr>
            <sz val="16"/>
            <rFont val="Times New Roman"/>
            <family val="1"/>
            <charset val="204"/>
          </rPr>
          <t>Численность детей, планируемая для посещения лагеря с дневным пребыванием детей на базе муниципальных (немуниципальных) организаций, в том числе социально ориентированных некоммерческих организаций - 7 845 чел. 
На 01.09.2020 года численность детей, посещающих лагерь с дневным пребыванием детей в период летних школьных каникул в заочном формате с использованием дистанционных технологий на базе муниципальных (немуниципальных) организаций, в том числе социально ориентированных некоммерческих организаций, составила 1 740 чел.</t>
        </r>
        <r>
          <rPr>
            <sz val="16"/>
            <color rgb="FFFF0000"/>
            <rFont val="Times New Roman"/>
            <family val="2"/>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2"/>
            <charset val="204"/>
          </rPr>
          <t xml:space="preserve">
</t>
        </r>
        <r>
          <rPr>
            <sz val="16"/>
            <rFont val="Times New Roman"/>
            <family val="1"/>
            <charset val="204"/>
          </rPr>
          <t>22 004,3 тыс.руб. -  ожидаемый остаток средств местного бюджета, запланированный на софинансирование (50%) на организацию питания детей в возрасте от 6 до 17 лет (включительно) в лагерях с дневным пребыванием детей;
91 832,95 тыс. руб. - ожидаемый остаток средств окружного бюджета, запланированный на приобретение  путевок в организации отдыха детей и их оздоровления в 2020 году;
10 799,59 тыс. руб. -  ожидаемый остаток средств окружного бюджета, запланированный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отменено в целях выполнения мероприятий по противодействию распространения новой коронавирусной инфекции (2019-nCoV) на территории города (постановление Администрации города от 17.03.2020 № 1800). Заключены и оплачены контракты на формирование и доставку продуктовых наборов для организации летнего лагеря с дневным пребываем детей в заочном формате с использованием дистанционных технологий. Оказание услуг в период осенних каникул будет зависеть от текущей эпидемиологической ситуации. </t>
        </r>
        <r>
          <rPr>
            <sz val="16"/>
            <color rgb="FFFF0000"/>
            <rFont val="Times New Roman"/>
            <family val="2"/>
            <charset val="204"/>
          </rPr>
          <t xml:space="preserve">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Строительная  готовность составляет 41%.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- 19%. В департамент образования ХМАО-Югры направлено инвестиционное предложение о перераспределении лимитов в размере 586 000 тыс.руб. с 2020 года на 2021 год ввиду невозможности ввода объекта в 2020 году.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6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0:XFD10" start="0" length="2147483647">
    <dxf>
      <font>
        <color auto="1"/>
      </font>
    </dxf>
  </rfmt>
  <rfmt sheetId="1" sqref="A11:XFD11" start="0" length="2147483647">
    <dxf>
      <font>
        <color auto="1"/>
      </font>
    </dxf>
  </rfmt>
  <rfmt sheetId="1" sqref="C12:C13" start="0" length="2147483647">
    <dxf>
      <font>
        <color auto="1"/>
      </font>
    </dxf>
  </rfmt>
  <rfmt sheetId="1" sqref="D12:D13" start="0" length="2147483647">
    <dxf>
      <font>
        <color auto="1"/>
      </font>
    </dxf>
  </rfmt>
  <rfmt sheetId="1" sqref="E12:E13" start="0" length="2147483647">
    <dxf>
      <font>
        <color auto="1"/>
      </font>
    </dxf>
  </rfmt>
  <rfmt sheetId="1" sqref="G12:G13" start="0" length="2147483647">
    <dxf>
      <font>
        <color auto="1"/>
      </font>
    </dxf>
  </rfmt>
  <rfmt sheetId="1" sqref="A9:XFD14" start="0" length="2147483647">
    <dxf>
      <font>
        <color auto="1"/>
      </font>
    </dxf>
  </rfmt>
  <rcv guid="{6E4A7295-8CE0-4D28-ABEF-D38EBAE7C204}" action="delete"/>
  <rdn rId="0" localSheetId="1" customView="1" name="Z_6E4A7295_8CE0_4D28_ABEF_D38EBAE7C204_.wvu.PrintArea" hidden="1" oldHidden="1">
    <formula>'на 01.09.2020'!$A$1:$J$229</formula>
    <oldFormula>'на 01.09.2020'!$A$1:$J$229</oldFormula>
  </rdn>
  <rdn rId="0" localSheetId="1" customView="1" name="Z_6E4A7295_8CE0_4D28_ABEF_D38EBAE7C204_.wvu.PrintTitles" hidden="1" oldHidden="1">
    <formula>'на 01.09.2020'!$5:$8</formula>
    <oldFormula>'на 01.09.2020'!$5:$8</oldFormula>
  </rdn>
  <rdn rId="0" localSheetId="1" customView="1" name="Z_6E4A7295_8CE0_4D28_ABEF_D38EBAE7C204_.wvu.FilterData" hidden="1" oldHidden="1">
    <formula>'на 01.09.2020'!$A$7:$J$430</formula>
    <oldFormula>'на 01.09.2020'!$A$7:$J$430</oldFormula>
  </rdn>
  <rcv guid="{6E4A7295-8CE0-4D28-ABEF-D38EBAE7C204}"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47" start="0" length="2147483647">
    <dxf>
      <font>
        <color auto="1"/>
      </font>
    </dxf>
  </rfmt>
  <rcc rId="840" sId="1" numFmtId="4">
    <oc r="C46">
      <v>12321.2</v>
    </oc>
    <nc r="C46">
      <v>12321.22</v>
    </nc>
  </rcc>
  <rfmt sheetId="1" sqref="C46" start="0" length="2147483647">
    <dxf>
      <font>
        <color auto="1"/>
      </font>
    </dxf>
  </rfmt>
  <rcc rId="841" sId="1" numFmtId="4">
    <oc r="C45">
      <v>922.7</v>
    </oc>
    <nc r="C45">
      <v>922.68</v>
    </nc>
  </rcc>
  <rfmt sheetId="1" sqref="C45" start="0" length="2147483647">
    <dxf>
      <font>
        <color auto="1"/>
      </font>
    </dxf>
  </rfmt>
  <rfmt sheetId="1" sqref="C44" start="0" length="2147483647">
    <dxf>
      <font>
        <color auto="1"/>
      </font>
    </dxf>
  </rfmt>
</revisions>
</file>

<file path=xl/revisions/revisionLog6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21:J29" start="0" length="2147483647">
    <dxf>
      <font>
        <color auto="1"/>
      </font>
    </dxf>
  </rfmt>
  <rcv guid="{6068C3FF-17AA-48A5-A88B-2523CBAC39AE}" action="delete"/>
  <rdn rId="0" localSheetId="1" customView="1" name="Z_6068C3FF_17AA_48A5_A88B_2523CBAC39AE_.wvu.PrintArea" hidden="1" oldHidden="1">
    <formula>'на 01.09.2020'!$A$1:$J$229</formula>
    <oldFormula>'на 01.09.2020'!$A$1:$J$215</oldFormula>
  </rdn>
  <rdn rId="0" localSheetId="1" customView="1" name="Z_6068C3FF_17AA_48A5_A88B_2523CBAC39AE_.wvu.PrintTitles" hidden="1" oldHidden="1">
    <formula>'на 01.09.2020'!$5:$8</formula>
    <oldFormula>'на 01.09.2020'!$5:$8</oldFormula>
  </rdn>
  <rdn rId="0" localSheetId="1" customView="1" name="Z_6068C3FF_17AA_48A5_A88B_2523CBAC39AE_.wvu.FilterData" hidden="1" oldHidden="1">
    <formula>'на 01.09.2020'!$A$7:$J$430</formula>
    <oldFormula>'на 01.09.2020'!$A$7:$J$430</oldFormula>
  </rdn>
  <rcv guid="{6068C3FF-17AA-48A5-A88B-2523CBAC39AE}" action="add"/>
</revisions>
</file>

<file path=xl/revisions/revisionLog6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1:I23" start="0" length="2147483647">
    <dxf>
      <font>
        <color auto="1"/>
      </font>
    </dxf>
  </rfmt>
  <rfmt sheetId="1" sqref="I26:I27" start="0" length="2147483647">
    <dxf>
      <font>
        <color auto="1"/>
      </font>
    </dxf>
  </rfmt>
  <rcv guid="{3EEA7E1A-5F2B-4408-A34C-1F0223B5B245}" action="delete"/>
  <rdn rId="0" localSheetId="1" customView="1" name="Z_3EEA7E1A_5F2B_4408_A34C_1F0223B5B245_.wvu.FilterData" hidden="1" oldHidden="1">
    <formula>'на 01.09.2020'!$A$7:$J$430</formula>
    <oldFormula>'на 01.09.2020'!$A$7:$J$430</oldFormula>
  </rdn>
  <rcv guid="{3EEA7E1A-5F2B-4408-A34C-1F0223B5B245}" action="add"/>
</revisions>
</file>

<file path=xl/revisions/revisionLog6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92" sId="1">
    <o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01.09.2020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безнадзорных и бродячих домашних животных на сумму 37 753,5 тыс.руб., из них рамках государственной программы 4 438,4 тыс.руб. На 01.09.2020 за счет средств окружного бюджета фактически отловлено 312 голов. </t>
        </r>
        <r>
          <rPr>
            <sz val="16"/>
            <color rgb="FFFF0000"/>
            <rFont val="Times New Roman"/>
            <family val="2"/>
            <charset val="204"/>
          </rPr>
          <t xml:space="preserve">
</t>
        </r>
        <r>
          <rPr>
            <u/>
            <sz val="16"/>
            <rFont val="Times New Roman"/>
            <family val="1"/>
            <charset val="204"/>
          </rPr>
          <t>УБУиО</t>
        </r>
        <r>
          <rPr>
            <sz val="16"/>
            <rFont val="Times New Roman"/>
            <family val="1"/>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3 квартале 2020 года.
</t>
        </r>
        <r>
          <rPr>
            <sz val="16"/>
            <color rgb="FFFF0000"/>
            <rFont val="Times New Roman"/>
            <family val="2"/>
            <charset val="204"/>
          </rPr>
          <t xml:space="preserve">
</t>
        </r>
      </is>
    </oc>
    <nc r="J56" t="inlineStr">
      <is>
        <r>
          <rPr>
            <u/>
            <sz val="16"/>
            <rFont val="Times New Roman"/>
            <family val="1"/>
            <charset val="204"/>
          </rPr>
          <t>КУИ</t>
        </r>
        <r>
          <rPr>
            <sz val="16"/>
            <rFont val="Times New Roman"/>
            <family val="1"/>
            <charset val="204"/>
          </rPr>
          <t xml:space="preserve">: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На 01.09.2020 выплачена субсидия на повышение эффективности использования и развитие ресурсного потенциала рыбохозяйственного комплекса в размере 1 080,6 тыс.рублей.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заключен муниципальный контракт на выполнение работ по отлову, транспортировке, содержанию, регулированию численности и утилизации безнадзорных и бродячих домашних животных на сумму 37 753,5 тыс.руб., из них рамках государственной программы 4 438,4 тыс.руб. На 01.09.2020 за счет средств окружного бюджета фактически отловлено 312 голов. </t>
        </r>
        <r>
          <rPr>
            <sz val="16"/>
            <color rgb="FFFF0000"/>
            <rFont val="Times New Roman"/>
            <family val="2"/>
            <charset val="204"/>
          </rPr>
          <t xml:space="preserve">
</t>
        </r>
        <r>
          <rPr>
            <u/>
            <sz val="16"/>
            <rFont val="Times New Roman"/>
            <family val="1"/>
            <charset val="204"/>
          </rPr>
          <t>УБУиО</t>
        </r>
        <r>
          <rPr>
            <sz val="16"/>
            <rFont val="Times New Roman"/>
            <family val="1"/>
            <charset val="204"/>
          </rPr>
          <t xml:space="preserve">: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Денежные средства будут освоены в сентябре 2020 года.
</t>
        </r>
        <r>
          <rPr>
            <sz val="16"/>
            <color rgb="FFFF0000"/>
            <rFont val="Times New Roman"/>
            <family val="2"/>
            <charset val="204"/>
          </rPr>
          <t xml:space="preserve">
</t>
        </r>
      </is>
    </nc>
  </rcc>
  <rcv guid="{67ADFAE6-A9AF-44D7-8539-93CD0F6B7849}" action="delete"/>
  <rdn rId="0" localSheetId="1" customView="1" name="Z_67ADFAE6_A9AF_44D7_8539_93CD0F6B7849_.wvu.PrintArea" hidden="1" oldHidden="1">
    <formula>'на 01.09.2020'!$A$1:$J$229</formula>
    <oldFormula>'на 01.09.2020'!$A$1:$J$229</oldFormula>
  </rdn>
  <rdn rId="0" localSheetId="1" customView="1" name="Z_67ADFAE6_A9AF_44D7_8539_93CD0F6B7849_.wvu.PrintTitles" hidden="1" oldHidden="1">
    <formula>'на 01.09.2020'!$5:$8</formula>
    <oldFormula>'на 01.09.2020'!$5:$8</oldFormula>
  </rdn>
  <rdn rId="0" localSheetId="1" customView="1" name="Z_67ADFAE6_A9AF_44D7_8539_93CD0F6B7849_.wvu.FilterData" hidden="1" oldHidden="1">
    <formula>'на 01.09.2020'!$A$7:$J$430</formula>
    <oldFormula>'на 01.09.2020'!$A$7:$J$430</oldFormula>
  </rdn>
  <rcv guid="{67ADFAE6-A9AF-44D7-8539-93CD0F6B7849}" action="add"/>
</revisions>
</file>

<file path=xl/revisions/revisionLog6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0A3CD9B-2436-40D7-91DB-589A95FBBF00}" action="delete"/>
  <rdn rId="0" localSheetId="1" customView="1" name="Z_A0A3CD9B_2436_40D7_91DB_589A95FBBF00_.wvu.PrintArea" hidden="1" oldHidden="1">
    <formula>'на 01.09.2020'!$A$1:$J$229</formula>
    <oldFormula>'на 01.09.2020'!$A$1:$J$229</oldFormula>
  </rdn>
  <rdn rId="0" localSheetId="1" customView="1" name="Z_A0A3CD9B_2436_40D7_91DB_589A95FBBF00_.wvu.PrintTitles" hidden="1" oldHidden="1">
    <formula>'на 01.09.2020'!$5:$8</formula>
    <oldFormula>'на 01.09.2020'!$5:$8</oldFormula>
  </rdn>
  <rdn rId="0" localSheetId="1" customView="1" name="Z_A0A3CD9B_2436_40D7_91DB_589A95FBBF00_.wvu.FilterData" hidden="1" oldHidden="1">
    <formula>'на 01.09.2020'!$A$7:$J$430</formula>
    <oldFormula>'на 01.09.2020'!$A$7:$J$430</oldFormula>
  </rdn>
  <rcv guid="{A0A3CD9B-2436-40D7-91DB-589A95FBBF00}" action="add"/>
</revisions>
</file>

<file path=xl/revisions/revisionLog6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99" sId="1" odxf="1" dxf="1">
    <oc r="J15" t="inlineStr">
      <is>
        <r>
          <rPr>
            <u/>
            <sz val="16"/>
            <rFont val="Times New Roman"/>
            <family val="1"/>
            <charset val="204"/>
          </rPr>
          <t>УППЭК:</t>
        </r>
        <r>
          <rPr>
            <sz val="16"/>
            <rFont val="Times New Roman"/>
            <family val="1"/>
            <charset val="204"/>
          </rPr>
          <t xml:space="preserve"> в рамках реализации государственной программы запланированы расходы на оказание услуг по санитарно-противоэпидемическим мероприятиям (акарицидная, ларвицидная обработки, барьерная дератизация) в городе Сургуте. Денежные средства будут освоены в течение года. </t>
        </r>
        <r>
          <rPr>
            <sz val="16"/>
            <color rgb="FFFF0000"/>
            <rFont val="Times New Roman"/>
            <family val="2"/>
            <charset val="204"/>
          </rPr>
          <t xml:space="preserve">
</t>
        </r>
        <r>
          <rPr>
            <sz val="16"/>
            <rFont val="Times New Roman"/>
            <family val="1"/>
            <charset val="204"/>
          </rPr>
          <t>Первая, вторая, третья дезинсекционная обработка выполнена в полном объеме, согласно заключенным договорам на оказание услуг по проведению дезинсекции.</t>
        </r>
        <r>
          <rPr>
            <sz val="16"/>
            <color rgb="FFFF0000"/>
            <rFont val="Times New Roman"/>
            <family val="2"/>
            <charset val="204"/>
          </rPr>
          <t xml:space="preserve">
</t>
        </r>
        <r>
          <rPr>
            <sz val="16"/>
            <rFont val="Times New Roman"/>
            <family val="1"/>
            <charset val="204"/>
          </rPr>
          <t xml:space="preserve">1. Акарицидные обработки (проведены с 26.04.20020 по 04.05.2020, с 02.06.2020 по 10.06.2020, с 11.07.2020 по 17.07.2020).
Выполнена обработка на площади 420,45 га (план 421,32 га). 
2. Ларвицидные обработки (проведены с 09.05.2020 - 15.05.2020, с 15.06.2020 по 21.06.2020).
В полном объеме выполнена обработка на площади 326,17 га.
3. Барьерная дератизация селитебной зоны территории г.Сургута (проведены с 02.05.2020  - 05.05.2020):
В полном объеме выполнена дератизация на площади 232,30 га.
4. Контроль эффективности проведенных обработок (контроль через 3-5 дней после обработки, дератизация – через 10 - 14 дней после обработки).
Площадь, подлежащая контролю эффективности:
- акарицидные обработки – 42,22 га; - ларвицидные обработки – 32,62 га; - дератизация – 23,23 га.
</t>
        </r>
        <r>
          <rPr>
            <u/>
            <sz val="16"/>
            <rFont val="Times New Roman"/>
            <family val="1"/>
            <charset val="204"/>
          </rPr>
          <t>АГ:</t>
        </r>
        <r>
          <rPr>
            <sz val="16"/>
            <rFont val="Times New Roman"/>
            <family val="1"/>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t>
        </r>
      </is>
    </oc>
    <nc r="J15" t="inlineStr">
      <is>
        <r>
          <rPr>
            <u/>
            <sz val="16"/>
            <rFont val="Times New Roman"/>
            <family val="1"/>
            <charset val="204"/>
          </rPr>
          <t>УППЭК:</t>
        </r>
        <r>
          <rPr>
            <sz val="16"/>
            <rFont val="Times New Roman"/>
            <family val="1"/>
            <charset val="204"/>
          </rPr>
          <t xml:space="preserve"> в рамках реализации государственной программы запланированы расходы на оказание услуг по санитарно-противоэпидемическим мероприятиям (акарицидная, ларвицидная обработки, барьерная дератизация) в городе Сургуте. </t>
        </r>
        <r>
          <rPr>
            <sz val="16"/>
            <color rgb="FFFF0000"/>
            <rFont val="Times New Roman"/>
            <family val="2"/>
            <charset val="204"/>
          </rPr>
          <t xml:space="preserve">
</t>
        </r>
        <r>
          <rPr>
            <sz val="16"/>
            <rFont val="Times New Roman"/>
            <family val="1"/>
            <charset val="204"/>
          </rPr>
          <t>Первая, вторая, третья дезинсекционная обработка выполнена в полном объеме, согласно заключенным договорам на оказание услуг по проведению дезинсекции.</t>
        </r>
        <r>
          <rPr>
            <sz val="16"/>
            <color rgb="FFFF0000"/>
            <rFont val="Times New Roman"/>
            <family val="2"/>
            <charset val="204"/>
          </rPr>
          <t xml:space="preserve">
</t>
        </r>
        <r>
          <rPr>
            <sz val="16"/>
            <rFont val="Times New Roman"/>
            <family val="1"/>
            <charset val="204"/>
          </rPr>
          <t xml:space="preserve">1. Акарицидные обработки (проведены с 26.04.20020 по 04.05.2020, с 02.06.2020 по 10.06.2020, с 11.07.2020 по 17.07.2020).
Выполнена обработка на площади 420,45 га (план 421,32 га). 
2. Ларвицидные обработки (проведены с 09.05.2020 - 15.05.2020, с 15.06.2020 по 21.06.2020).
В полном объеме выполнена обработка на площади 326,17 га.
3. Барьерная дератизация селитебной зоны территории г.Сургута (проведены с 02.05.2020  - 05.05.2020):
В полном объеме выполнена дератизация на площади 232,30 га.
4. Контроль эффективности проведенных обработок (контроль через 3-5 дней после обработки, дератизация – через 10 - 14 дней после обработки).
Площадь, подлежащая контролю эффективности:
- акарицидные обработки – 42,22 га; - ларвицидные обработки – 32,62 га; - дератизация – 23,23 га.
</t>
        </r>
        <r>
          <rPr>
            <u/>
            <sz val="16"/>
            <rFont val="Times New Roman"/>
            <family val="1"/>
            <charset val="204"/>
          </rPr>
          <t>АГ:</t>
        </r>
        <r>
          <rPr>
            <sz val="16"/>
            <rFont val="Times New Roman"/>
            <family val="1"/>
            <charset val="204"/>
          </rPr>
          <t xml:space="preserve">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t>
        </r>
      </is>
    </nc>
    <odxf>
      <font>
        <sz val="16"/>
        <color rgb="FFFF0000"/>
      </font>
    </odxf>
    <ndxf>
      <font>
        <sz val="16"/>
        <color rgb="FFFF0000"/>
      </font>
    </ndxf>
  </rcc>
  <rcv guid="{45DE1976-7F07-4EB4-8A9C-FB72D060BEFA}" action="delete"/>
  <rdn rId="0" localSheetId="1" customView="1" name="Z_45DE1976_7F07_4EB4_8A9C_FB72D060BEFA_.wvu.PrintArea" hidden="1" oldHidden="1">
    <formula>'на 01.09.2020'!$A$1:$J$215</formula>
    <oldFormula>'на 01.09.2020'!$A$1:$J$215</oldFormula>
  </rdn>
  <rdn rId="0" localSheetId="1" customView="1" name="Z_45DE1976_7F07_4EB4_8A9C_FB72D060BEFA_.wvu.PrintTitles" hidden="1" oldHidden="1">
    <formula>'на 01.09.2020'!$5:$8</formula>
    <oldFormula>'на 01.09.2020'!$5:$8</oldFormula>
  </rdn>
  <rdn rId="0" localSheetId="1" customView="1" name="Z_45DE1976_7F07_4EB4_8A9C_FB72D060BEFA_.wvu.FilterData" hidden="1" oldHidden="1">
    <formula>'на 01.09.2020'!$A$7:$J$430</formula>
    <oldFormula>'на 01.09.2020'!$A$7:$J$430</oldFormula>
  </rdn>
  <rcv guid="{45DE1976-7F07-4EB4-8A9C-FB72D060BEFA}" action="add"/>
</revisions>
</file>

<file path=xl/revisions/revisionLog6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3" sId="1">
    <oc r="K9">
      <f>D9-I9</f>
    </oc>
    <nc r="K9"/>
  </rcc>
  <rcc rId="1904" sId="1">
    <oc r="K10">
      <f>D10-I10</f>
    </oc>
    <nc r="K10"/>
  </rcc>
  <rcc rId="1905" sId="1">
    <oc r="K11">
      <f>D11-I11</f>
    </oc>
    <nc r="K11"/>
  </rcc>
  <rcc rId="1906" sId="1">
    <oc r="K12">
      <f>D12-I12</f>
    </oc>
    <nc r="K12"/>
  </rcc>
  <rcc rId="1907" sId="1">
    <oc r="K13">
      <f>D13-I13</f>
    </oc>
    <nc r="K13"/>
  </rcc>
  <rcc rId="1908" sId="1">
    <oc r="K14">
      <f>D14-I14</f>
    </oc>
    <nc r="K14"/>
  </rcc>
  <rcc rId="1909" sId="1">
    <oc r="K15">
      <f>D15-I15</f>
    </oc>
    <nc r="K15"/>
  </rcc>
  <rcc rId="1910" sId="1">
    <oc r="K16">
      <f>D16-I16</f>
    </oc>
    <nc r="K16"/>
  </rcc>
  <rcc rId="1911" sId="1">
    <oc r="K17">
      <f>D17-I17</f>
    </oc>
    <nc r="K17"/>
  </rcc>
  <rcc rId="1912" sId="1">
    <oc r="K18">
      <f>D18-I18</f>
    </oc>
    <nc r="K18"/>
  </rcc>
  <rcc rId="1913" sId="1">
    <oc r="K19">
      <f>D19-I19</f>
    </oc>
    <nc r="K19"/>
  </rcc>
  <rcc rId="1914" sId="1">
    <oc r="K20">
      <f>D20-I20</f>
    </oc>
    <nc r="K20"/>
  </rcc>
  <rcc rId="1915" sId="1">
    <oc r="K21">
      <f>D21-I21</f>
    </oc>
    <nc r="K21"/>
  </rcc>
  <rcc rId="1916" sId="1">
    <oc r="K22">
      <f>D22-I22</f>
    </oc>
    <nc r="K22"/>
  </rcc>
  <rcc rId="1917" sId="1">
    <oc r="K23">
      <f>D23-I23</f>
    </oc>
    <nc r="K23"/>
  </rcc>
  <rcc rId="1918" sId="1">
    <oc r="K24">
      <f>D24-I24</f>
    </oc>
    <nc r="K24"/>
  </rcc>
  <rcc rId="1919" sId="1">
    <oc r="K25">
      <f>D25-I25</f>
    </oc>
    <nc r="K25"/>
  </rcc>
  <rcc rId="1920" sId="1">
    <oc r="K26">
      <f>D26-I26</f>
    </oc>
    <nc r="K26"/>
  </rcc>
  <rcc rId="1921" sId="1">
    <oc r="K27">
      <f>D27-I27</f>
    </oc>
    <nc r="K27"/>
  </rcc>
  <rcc rId="1922" sId="1">
    <oc r="K28">
      <f>D28-I28</f>
    </oc>
    <nc r="K28"/>
  </rcc>
  <rcc rId="1923" sId="1">
    <oc r="K29">
      <f>D29-I29</f>
    </oc>
    <nc r="K29"/>
  </rcc>
  <rcc rId="1924" sId="1">
    <oc r="K30">
      <f>D30-I30</f>
    </oc>
    <nc r="K30"/>
  </rcc>
  <rcc rId="1925" sId="1">
    <oc r="K31">
      <f>D31-I31</f>
    </oc>
    <nc r="K31"/>
  </rcc>
  <rcc rId="1926" sId="1">
    <oc r="K32">
      <f>D32-I32</f>
    </oc>
    <nc r="K32"/>
  </rcc>
  <rcc rId="1927" sId="1">
    <oc r="K33">
      <f>D33-I33</f>
    </oc>
    <nc r="K33"/>
  </rcc>
  <rcc rId="1928" sId="1">
    <oc r="K34">
      <f>D34-I34</f>
    </oc>
    <nc r="K34"/>
  </rcc>
  <rcc rId="1929" sId="1">
    <oc r="K35">
      <f>D35-I35</f>
    </oc>
    <nc r="K35"/>
  </rcc>
  <rcc rId="1930" sId="1">
    <oc r="K36">
      <f>D36-I36</f>
    </oc>
    <nc r="K36"/>
  </rcc>
  <rcc rId="1931" sId="1">
    <oc r="K37">
      <f>D37-I37</f>
    </oc>
    <nc r="K37"/>
  </rcc>
  <rcc rId="1932" sId="1">
    <oc r="K38">
      <f>D38-I38</f>
    </oc>
    <nc r="K38"/>
  </rcc>
  <rcc rId="1933" sId="1">
    <oc r="K39">
      <f>D39-I39</f>
    </oc>
    <nc r="K39"/>
  </rcc>
  <rcc rId="1934" sId="1">
    <oc r="K40">
      <f>D40-I40</f>
    </oc>
    <nc r="K40"/>
  </rcc>
  <rcc rId="1935" sId="1">
    <oc r="K41">
      <f>D41-I41</f>
    </oc>
    <nc r="K41"/>
  </rcc>
  <rcc rId="1936" sId="1">
    <oc r="K42">
      <f>D42-I42</f>
    </oc>
    <nc r="K42"/>
  </rcc>
  <rcc rId="1937" sId="1">
    <oc r="K43">
      <f>D43-I43</f>
    </oc>
    <nc r="K43"/>
  </rcc>
  <rcc rId="1938" sId="1">
    <oc r="K44">
      <f>D44-I44</f>
    </oc>
    <nc r="K44"/>
  </rcc>
  <rcc rId="1939" sId="1">
    <oc r="K45">
      <f>D45-I45</f>
    </oc>
    <nc r="K45"/>
  </rcc>
  <rcc rId="1940" sId="1">
    <oc r="K46">
      <f>D46-I46</f>
    </oc>
    <nc r="K46"/>
  </rcc>
  <rcc rId="1941" sId="1">
    <oc r="K47">
      <f>D47-I47</f>
    </oc>
    <nc r="K47"/>
  </rcc>
  <rcc rId="1942" sId="1">
    <oc r="K48">
      <f>D48-I48</f>
    </oc>
    <nc r="K48"/>
  </rcc>
  <rcc rId="1943" sId="1">
    <oc r="K49">
      <f>D49-I49</f>
    </oc>
    <nc r="K49"/>
  </rcc>
  <rcc rId="1944" sId="1">
    <oc r="K50">
      <f>D50-I50</f>
    </oc>
    <nc r="K50"/>
  </rcc>
  <rcc rId="1945" sId="1">
    <oc r="K51">
      <f>D51-I51</f>
    </oc>
    <nc r="K51"/>
  </rcc>
  <rcc rId="1946" sId="1">
    <oc r="K52">
      <f>D52-I52</f>
    </oc>
    <nc r="K52"/>
  </rcc>
  <rcc rId="1947" sId="1">
    <oc r="K53">
      <f>D53-I53</f>
    </oc>
    <nc r="K53"/>
  </rcc>
  <rcc rId="1948" sId="1">
    <oc r="K54">
      <f>D54-I54</f>
    </oc>
    <nc r="K54"/>
  </rcc>
  <rcc rId="1949" sId="1">
    <oc r="K55">
      <f>D55-I55</f>
    </oc>
    <nc r="K55"/>
  </rcc>
  <rcc rId="1950" sId="1">
    <oc r="K56">
      <f>D56-I56</f>
    </oc>
    <nc r="K56"/>
  </rcc>
  <rcc rId="1951" sId="1">
    <oc r="K57">
      <f>D57-I57</f>
    </oc>
    <nc r="K57"/>
  </rcc>
  <rcc rId="1952" sId="1">
    <oc r="K58">
      <f>D58-I58</f>
    </oc>
    <nc r="K58"/>
  </rcc>
  <rcc rId="1953" sId="1">
    <oc r="K59">
      <f>D59-I59</f>
    </oc>
    <nc r="K59"/>
  </rcc>
  <rcc rId="1954" sId="1">
    <oc r="K60">
      <f>D60-I60</f>
    </oc>
    <nc r="K60"/>
  </rcc>
  <rcc rId="1955" sId="1">
    <oc r="K61">
      <f>D61-I61</f>
    </oc>
    <nc r="K61"/>
  </rcc>
  <rcc rId="1956" sId="1">
    <oc r="K62">
      <f>D62-I62</f>
    </oc>
    <nc r="K62"/>
  </rcc>
  <rcc rId="1957" sId="1">
    <oc r="K63">
      <f>D63-I63</f>
    </oc>
    <nc r="K63"/>
  </rcc>
  <rcc rId="1958" sId="1">
    <oc r="K64">
      <f>D64-I64</f>
    </oc>
    <nc r="K64"/>
  </rcc>
  <rcc rId="1959" sId="1">
    <oc r="K65">
      <f>D65-I65</f>
    </oc>
    <nc r="K65"/>
  </rcc>
  <rcc rId="1960" sId="1">
    <oc r="K66">
      <f>D66-I66</f>
    </oc>
    <nc r="K66"/>
  </rcc>
  <rcc rId="1961" sId="1">
    <oc r="K67">
      <f>D67-I67</f>
    </oc>
    <nc r="K67"/>
  </rcc>
  <rcc rId="1962" sId="1">
    <oc r="K68">
      <f>D68-I68</f>
    </oc>
    <nc r="K68"/>
  </rcc>
  <rcc rId="1963" sId="1">
    <oc r="K69">
      <f>D69-I69</f>
    </oc>
    <nc r="K69"/>
  </rcc>
  <rcc rId="1964" sId="1">
    <oc r="K70">
      <f>D70-I70</f>
    </oc>
    <nc r="K70"/>
  </rcc>
  <rcc rId="1965" sId="1">
    <oc r="K71">
      <f>D71-I71</f>
    </oc>
    <nc r="K71"/>
  </rcc>
  <rcc rId="1966" sId="1">
    <oc r="K72">
      <f>D72-I72</f>
    </oc>
    <nc r="K72"/>
  </rcc>
  <rcc rId="1967" sId="1">
    <oc r="K73">
      <f>D73-I73</f>
    </oc>
    <nc r="K73"/>
  </rcc>
  <rcc rId="1968" sId="1">
    <oc r="K74">
      <f>D74-I74</f>
    </oc>
    <nc r="K74"/>
  </rcc>
  <rcc rId="1969" sId="1">
    <oc r="K75">
      <f>D75-I75</f>
    </oc>
    <nc r="K75"/>
  </rcc>
  <rcc rId="1970" sId="1">
    <oc r="K76">
      <f>D76-I76</f>
    </oc>
    <nc r="K76"/>
  </rcc>
  <rcc rId="1971" sId="1">
    <oc r="K77">
      <f>D77-I77</f>
    </oc>
    <nc r="K77"/>
  </rcc>
  <rcc rId="1972" sId="1">
    <oc r="K78">
      <f>D78-I78</f>
    </oc>
    <nc r="K78"/>
  </rcc>
  <rcc rId="1973" sId="1">
    <oc r="K79">
      <f>D79-I79</f>
    </oc>
    <nc r="K79"/>
  </rcc>
  <rcc rId="1974" sId="1">
    <oc r="K80">
      <f>D80-I80</f>
    </oc>
    <nc r="K80"/>
  </rcc>
  <rcc rId="1975" sId="1">
    <oc r="K81">
      <f>D81-I81</f>
    </oc>
    <nc r="K81"/>
  </rcc>
  <rcc rId="1976" sId="1">
    <oc r="K82">
      <f>D82-I82</f>
    </oc>
    <nc r="K82"/>
  </rcc>
  <rcc rId="1977" sId="1">
    <oc r="K83">
      <f>D83-I83</f>
    </oc>
    <nc r="K83"/>
  </rcc>
  <rcc rId="1978" sId="1">
    <oc r="K84">
      <f>D84-I84</f>
    </oc>
    <nc r="K84"/>
  </rcc>
  <rcc rId="1979" sId="1">
    <oc r="K85">
      <f>D85-I85</f>
    </oc>
    <nc r="K85"/>
  </rcc>
  <rcc rId="1980" sId="1">
    <oc r="K86">
      <f>D86-I86</f>
    </oc>
    <nc r="K86"/>
  </rcc>
  <rcc rId="1981" sId="1">
    <oc r="K87">
      <f>D87-I87</f>
    </oc>
    <nc r="K87"/>
  </rcc>
  <rcc rId="1982" sId="1">
    <oc r="K88">
      <f>D88-I88</f>
    </oc>
    <nc r="K88"/>
  </rcc>
  <rcc rId="1983" sId="1">
    <oc r="K89">
      <f>D89-I89</f>
    </oc>
    <nc r="K89"/>
  </rcc>
  <rcc rId="1984" sId="1">
    <oc r="K90">
      <f>D90-I90</f>
    </oc>
    <nc r="K90"/>
  </rcc>
  <rcc rId="1985" sId="1">
    <oc r="K91">
      <f>D91-I91</f>
    </oc>
    <nc r="K91"/>
  </rcc>
  <rcc rId="1986" sId="1">
    <oc r="K92">
      <f>D92-I92</f>
    </oc>
    <nc r="K92"/>
  </rcc>
  <rcc rId="1987" sId="1">
    <oc r="K93">
      <f>D93-I93</f>
    </oc>
    <nc r="K93"/>
  </rcc>
  <rcc rId="1988" sId="1">
    <oc r="K94">
      <f>D94-I94</f>
    </oc>
    <nc r="K94"/>
  </rcc>
  <rcc rId="1989" sId="1">
    <oc r="K95">
      <f>D95-I95</f>
    </oc>
    <nc r="K95"/>
  </rcc>
  <rcc rId="1990" sId="1">
    <oc r="K96">
      <f>D96-I96</f>
    </oc>
    <nc r="K96"/>
  </rcc>
  <rcc rId="1991" sId="1">
    <oc r="K97">
      <f>D97-I97</f>
    </oc>
    <nc r="K97"/>
  </rcc>
  <rcc rId="1992" sId="1">
    <oc r="K98">
      <f>D98-I98</f>
    </oc>
    <nc r="K98"/>
  </rcc>
  <rcc rId="1993" sId="1">
    <oc r="K99">
      <f>D99-I99</f>
    </oc>
    <nc r="K99"/>
  </rcc>
  <rcc rId="1994" sId="1">
    <oc r="K100">
      <f>D100-I100</f>
    </oc>
    <nc r="K100"/>
  </rcc>
  <rcc rId="1995" sId="1">
    <oc r="K101">
      <f>D101-I101</f>
    </oc>
    <nc r="K101"/>
  </rcc>
  <rcc rId="1996" sId="1">
    <oc r="K102">
      <f>D102-I102</f>
    </oc>
    <nc r="K102"/>
  </rcc>
  <rcc rId="1997" sId="1">
    <oc r="K103">
      <f>D103-I103</f>
    </oc>
    <nc r="K103"/>
  </rcc>
  <rcc rId="1998" sId="1">
    <oc r="K104">
      <f>D104-I104</f>
    </oc>
    <nc r="K104"/>
  </rcc>
  <rcc rId="1999" sId="1">
    <oc r="K105">
      <f>D105-I105</f>
    </oc>
    <nc r="K105"/>
  </rcc>
  <rcc rId="2000" sId="1">
    <oc r="K106">
      <f>D106-I106</f>
    </oc>
    <nc r="K106"/>
  </rcc>
  <rcc rId="2001" sId="1">
    <oc r="K107">
      <f>D107-I107</f>
    </oc>
    <nc r="K107"/>
  </rcc>
  <rcc rId="2002" sId="1">
    <oc r="K108">
      <f>D108-I108</f>
    </oc>
    <nc r="K108"/>
  </rcc>
  <rcc rId="2003" sId="1">
    <oc r="K109">
      <f>D109-I109</f>
    </oc>
    <nc r="K109"/>
  </rcc>
  <rcc rId="2004" sId="1">
    <oc r="K110">
      <f>D110-I110</f>
    </oc>
    <nc r="K110"/>
  </rcc>
  <rcc rId="2005" sId="1">
    <oc r="K111">
      <f>D111-I111</f>
    </oc>
    <nc r="K111"/>
  </rcc>
  <rcc rId="2006" sId="1">
    <oc r="K112">
      <f>D112-I112</f>
    </oc>
    <nc r="K112"/>
  </rcc>
  <rcc rId="2007" sId="1">
    <oc r="L112">
      <f>D112-K112</f>
    </oc>
    <nc r="L112"/>
  </rcc>
  <rcc rId="2008" sId="1">
    <oc r="K113">
      <f>D113-I113</f>
    </oc>
    <nc r="K113"/>
  </rcc>
  <rcc rId="2009" sId="1">
    <oc r="K114">
      <f>D114-I114</f>
    </oc>
    <nc r="K114"/>
  </rcc>
  <rcc rId="2010" sId="1">
    <oc r="K115">
      <f>D115-I115</f>
    </oc>
    <nc r="K115"/>
  </rcc>
  <rcc rId="2011" sId="1">
    <oc r="K116">
      <f>D116-I116</f>
    </oc>
    <nc r="K116"/>
  </rcc>
  <rcc rId="2012" sId="1">
    <oc r="K117">
      <f>D117-I117</f>
    </oc>
    <nc r="K117"/>
  </rcc>
  <rcc rId="2013" sId="1">
    <oc r="K118">
      <f>D118-I118</f>
    </oc>
    <nc r="K118"/>
  </rcc>
  <rcc rId="2014" sId="1">
    <oc r="K119">
      <f>D119-I119</f>
    </oc>
    <nc r="K119"/>
  </rcc>
  <rcc rId="2015" sId="1">
    <oc r="K120">
      <f>D120-I120</f>
    </oc>
    <nc r="K120"/>
  </rcc>
  <rcc rId="2016" sId="1">
    <oc r="K121">
      <f>D121-I121</f>
    </oc>
    <nc r="K121"/>
  </rcc>
  <rcc rId="2017" sId="1">
    <oc r="K122">
      <f>D122-I122</f>
    </oc>
    <nc r="K122"/>
  </rcc>
  <rcc rId="2018" sId="1">
    <oc r="K123">
      <f>D123-I123</f>
    </oc>
    <nc r="K123"/>
  </rcc>
  <rcc rId="2019" sId="1">
    <oc r="K124">
      <f>D124-I124</f>
    </oc>
    <nc r="K124"/>
  </rcc>
  <rcc rId="2020" sId="1">
    <oc r="K125">
      <f>D125-I125</f>
    </oc>
    <nc r="K125"/>
  </rcc>
  <rcc rId="2021" sId="1">
    <oc r="K126">
      <f>D126-I126</f>
    </oc>
    <nc r="K126"/>
  </rcc>
  <rcc rId="2022" sId="1">
    <oc r="K127">
      <f>D127-I127</f>
    </oc>
    <nc r="K127"/>
  </rcc>
  <rcc rId="2023" sId="1">
    <oc r="K128">
      <f>D128-I128</f>
    </oc>
    <nc r="K128"/>
  </rcc>
  <rcc rId="2024" sId="1">
    <oc r="K129">
      <f>D129-I129</f>
    </oc>
    <nc r="K129"/>
  </rcc>
  <rcc rId="2025" sId="1">
    <oc r="K130">
      <f>D130-I130</f>
    </oc>
    <nc r="K130"/>
  </rcc>
  <rcc rId="2026" sId="1">
    <oc r="K131">
      <f>D131-I131</f>
    </oc>
    <nc r="K131"/>
  </rcc>
  <rcc rId="2027" sId="1">
    <oc r="K132">
      <f>D132-I132</f>
    </oc>
    <nc r="K132"/>
  </rcc>
  <rcc rId="2028" sId="1">
    <oc r="K133">
      <f>D133-I133</f>
    </oc>
    <nc r="K133"/>
  </rcc>
  <rcc rId="2029" sId="1">
    <oc r="K134">
      <f>D134-I134</f>
    </oc>
    <nc r="K134"/>
  </rcc>
  <rcc rId="2030" sId="1">
    <oc r="K135">
      <f>D135-I135</f>
    </oc>
    <nc r="K135"/>
  </rcc>
  <rcc rId="2031" sId="1">
    <oc r="K136">
      <f>D136-I136</f>
    </oc>
    <nc r="K136"/>
  </rcc>
  <rcc rId="2032" sId="1">
    <oc r="K137">
      <f>D137-I137</f>
    </oc>
    <nc r="K137"/>
  </rcc>
  <rcc rId="2033" sId="1">
    <oc r="K138">
      <f>D138-I138</f>
    </oc>
    <nc r="K138"/>
  </rcc>
  <rcc rId="2034" sId="1">
    <oc r="K139">
      <f>D139-I139</f>
    </oc>
    <nc r="K139"/>
  </rcc>
  <rcc rId="2035" sId="1">
    <oc r="K140">
      <f>D140-I140</f>
    </oc>
    <nc r="K140"/>
  </rcc>
  <rcc rId="2036" sId="1">
    <oc r="K141">
      <f>D141-I141</f>
    </oc>
    <nc r="K141"/>
  </rcc>
  <rcc rId="2037" sId="1">
    <oc r="K142">
      <f>D142-I142</f>
    </oc>
    <nc r="K142"/>
  </rcc>
  <rcc rId="2038" sId="1">
    <oc r="K143">
      <f>D143-I143</f>
    </oc>
    <nc r="K143"/>
  </rcc>
  <rcc rId="2039" sId="1">
    <oc r="K144">
      <f>D144-I144</f>
    </oc>
    <nc r="K144"/>
  </rcc>
  <rcc rId="2040" sId="1">
    <oc r="K145">
      <f>D145-I145</f>
    </oc>
    <nc r="K145"/>
  </rcc>
  <rcc rId="2041" sId="1">
    <oc r="K146">
      <f>D146-I146</f>
    </oc>
    <nc r="K146"/>
  </rcc>
  <rcc rId="2042" sId="1">
    <oc r="K147">
      <f>D147-I147</f>
    </oc>
    <nc r="K147"/>
  </rcc>
  <rcc rId="2043" sId="1">
    <oc r="K148">
      <f>D148-I148</f>
    </oc>
    <nc r="K148"/>
  </rcc>
  <rcc rId="2044" sId="1">
    <oc r="K149">
      <f>D149-I149</f>
    </oc>
    <nc r="K149"/>
  </rcc>
  <rcc rId="2045" sId="1">
    <oc r="K150">
      <f>D150-I150</f>
    </oc>
    <nc r="K150"/>
  </rcc>
  <rcc rId="2046" sId="1">
    <oc r="K151">
      <f>D151-I151</f>
    </oc>
    <nc r="K151"/>
  </rcc>
  <rcc rId="2047" sId="1">
    <oc r="K152">
      <f>D152-I152</f>
    </oc>
    <nc r="K152"/>
  </rcc>
  <rcc rId="2048" sId="1">
    <oc r="K153">
      <f>D153-I153</f>
    </oc>
    <nc r="K153"/>
  </rcc>
  <rcc rId="2049" sId="1">
    <oc r="K154">
      <f>D154-I154</f>
    </oc>
    <nc r="K154"/>
  </rcc>
  <rcc rId="2050" sId="1">
    <oc r="K155">
      <f>D155-I155</f>
    </oc>
    <nc r="K155"/>
  </rcc>
  <rcc rId="2051" sId="1">
    <oc r="K156">
      <f>D156-I156</f>
    </oc>
    <nc r="K156"/>
  </rcc>
  <rcc rId="2052" sId="1">
    <oc r="K157">
      <f>D157-I157</f>
    </oc>
    <nc r="K157"/>
  </rcc>
  <rcc rId="2053" sId="1">
    <oc r="K158">
      <f>D158-I158</f>
    </oc>
    <nc r="K158"/>
  </rcc>
  <rcc rId="2054" sId="1">
    <oc r="K159">
      <f>D159-I159</f>
    </oc>
    <nc r="K159"/>
  </rcc>
  <rcc rId="2055" sId="1">
    <oc r="K160">
      <f>D160-I160</f>
    </oc>
    <nc r="K160"/>
  </rcc>
  <rcc rId="2056" sId="1">
    <oc r="K161">
      <f>D161-I161</f>
    </oc>
    <nc r="K161"/>
  </rcc>
  <rcc rId="2057" sId="1">
    <oc r="K162">
      <f>D162-I162</f>
    </oc>
    <nc r="K162"/>
  </rcc>
  <rcc rId="2058" sId="1">
    <oc r="K163">
      <f>D163-I163</f>
    </oc>
    <nc r="K163"/>
  </rcc>
  <rcc rId="2059" sId="1">
    <oc r="K164">
      <f>D164-I164</f>
    </oc>
    <nc r="K164"/>
  </rcc>
  <rcc rId="2060" sId="1">
    <oc r="K165">
      <f>D165-I165</f>
    </oc>
    <nc r="K165"/>
  </rcc>
  <rcc rId="2061" sId="1">
    <oc r="K166">
      <f>D166-I166</f>
    </oc>
    <nc r="K166"/>
  </rcc>
  <rcc rId="2062" sId="1">
    <oc r="K167">
      <f>D167-I167</f>
    </oc>
    <nc r="K167"/>
  </rcc>
  <rcc rId="2063" sId="1">
    <oc r="K168">
      <f>D168-I168</f>
    </oc>
    <nc r="K168"/>
  </rcc>
  <rcc rId="2064" sId="1">
    <oc r="K169">
      <f>D169-I169</f>
    </oc>
    <nc r="K169"/>
  </rcc>
  <rcc rId="2065" sId="1">
    <oc r="K170">
      <f>D170-I170</f>
    </oc>
    <nc r="K170"/>
  </rcc>
  <rcc rId="2066" sId="1">
    <oc r="K171">
      <f>D171-I171</f>
    </oc>
    <nc r="K171"/>
  </rcc>
  <rcc rId="2067" sId="1">
    <oc r="K172">
      <f>D172-I172</f>
    </oc>
    <nc r="K172"/>
  </rcc>
  <rcc rId="2068" sId="1">
    <oc r="K173">
      <f>D173-I173</f>
    </oc>
    <nc r="K173"/>
  </rcc>
  <rcc rId="2069" sId="1">
    <oc r="K174">
      <f>D174-I174</f>
    </oc>
    <nc r="K174"/>
  </rcc>
  <rcc rId="2070" sId="1">
    <oc r="K175">
      <f>D175-I175</f>
    </oc>
    <nc r="K175"/>
  </rcc>
  <rcc rId="2071" sId="1">
    <oc r="K176">
      <f>D176-I176</f>
    </oc>
    <nc r="K176"/>
  </rcc>
  <rcc rId="2072" sId="1">
    <oc r="K177">
      <f>D177-I177</f>
    </oc>
    <nc r="K177"/>
  </rcc>
  <rcc rId="2073" sId="1">
    <oc r="K178">
      <f>D178-I178</f>
    </oc>
    <nc r="K178"/>
  </rcc>
  <rcc rId="2074" sId="1">
    <oc r="K179">
      <f>D179-I179</f>
    </oc>
    <nc r="K179"/>
  </rcc>
  <rcc rId="2075" sId="1">
    <oc r="K180">
      <f>D180-I180</f>
    </oc>
    <nc r="K180"/>
  </rcc>
  <rcc rId="2076" sId="1">
    <oc r="K181">
      <f>D181-I181</f>
    </oc>
    <nc r="K181"/>
  </rcc>
  <rcc rId="2077" sId="1">
    <oc r="K182">
      <f>D182-I182</f>
    </oc>
    <nc r="K182"/>
  </rcc>
  <rcc rId="2078" sId="1">
    <oc r="K183">
      <f>D183-I183</f>
    </oc>
    <nc r="K183"/>
  </rcc>
  <rcc rId="2079" sId="1">
    <oc r="K184">
      <f>D184-I184</f>
    </oc>
    <nc r="K184"/>
  </rcc>
  <rcc rId="2080" sId="1">
    <oc r="K185">
      <f>D185-I185</f>
    </oc>
    <nc r="K185"/>
  </rcc>
  <rcc rId="2081" sId="1">
    <oc r="K186">
      <f>D186-I186</f>
    </oc>
    <nc r="K186"/>
  </rcc>
  <rcc rId="2082" sId="1">
    <oc r="K187">
      <f>D187-I187</f>
    </oc>
    <nc r="K187"/>
  </rcc>
  <rcc rId="2083" sId="1">
    <oc r="K188">
      <f>D188-I188</f>
    </oc>
    <nc r="K188"/>
  </rcc>
  <rcc rId="2084" sId="1">
    <oc r="K189">
      <f>D189-I189</f>
    </oc>
    <nc r="K189"/>
  </rcc>
  <rcc rId="2085" sId="1">
    <oc r="K190">
      <f>D190-I190</f>
    </oc>
    <nc r="K190"/>
  </rcc>
  <rcc rId="2086" sId="1">
    <oc r="K191">
      <f>D191-I191</f>
    </oc>
    <nc r="K191"/>
  </rcc>
  <rcc rId="2087" sId="1">
    <oc r="K192">
      <f>D192-I192</f>
    </oc>
    <nc r="K192"/>
  </rcc>
  <rcc rId="2088" sId="1">
    <oc r="K193">
      <f>D193-I193</f>
    </oc>
    <nc r="K193"/>
  </rcc>
  <rcc rId="2089" sId="1">
    <oc r="K194">
      <f>D194-I194</f>
    </oc>
    <nc r="K194"/>
  </rcc>
  <rcc rId="2090" sId="1">
    <oc r="K195">
      <f>D195-I195</f>
    </oc>
    <nc r="K195"/>
  </rcc>
  <rcc rId="2091" sId="1">
    <oc r="K196">
      <f>D196-I196</f>
    </oc>
    <nc r="K196"/>
  </rcc>
  <rcc rId="2092" sId="1">
    <oc r="K197">
      <f>D197-I197</f>
    </oc>
    <nc r="K197"/>
  </rcc>
  <rcc rId="2093" sId="1">
    <oc r="K198">
      <f>D198-I198</f>
    </oc>
    <nc r="K198"/>
  </rcc>
  <rcc rId="2094" sId="1">
    <oc r="K199">
      <f>D199-I199</f>
    </oc>
    <nc r="K199"/>
  </rcc>
  <rcc rId="2095" sId="1">
    <oc r="K200">
      <f>D200-I200</f>
    </oc>
    <nc r="K200"/>
  </rcc>
  <rcc rId="2096" sId="1">
    <oc r="K201">
      <f>D201-I201</f>
    </oc>
    <nc r="K201"/>
  </rcc>
  <rcc rId="2097" sId="1">
    <oc r="K202">
      <f>D202-I202</f>
    </oc>
    <nc r="K202"/>
  </rcc>
  <rcc rId="2098" sId="1">
    <oc r="K203">
      <f>D203-I203</f>
    </oc>
    <nc r="K203"/>
  </rcc>
  <rcc rId="2099" sId="1">
    <oc r="K204">
      <f>D204-I204</f>
    </oc>
    <nc r="K204"/>
  </rcc>
  <rcc rId="2100" sId="1">
    <oc r="K205">
      <f>D205-I205</f>
    </oc>
    <nc r="K205"/>
  </rcc>
  <rcc rId="2101" sId="1">
    <oc r="K206">
      <f>D206-I206</f>
    </oc>
    <nc r="K206"/>
  </rcc>
  <rcc rId="2102" sId="1">
    <oc r="K207">
      <f>D207-I207</f>
    </oc>
    <nc r="K207"/>
  </rcc>
  <rcc rId="2103" sId="1">
    <oc r="K208">
      <f>D208-I208</f>
    </oc>
    <nc r="K208"/>
  </rcc>
  <rcc rId="2104" sId="1">
    <oc r="K209">
      <f>D209-I209</f>
    </oc>
    <nc r="K209"/>
  </rcc>
  <rcc rId="2105" sId="1">
    <oc r="K210">
      <f>D210-I210</f>
    </oc>
    <nc r="K210"/>
  </rcc>
  <rcc rId="2106" sId="1">
    <oc r="K211">
      <f>D211-I211</f>
    </oc>
    <nc r="K211"/>
  </rcc>
  <rcc rId="2107" sId="1">
    <oc r="K212">
      <f>D212-I212</f>
    </oc>
    <nc r="K212"/>
  </rcc>
  <rcc rId="2108" sId="1">
    <oc r="K213">
      <f>D213-I213</f>
    </oc>
    <nc r="K213"/>
  </rcc>
  <rcc rId="2109" sId="1">
    <oc r="K214">
      <f>D214-I214</f>
    </oc>
    <nc r="K214"/>
  </rcc>
  <rcc rId="2110" sId="1">
    <oc r="K215">
      <f>D215-I215</f>
    </oc>
    <nc r="K215"/>
  </rcc>
  <rcc rId="2111" sId="1">
    <oc r="K216">
      <f>D216-I216</f>
    </oc>
    <nc r="K216"/>
  </rcc>
  <rcc rId="2112" sId="1">
    <oc r="K217">
      <f>D217-I217</f>
    </oc>
    <nc r="K217"/>
  </rcc>
  <rcc rId="2113" sId="1">
    <oc r="K218">
      <f>D218-I218</f>
    </oc>
    <nc r="K218"/>
  </rcc>
  <rcc rId="2114" sId="1">
    <oc r="K219">
      <f>D219-I219</f>
    </oc>
    <nc r="K219"/>
  </rcc>
  <rcc rId="2115" sId="1">
    <oc r="K220">
      <f>D220-I220</f>
    </oc>
    <nc r="K220"/>
  </rcc>
  <rcc rId="2116" sId="1">
    <oc r="K221">
      <f>D221-I221</f>
    </oc>
    <nc r="K221"/>
  </rcc>
  <rcc rId="2117" sId="1">
    <oc r="K222">
      <f>D222-I222</f>
    </oc>
    <nc r="K222"/>
  </rcc>
  <rcc rId="2118" sId="1">
    <oc r="K223">
      <f>D223-I223</f>
    </oc>
    <nc r="K223"/>
  </rcc>
  <rcc rId="2119" sId="1">
    <oc r="K224">
      <f>D224-I224</f>
    </oc>
    <nc r="K224"/>
  </rcc>
  <rcc rId="2120" sId="1">
    <oc r="K225">
      <f>D225-I225</f>
    </oc>
    <nc r="K225"/>
  </rcc>
  <rcc rId="2121" sId="1">
    <oc r="K226">
      <f>D226-I226</f>
    </oc>
    <nc r="K226"/>
  </rcc>
  <rcc rId="2122" sId="1">
    <oc r="K227">
      <f>D227-I227</f>
    </oc>
    <nc r="K227"/>
  </rcc>
  <rcc rId="2123" sId="1">
    <oc r="K228">
      <f>D228-I228</f>
    </oc>
    <nc r="K228"/>
  </rcc>
  <rcc rId="2124" sId="1">
    <oc r="K229">
      <f>D229-I229</f>
    </oc>
    <nc r="K229"/>
  </rcc>
  <rcv guid="{A0A3CD9B-2436-40D7-91DB-589A95FBBF00}" action="delete"/>
  <rdn rId="0" localSheetId="1" customView="1" name="Z_A0A3CD9B_2436_40D7_91DB_589A95FBBF00_.wvu.PrintArea" hidden="1" oldHidden="1">
    <formula>'на 01.09.2020'!$A$1:$J$229</formula>
    <oldFormula>'на 01.09.2020'!$A$1:$J$229</oldFormula>
  </rdn>
  <rdn rId="0" localSheetId="1" customView="1" name="Z_A0A3CD9B_2436_40D7_91DB_589A95FBBF00_.wvu.PrintTitles" hidden="1" oldHidden="1">
    <formula>'на 01.09.2020'!$5:$8</formula>
    <oldFormula>'на 01.09.2020'!$5:$8</oldFormula>
  </rdn>
  <rdn rId="0" localSheetId="1" customView="1" name="Z_A0A3CD9B_2436_40D7_91DB_589A95FBBF00_.wvu.FilterData" hidden="1" oldHidden="1">
    <formula>'на 01.09.2020'!$A$7:$J$430</formula>
    <oldFormula>'на 01.09.2020'!$A$7:$J$430</oldFormula>
  </rdn>
  <rcv guid="{A0A3CD9B-2436-40D7-91DB-589A95FBBF00}" action="add"/>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47" start="0" length="2147483647">
    <dxf>
      <font>
        <color auto="1"/>
      </font>
    </dxf>
  </rfmt>
  <rfmt sheetId="1" sqref="D46" start="0" length="2147483647">
    <dxf>
      <font>
        <color auto="1"/>
      </font>
    </dxf>
  </rfmt>
  <rfmt sheetId="1" sqref="D45" start="0" length="2147483647">
    <dxf>
      <font>
        <color auto="1"/>
      </font>
    </dxf>
  </rfmt>
  <rfmt sheetId="1" sqref="D44" start="0" length="2147483647">
    <dxf>
      <font>
        <color auto="1"/>
      </font>
    </dxf>
  </rfmt>
  <rfmt sheetId="1" sqref="I44:I47" start="0" length="2147483647">
    <dxf>
      <font>
        <color auto="1"/>
      </font>
    </dxf>
  </rfmt>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2" sId="1" odxf="1" dxf="1">
    <oc r="B50" t="inlineStr">
      <is>
        <r>
          <t xml:space="preserve">Государственная программа "Поддержка занятости населения"
</t>
        </r>
        <r>
          <rPr>
            <sz val="16"/>
            <color rgb="FFFF0000"/>
            <rFont val="Times New Roman"/>
            <family val="2"/>
            <charset val="204"/>
          </rPr>
          <t>1.</t>
        </r>
        <r>
          <rPr>
            <b/>
            <sz val="16"/>
            <color rgb="FFFF0000"/>
            <rFont val="Times New Roman"/>
            <family val="2"/>
            <charset val="204"/>
          </rPr>
          <t xml:space="preserve"> </t>
        </r>
        <r>
          <rPr>
            <sz val="16"/>
            <color rgb="FFFF0000"/>
            <rFont val="Times New Roman"/>
            <family val="2"/>
            <charset val="204"/>
          </rPr>
          <t xml:space="preserve">Субвенции на осуществление отдельных государственных полномочий в сфере трудовых отношений и государственного управления охраной труда; 
2. Иные межбюджетные трансферты на реализацию  мероприятий по содействию трудоустройству граждан.                                                                                                                                     </t>
        </r>
      </is>
    </oc>
    <nc r="B50" t="inlineStr">
      <is>
        <r>
          <rPr>
            <b/>
            <sz val="16"/>
            <rFont val="Times New Roman"/>
            <family val="1"/>
            <charset val="204"/>
          </rPr>
          <t xml:space="preserve">Государственная программа "Поддержка занятости населения"
</t>
        </r>
        <r>
          <rPr>
            <sz val="16"/>
            <rFont val="Times New Roman"/>
            <family val="1"/>
            <charset val="204"/>
          </rPr>
          <t>1.</t>
        </r>
        <r>
          <rPr>
            <b/>
            <sz val="16"/>
            <rFont val="Times New Roman"/>
            <family val="1"/>
            <charset val="204"/>
          </rPr>
          <t xml:space="preserve"> </t>
        </r>
        <r>
          <rPr>
            <sz val="16"/>
            <rFont val="Times New Roman"/>
            <family val="1"/>
            <charset val="204"/>
          </rPr>
          <t xml:space="preserve">Субвенции на осуществление отдельных государственных полномочий в сфере трудовых отношений и государственного управления охраной труда; </t>
        </r>
        <r>
          <rPr>
            <sz val="16"/>
            <color rgb="FFFF0000"/>
            <rFont val="Times New Roman"/>
            <family val="2"/>
            <charset val="204"/>
          </rPr>
          <t xml:space="preserve">
</t>
        </r>
        <r>
          <rPr>
            <sz val="16"/>
            <rFont val="Times New Roman"/>
            <family val="1"/>
            <charset val="204"/>
          </rPr>
          <t xml:space="preserve">2. Иные межбюджетные трансферты на реализацию  мероприятий по содействию трудоустройству граждан.                                                                                                                                     </t>
        </r>
      </is>
    </nc>
    <odxf>
      <font>
        <sz val="16"/>
        <color rgb="FFFF0000"/>
      </font>
    </odxf>
    <ndxf>
      <font>
        <sz val="16"/>
        <color rgb="FFFF0000"/>
      </font>
    </ndxf>
  </rcc>
  <rfmt sheetId="1" sqref="A50" start="0" length="2147483647">
    <dxf>
      <font>
        <color auto="1"/>
      </font>
    </dxf>
  </rfmt>
  <rfmt sheetId="1" sqref="B51:B55" start="0" length="2147483647">
    <dxf>
      <font>
        <color auto="1"/>
      </font>
    </dxf>
  </rfmt>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52" start="0" length="2147483647">
    <dxf>
      <font>
        <color auto="1"/>
      </font>
    </dxf>
  </rfmt>
  <rcc rId="843" sId="1" numFmtId="4">
    <oc r="D52">
      <v>27454.26</v>
    </oc>
    <nc r="D52">
      <v>20227.64</v>
    </nc>
  </rcc>
  <rfmt sheetId="1" sqref="C50" start="0" length="2147483647">
    <dxf>
      <font>
        <color auto="1"/>
      </font>
    </dxf>
  </rfmt>
  <rfmt sheetId="1" sqref="D50:D52" start="0" length="2147483647">
    <dxf>
      <font>
        <color auto="1"/>
      </font>
    </dxf>
  </rfmt>
  <rcc rId="844" sId="1" numFmtId="4">
    <oc r="E52">
      <v>4400.0200000000004</v>
    </oc>
    <nc r="E52">
      <v>4408.2</v>
    </nc>
  </rcc>
  <rfmt sheetId="1" sqref="E50:F52" start="0" length="2147483647">
    <dxf>
      <font>
        <color auto="1"/>
      </font>
    </dxf>
  </rfmt>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5" sId="1" numFmtId="4">
    <oc r="G52">
      <v>2415.44</v>
    </oc>
    <nc r="G52">
      <v>3595.86</v>
    </nc>
  </rcc>
  <rfmt sheetId="1" sqref="G50:H52" start="0" length="2147483647">
    <dxf>
      <font>
        <color auto="1"/>
      </font>
    </dxf>
  </rfmt>
  <rcc rId="846" sId="1" numFmtId="4">
    <oc r="I52">
      <f>2803.58+16454.48+8196.2</f>
    </oc>
    <nc r="I52">
      <v>20227.64</v>
    </nc>
  </rcc>
  <rfmt sheetId="1" sqref="I50:I52" start="0" length="2147483647">
    <dxf>
      <font>
        <color auto="1"/>
      </font>
    </dxf>
  </rfmt>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7" sId="1">
    <oc r="J50" t="inlineStr">
      <is>
        <r>
          <rPr>
            <u/>
            <sz val="16"/>
            <color rgb="FFFF0000"/>
            <rFont val="Times New Roman"/>
            <family val="2"/>
            <charset val="204"/>
          </rPr>
          <t>АГ:</t>
        </r>
        <r>
          <rPr>
            <sz val="16"/>
            <color rgb="FFFF0000"/>
            <rFont val="Times New Roman"/>
            <family val="2"/>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01.06.2020 произведена выплата заработной платы за январь-апрель и первую половину мая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t>
        </r>
        <r>
          <rPr>
            <sz val="16"/>
            <color rgb="FFFF0000"/>
            <rFont val="Times New Roman"/>
            <family val="2"/>
            <charset val="204"/>
          </rPr>
          <t xml:space="preserve">
</t>
        </r>
        <r>
          <rPr>
            <sz val="16"/>
            <rFont val="Times New Roman"/>
            <family val="1"/>
            <charset val="204"/>
          </rPr>
          <t>-содействие улучшению положения на рынке труда не занятых трудовой деятельностью и безработных граждан;</t>
        </r>
        <r>
          <rPr>
            <sz val="16"/>
            <color rgb="FFFF0000"/>
            <rFont val="Times New Roman"/>
            <family val="2"/>
            <charset val="204"/>
          </rPr>
          <t xml:space="preserve">
</t>
        </r>
        <r>
          <rPr>
            <sz val="16"/>
            <rFont val="Times New Roman"/>
            <family val="1"/>
            <charset val="204"/>
          </rPr>
          <t>-содействие трудоустройству граждан с инвалидностью и их адаптация на рынке труда;</t>
        </r>
        <r>
          <rPr>
            <sz val="16"/>
            <color rgb="FFFF0000"/>
            <rFont val="Times New Roman"/>
            <family val="2"/>
            <charset val="204"/>
          </rPr>
          <t xml:space="preserve">
</t>
        </r>
        <r>
          <rPr>
            <sz val="16"/>
            <rFont val="Times New Roman"/>
            <family val="1"/>
            <charset val="204"/>
          </rPr>
          <t>- организация сопровождения инвалидов, включая инвалидов молодого возраста, при трудоустройстве и самозанятости;</t>
        </r>
        <r>
          <rPr>
            <sz val="16"/>
            <color rgb="FFFF0000"/>
            <rFont val="Times New Roman"/>
            <family val="2"/>
            <charset val="204"/>
          </rPr>
          <t xml:space="preserve">
</t>
        </r>
        <r>
          <rPr>
            <sz val="16"/>
            <rFont val="Times New Roman"/>
            <family val="1"/>
            <charset val="204"/>
          </rPr>
          <t xml:space="preserve">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sz val="16"/>
            <color rgb="FFFF0000"/>
            <rFont val="Times New Roman"/>
            <family val="2"/>
            <charset val="204"/>
          </rPr>
          <t xml:space="preserve">
</t>
        </r>
        <r>
          <rPr>
            <sz val="16"/>
            <rFont val="Times New Roman"/>
            <family val="1"/>
            <charset val="204"/>
          </rPr>
          <t>АГ (ДК):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t>
        </r>
        <r>
          <rPr>
            <sz val="16"/>
            <color rgb="FFFF0000"/>
            <rFont val="Times New Roman"/>
            <family val="2"/>
            <charset val="204"/>
          </rPr>
          <t xml:space="preserve"> </t>
        </r>
        <r>
          <rPr>
            <sz val="16"/>
            <rFont val="Times New Roman"/>
            <family val="1"/>
            <charset val="204"/>
          </rPr>
          <t xml:space="preserve">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r>
          <rPr>
            <sz val="16"/>
            <color rgb="FFFF0000"/>
            <rFont val="Times New Roman"/>
            <family val="2"/>
            <charset val="204"/>
          </rPr>
          <t xml:space="preserve">                                                                                                                                                                                               
</t>
        </r>
      </is>
    </oc>
    <nc r="J50" t="inlineStr">
      <is>
        <r>
          <rPr>
            <u/>
            <sz val="16"/>
            <color rgb="FFFF0000"/>
            <rFont val="Times New Roman"/>
            <family val="2"/>
            <charset val="204"/>
          </rPr>
          <t>АГ:</t>
        </r>
        <r>
          <rPr>
            <sz val="16"/>
            <color rgb="FFFF0000"/>
            <rFont val="Times New Roman"/>
            <family val="2"/>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01.06.2020 произведена выплата заработной платы за январь-апрель и первую половину мая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t>
        </r>
        <r>
          <rPr>
            <sz val="16"/>
            <color rgb="FFFF0000"/>
            <rFont val="Times New Roman"/>
            <family val="2"/>
            <charset val="204"/>
          </rPr>
          <t xml:space="preserve">
</t>
        </r>
        <r>
          <rPr>
            <sz val="16"/>
            <rFont val="Times New Roman"/>
            <family val="1"/>
            <charset val="204"/>
          </rPr>
          <t>-содействие улучшению положения на рынке труда не занятых трудовой деятельностью и безработных граждан;</t>
        </r>
        <r>
          <rPr>
            <sz val="16"/>
            <color rgb="FFFF0000"/>
            <rFont val="Times New Roman"/>
            <family val="2"/>
            <charset val="204"/>
          </rPr>
          <t xml:space="preserve">
</t>
        </r>
        <r>
          <rPr>
            <sz val="16"/>
            <rFont val="Times New Roman"/>
            <family val="1"/>
            <charset val="204"/>
          </rPr>
          <t>-содействие трудоустройству граждан с инвалидностью и их адаптация на рынке труда;</t>
        </r>
        <r>
          <rPr>
            <sz val="16"/>
            <color rgb="FFFF0000"/>
            <rFont val="Times New Roman"/>
            <family val="2"/>
            <charset val="204"/>
          </rPr>
          <t xml:space="preserve">
</t>
        </r>
        <r>
          <rPr>
            <sz val="16"/>
            <rFont val="Times New Roman"/>
            <family val="1"/>
            <charset val="204"/>
          </rPr>
          <t>- организация сопровождения инвалидов, включая инвалидов молодого возраста, при трудоустройстве и самозанятости;</t>
        </r>
        <r>
          <rPr>
            <sz val="16"/>
            <color rgb="FFFF0000"/>
            <rFont val="Times New Roman"/>
            <family val="2"/>
            <charset val="204"/>
          </rPr>
          <t xml:space="preserve">
</t>
        </r>
        <r>
          <rPr>
            <sz val="16"/>
            <rFont val="Times New Roman"/>
            <family val="1"/>
            <charset val="204"/>
          </rPr>
          <t xml:space="preserve">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sz val="16"/>
            <color rgb="FFFF0000"/>
            <rFont val="Times New Roman"/>
            <family val="2"/>
            <charset val="204"/>
          </rPr>
          <t xml:space="preserve">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t>
        </r>
        <r>
          <rPr>
            <sz val="16"/>
            <color rgb="FFFF0000"/>
            <rFont val="Times New Roman"/>
            <family val="2"/>
            <charset val="204"/>
          </rPr>
          <t xml:space="preserve"> </t>
        </r>
        <r>
          <rPr>
            <sz val="16"/>
            <rFont val="Times New Roman"/>
            <family val="1"/>
            <charset val="204"/>
          </rPr>
          <t xml:space="preserve">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r>
          <rPr>
            <sz val="16"/>
            <color rgb="FFFF0000"/>
            <rFont val="Times New Roman"/>
            <family val="2"/>
            <charset val="204"/>
          </rPr>
          <t xml:space="preserve">                                                                                                                                                                                               
</t>
        </r>
      </is>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18:B223" start="0" length="2147483647">
    <dxf>
      <font>
        <color auto="1"/>
      </font>
    </dxf>
  </rfmt>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18:C221" start="0" length="2147483647">
    <dxf>
      <font>
        <color auto="1"/>
      </font>
    </dxf>
  </rfmt>
  <rfmt sheetId="1" sqref="D218:D221" start="0" length="2147483647">
    <dxf>
      <font>
        <color auto="1"/>
      </font>
    </dxf>
  </rfmt>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8" sId="1" numFmtId="4">
    <oc r="E221">
      <v>0</v>
    </oc>
    <nc r="E221">
      <v>246.3</v>
    </nc>
  </rcc>
  <rcc rId="849" sId="1" numFmtId="4">
    <oc r="E220">
      <v>0</v>
    </oc>
    <nc r="E220">
      <v>64.790000000000006</v>
    </nc>
  </rcc>
  <rcc rId="850" sId="1" numFmtId="4">
    <oc r="G221">
      <v>0</v>
    </oc>
    <nc r="G221">
      <v>246.3</v>
    </nc>
  </rcc>
  <rcc rId="851" sId="1" numFmtId="4">
    <oc r="G220">
      <v>0</v>
    </oc>
    <nc r="G220">
      <v>64.790000000000006</v>
    </nc>
  </rcc>
  <rfmt sheetId="1" sqref="E220" start="0" length="2147483647">
    <dxf>
      <font>
        <color auto="1"/>
      </font>
    </dxf>
  </rfmt>
  <rfmt sheetId="1" sqref="E221" start="0" length="2147483647">
    <dxf>
      <font>
        <color auto="1"/>
      </font>
    </dxf>
  </rfmt>
  <rfmt sheetId="1" sqref="F218:F221" start="0" length="2147483647">
    <dxf>
      <font>
        <color auto="1"/>
      </font>
    </dxf>
  </rfmt>
  <rfmt sheetId="1" sqref="E218" start="0" length="2147483647">
    <dxf>
      <font>
        <color auto="1"/>
      </font>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173" start="0" length="2147483647">
    <dxf>
      <font>
        <color auto="1"/>
      </font>
    </dxf>
  </rfmt>
  <rfmt sheetId="1" sqref="K173" start="0" length="2147483647">
    <dxf>
      <font>
        <i val="0"/>
      </font>
    </dxf>
  </rfmt>
  <rfmt sheetId="1" sqref="J172" start="0" length="0">
    <dxf>
      <font>
        <sz val="16"/>
        <color rgb="FFFF0000"/>
      </font>
    </dxf>
  </rfmt>
  <rcc rId="750" sId="1">
    <oc r="J172" t="inlineStr">
      <is>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01.05.2020 по результатам поступившей зяавки от ОА "Сжиженный газ Север", заключено соглашение от 08.04.2020 № 5 на сумму 4 609,2 тыс.руб. 
На 01.06.2020 предоставлена субсидия в сумме 822,0 тыс.руб. Расходы запланированы на 2-4 кварталы 2020 года;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Расходы запланированы на 2-3 кварталы 2020 года.
2) МКУ "ХЭУ": приобретение оборудования для установки теплоотражающих экранов в административном здании по ул.Восход, 4.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в количестве 1,2 км; по внедрению частотных преобразователей на котельном оборудовании в количестве 2 ед.; пол техперевооружению магистральных тепловых сетей в количестве 524,4 пог.м.;  по техперевооружению сетей освещения в количестве 1 ед.; замене светильников  на объектах предприятий в количестве  217 ед. 
4. "Формирование комфортной городской среды" предусмотрено:
1) УЛПХиЭБ: планируется "Благоустройство в районе СурГУ в г. Сургуте". На 01.06.2020 заключен договор с ООО "Квадрат" на сумму 129 675,1 тыс.руб., в том числе на 2020 год - 68 195,9 тыс.руб.  Средства  будут освоены в течение 2020 года.
2) ДАиГ:  обустройство объектов:
 "Парк в микрорайоне 40" -  заключен муниципальный контракт от 15.05.2020 № 6/2020. Срок выполнения работ - 15.07.2021 год;
 "Экопарк за Саймой" - Выполнены изыскательские работы и эскизный проект. Историко-культурная экспертиза, ПИР, проверка достоверности определения сметной стоимости выполняются в рамках срока действия контракта до 30.05.2020 года. Размещение закупки на выполнение работ по благоустройству объекта - июнь 2020 года.</t>
      </is>
    </oc>
    <nc r="J172" t="inlineStr">
      <is>
        <r>
          <rPr>
            <sz val="16"/>
            <rFont val="Times New Roman"/>
            <family val="1"/>
            <charset val="204"/>
          </rP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объекта:
- "Сети канализации мкр.17. Участок от пр.Ленина до ж/д 10 по проезду Дружбы", протяженностью 0,481 км. Расходы запланированы на 3 квартал 2020 года.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Субсидия носит заявительный характер. На 01.07.2020 по результатам поступившей зяавки от ОА "Сжиженный газ Север", заключено соглашение от 08.04.2020 № 5 на сумму 4 609,2 тыс.руб. 
На 01.07.2020 предоставлена субсидия в сумме 1096,72 тыс.руб. Расходы запланированы на 2-4 кварталы 2020 года;
2) возмещение расходов организации за доставку населению сжиженного газа для бытовых нужд. Расходы запланированы на 4 квартал 2020.
3)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2020.
3. "Повышение энергоэффективности в отраслях экономики" запланированы:
1) работы по капитальному ремонту наружных сетей тепловодоснабжения МБОУ Гимназия № 2 (ул. Декабристов, 5/1), работы по установке приборов учета ХГВС в количестве 106 шт. На 01.07.2020 заключены муниципальные контракты на выполнение указанных работ. Расходы запланированы на 2-3 кварталы 2020 года.
2) МКУ "ХЭУ": приобретено оборудование для установки теплоотражающих экранов в административном здании по ул.Восход, 4  на сумму 36,8 тыс.руб.  Приобретено оборудование для установки инфракрасных обогревателей  в адмнистративных зданиях по ул. Энгельса, 9, ул.Восход, 4 в количестве 10 шт. на сумму 39 тыс.руб.
3) Предприятиями города за счет собственных средств запланировано выполнить работы по реконструкции уличных водопроводных сетей протяженностью 1,59 км;  по ремонту магистральных тепловых сетей в двух трубном исполнении протяжённостью 70,6 пог.м.;  по техперевооружению сетей освещения на 1 объекте (в котельной).; по замене светильников  на объектах предприятий в количестве  215 ед. </t>
        </r>
        <r>
          <rPr>
            <sz val="16"/>
            <color rgb="FFFF0000"/>
            <rFont val="Times New Roman"/>
            <family val="2"/>
            <charset val="204"/>
          </rPr>
          <t xml:space="preserve">
4. "Формирование комфортной городской среды" предусмотрено:
1) УЛПХиЭБ: планируется "Благоустройство в районе СурГУ в г. Сургуте". На 01.06.2020 заключен договор с ООО "Квадрат" на сумму 129 675,1 тыс.руб., в том числе на 2020 год - 68 195,9 тыс.руб.  Средства  будут освоены в течение 2020 года.
2) ДАиГ:  обустройство объектов:
 "Парк в микрорайоне 40" -  заключен муниципальный контракт от 15.05.2020 № 6/2020. Срок выполнения работ - 15.07.2021 год;
 "Экопарк за Саймой" - Выполнены изыскательские работы и эскизный проект. Историко-культурная экспертиза, ПИР, проверка достоверности определения сметной стоимости выполняются в рамках срока действия контракта до 30.05.2020 года. Размещение закупки на выполнение работ по благоустройству объекта - июнь 2020 года.</t>
        </r>
      </is>
    </nc>
  </rcc>
  <rcv guid="{CCF533A2-322B-40E2-88B2-065E6D1D35B4}" action="delete"/>
  <rdn rId="0" localSheetId="1" customView="1" name="Z_CCF533A2_322B_40E2_88B2_065E6D1D35B4_.wvu.PrintArea" hidden="1" oldHidden="1">
    <formula>'на 01.06.2020'!$A$1:$J$223</formula>
    <oldFormula>'на 01.06.2020'!$A$1:$J$223</oldFormula>
  </rdn>
  <rdn rId="0" localSheetId="1" customView="1" name="Z_CCF533A2_322B_40E2_88B2_065E6D1D35B4_.wvu.PrintTitles" hidden="1" oldHidden="1">
    <formula>'на 01.06.2020'!$5:$8</formula>
    <oldFormula>'на 01.06.2020'!$5:$8</oldFormula>
  </rdn>
  <rdn rId="0" localSheetId="1" customView="1" name="Z_CCF533A2_322B_40E2_88B2_065E6D1D35B4_.wvu.FilterData" hidden="1" oldHidden="1">
    <formula>'на 01.06.2020'!$A$7:$J$424</formula>
    <oldFormula>'на 01.06.2020'!$A$7:$J$424</oldFormula>
  </rdn>
  <rcv guid="{CCF533A2-322B-40E2-88B2-065E6D1D35B4}" action="add"/>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221" start="0" length="2147483647">
    <dxf>
      <font>
        <color auto="1"/>
      </font>
    </dxf>
  </rfmt>
  <rfmt sheetId="1" sqref="G220" start="0" length="2147483647">
    <dxf>
      <font>
        <color auto="1"/>
      </font>
    </dxf>
  </rfmt>
  <rfmt sheetId="1" sqref="G218" start="0" length="2147483647">
    <dxf>
      <font>
        <color auto="1"/>
      </font>
    </dxf>
  </rfmt>
  <rfmt sheetId="1" sqref="H218:H221" start="0" length="2147483647">
    <dxf>
      <font>
        <color auto="1"/>
      </font>
    </dxf>
  </rfmt>
  <rcc rId="852" sId="1" numFmtId="4">
    <oc r="I220">
      <f>D220-G220</f>
    </oc>
    <nc r="I220">
      <v>106.7</v>
    </nc>
  </rcc>
  <rcc rId="853" sId="1">
    <oc r="I221">
      <f>D221-G221</f>
    </oc>
    <nc r="I221">
      <v>248.97</v>
    </nc>
  </rcc>
  <rfmt sheetId="1" sqref="I218:I221" start="0" length="2147483647">
    <dxf>
      <font>
        <color auto="1"/>
      </font>
    </dxf>
  </rfmt>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4" sId="1">
    <oc r="J193" t="inlineStr">
      <is>
        <r>
          <rPr>
            <u/>
            <sz val="16"/>
            <rFont val="Times New Roman"/>
            <family val="1"/>
            <charset val="204"/>
          </rPr>
          <t>ДГХ</t>
        </r>
        <r>
          <rPr>
            <sz val="16"/>
            <rFont val="Times New Roman"/>
            <family val="1"/>
            <charset val="204"/>
          </rPr>
          <t xml:space="preserve">: 
1) на 2020 год запланирован ремонт автомобильных дорог по 4 объектам общей площадью 90 918 м2.
Заключены муниципальные контракты на общую сумму 384 114,2 тыс. руб., из них в рамках государственной программы на сумму 163 141,9 тыс.руб. На01.07.2020 выполнены работы по фрезерованию существующего асфальтобетонного покрытия по проезжей части, на заездах (общей площадью 57 968,76 м2), по устройству выравнивающего слоя из асфальтобетонной смеси, по устройству основания под фундаменты, по разборке бортовых камней, по устройству тротуаров. 
Расходы запланированы на 2-4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- 24 %.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-70 %.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-27%. 
</t>
        </r>
        <r>
          <rPr>
            <u/>
            <sz val="16"/>
            <color rgb="FFFF0000"/>
            <rFont val="Times New Roman"/>
            <family val="2"/>
            <charset val="204"/>
          </rPr>
          <t>АГ:</t>
        </r>
        <r>
          <rPr>
            <sz val="16"/>
            <color rgb="FFFF0000"/>
            <rFont val="Times New Roman"/>
            <family val="2"/>
            <charset val="204"/>
          </rPr>
          <t xml:space="preserve">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is>
    </oc>
    <nc r="J193" t="inlineStr">
      <is>
        <r>
          <rPr>
            <u/>
            <sz val="16"/>
            <rFont val="Times New Roman"/>
            <family val="1"/>
            <charset val="204"/>
          </rPr>
          <t>ДГХ</t>
        </r>
        <r>
          <rPr>
            <sz val="16"/>
            <rFont val="Times New Roman"/>
            <family val="1"/>
            <charset val="204"/>
          </rPr>
          <t xml:space="preserve">: 
1) на 2020 год запланирован ремонт автомобильных дорог по 4 объектам общей площадью 90 918 м2.
Заключены муниципальные контракты на общую сумму 384 114,2 тыс. руб., из них в рамках государственной программы на сумму 163 141,9 тыс.руб. На 01.07.2020 выполнены работы по фрезерованию существующего асфальтобетонного покрытия по проезжей части, на заездах (общей площадью 57 968,76 м2), по устройству выравнивающего слоя из асфальтобетонной смеси, по устройству основания под фундаменты, по разборке бортовых камней, по устройству тротуаров. 
Расходы запланированы на 2-4 кварталы 2020 года.
2) из федерального бюджета выделены средства в сумме 80 000 тыс.руб. с целью внедрения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2020 года.
</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- 24 %. 
2. "Улица Маяковского от ул.30 лет Победы до ул.Университетская" Заключен муниципальный контракт на выполнение работ по строительству объекта с ООО "ЮВиС" №9/2019 от 31.05.2019. Сумма по контракту 377 987,5 тыс.руб. (сети - 87 276,0 тыс.руб., дорога - 290 711,5 тыс.руб.) Срок выполнения работ -  31.10.2020г   Готовность объекта -70 %.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-27%. 
</t>
        </r>
        <r>
          <rPr>
            <u/>
            <sz val="16"/>
            <color rgb="FFFF0000"/>
            <rFont val="Times New Roman"/>
            <family val="2"/>
            <charset val="204"/>
          </rPr>
          <t>АГ:</t>
        </r>
        <r>
          <rPr>
            <sz val="16"/>
            <color rgb="FFFF0000"/>
            <rFont val="Times New Roman"/>
            <family val="2"/>
            <charset val="204"/>
          </rPr>
          <t xml:space="preserve">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is>
    </nc>
  </rcc>
  <rcv guid="{67ADFAE6-A9AF-44D7-8539-93CD0F6B7849}" action="delete"/>
  <rdn rId="0" localSheetId="1" customView="1" name="Z_67ADFAE6_A9AF_44D7_8539_93CD0F6B7849_.wvu.PrintArea" hidden="1" oldHidden="1">
    <formula>'на 01.06.2020'!$A$1:$J$223</formula>
    <oldFormula>'на 01.06.2020'!$A$1:$J$223</oldFormula>
  </rdn>
  <rdn rId="0" localSheetId="1" customView="1" name="Z_67ADFAE6_A9AF_44D7_8539_93CD0F6B7849_.wvu.PrintTitles" hidden="1" oldHidden="1">
    <formula>'на 01.06.2020'!$5:$8</formula>
    <oldFormula>'на 01.06.2020'!$5:$8</oldFormula>
  </rdn>
  <rdn rId="0" localSheetId="1" customView="1" name="Z_67ADFAE6_A9AF_44D7_8539_93CD0F6B7849_.wvu.FilterData" hidden="1" oldHidden="1">
    <formula>'на 01.06.2020'!$A$7:$J$424</formula>
    <oldFormula>'на 01.06.2020'!$A$7:$J$424</oldFormula>
  </rdn>
  <rcv guid="{67ADFAE6-A9AF-44D7-8539-93CD0F6B7849}" action="add"/>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8" sId="1">
    <oc r="I27">
      <f>71683.63+1110.02+226355.03</f>
    </oc>
    <nc r="I27">
      <f>60868.31+1110.02+226355.03</f>
    </nc>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9" sId="1" quotePrefix="1">
    <oc r="A3" t="inlineStr">
      <is>
        <t>Информация о реализации государственных программ Ханты-Мансийского автономного округа - Югры
на территории городского округа город Сургут на 01.06.2020 года</t>
      </is>
    </oc>
    <nc r="A3" t="inlineStr">
      <is>
        <t>Информация о реализации государственных программ Ханты-Мансийского автономного округа - Югры
на территории городского округа город Сургут на 01.07.2020 года</t>
      </is>
    </nc>
  </rcc>
  <rfmt sheetId="1" sqref="B30:B31" start="0" length="2147483647">
    <dxf>
      <font>
        <color auto="1"/>
      </font>
    </dxf>
  </rfmt>
  <rfmt sheetId="1" sqref="B32:B36" start="0" length="2147483647">
    <dxf>
      <font>
        <color auto="1"/>
      </font>
    </dxf>
  </rfmt>
  <rfmt sheetId="1" sqref="A30:A31" start="0" length="2147483647">
    <dxf>
      <font>
        <color auto="1"/>
      </font>
    </dxf>
  </rfmt>
  <rcc rId="860" sId="1" numFmtId="4">
    <oc r="C33">
      <v>376255.3</v>
    </oc>
    <nc r="C33">
      <v>453586.51</v>
    </nc>
  </rcc>
  <rfmt sheetId="1" sqref="C33:D33" start="0" length="2147483647">
    <dxf>
      <font>
        <color auto="1"/>
      </font>
    </dxf>
  </rfmt>
  <rcc rId="861" sId="1" numFmtId="4">
    <oc r="E33">
      <v>292139.21000000002</v>
    </oc>
    <nc r="E33">
      <v>310437.61</v>
    </nc>
  </rcc>
  <rcc rId="862" sId="1" numFmtId="4">
    <oc r="G33">
      <v>82352.27</v>
    </oc>
    <nc r="G33">
      <v>107676.15</v>
    </nc>
  </rcc>
  <rfmt sheetId="1" sqref="E33:H33" start="0" length="2147483647">
    <dxf>
      <font>
        <color auto="1"/>
      </font>
    </dxf>
  </rfmt>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30:H31" start="0" length="2147483647">
    <dxf>
      <font>
        <color auto="1"/>
      </font>
    </dxf>
  </rfmt>
  <rcc rId="863" sId="1" odxf="1" dxf="1">
    <oc r="J30"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На 01.07.2020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январь-май размещено 170 аукционов на приобретение жилых помещений для участников программы, из низ 146 акционов не состоялись ввиду отсутствия заявок на участие, по результатам 10  аукционов проводится работа по заключению муниципальных контрактов, по 14 акционам подведение итогов состоится 3,4 июня.</t>
        </r>
      </is>
    </oc>
    <nc r="J30"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ДГХ:</t>
        </r>
        <r>
          <rPr>
            <sz val="16"/>
            <rFont val="Times New Roman"/>
            <family val="1"/>
            <charset val="204"/>
          </rPr>
          <t xml:space="preserve"> 
Планируется заключить муниципальные контракты на ремонт жилых помещений детям-сиротам на сумму 669,9 тыс.руб. по 2 адресам, общей площадью 104,1 м2, в т.ч.:
- ул. Островского,6, кв. 16 (44,5 м2),
- ул. Мелик-Карамова, 43, кв. 221 (59,6 м2).
На 01.07.2020 оказаны и оплачены услуги по проверке смет на сумму 6,0 тыс.руб. (ул. Островского,6, кв. 16).
Также запланирована проверка смет на сумму 29,6 тыс.руб.
Расходы запланированы на 3, 4 кварталы 2020 года.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в 2020 году планируется приобретение 200 путевок для детей-сирот и детей, оставшихся без попечения родителей  в возрасте от 6 до 17 лет (включительно).</t>
        </r>
        <r>
          <rPr>
            <sz val="16"/>
            <color rgb="FFFF0000"/>
            <rFont val="Times New Roman"/>
            <family val="2"/>
            <charset val="204"/>
          </rPr>
          <t xml:space="preserve">
</t>
        </r>
        <r>
          <rPr>
            <u/>
            <sz val="16"/>
            <color rgb="FFFF0000"/>
            <rFont val="Times New Roman"/>
            <family val="2"/>
            <charset val="204"/>
          </rPr>
          <t>ДАиГ</t>
        </r>
        <r>
          <rPr>
            <sz val="16"/>
            <color rgb="FFFF0000"/>
            <rFont val="Times New Roman"/>
            <family val="2"/>
            <charset val="204"/>
          </rPr>
          <t>:
В 2020 году запланировано приобретение 111 жилых помещений для детей-сирот и детей, оставшихся без попечения родителей, лиц из их числа по договорам найма специализированных жилых помещений. За период январь-май размещено 170 аукционов на приобретение жилых помещений для участников программы, из низ 146 акционов не состоялись ввиду отсутствия заявок на участие, по результатам 10  аукционов проводится работа по заключению муниципальных контрактов, по 14 акционам подведение итогов состоится 3,4 июня.</t>
        </r>
      </is>
    </nc>
    <odxf>
      <font>
        <sz val="16"/>
        <color rgb="FFFF0000"/>
      </font>
    </odxf>
    <ndxf>
      <font>
        <sz val="16"/>
        <color rgb="FFFF0000"/>
      </font>
    </ndxf>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7:XFD37" start="0" length="2147483647">
    <dxf>
      <font>
        <color auto="1"/>
      </font>
    </dxf>
  </rfmt>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64" sId="1">
    <o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Денежные средства планируется освоить в 3 квартале 2020 года.                                                   </t>
        </r>
        <r>
          <rPr>
            <sz val="16"/>
            <color rgb="FFFF0000"/>
            <rFont val="Times New Roman"/>
            <family val="2"/>
            <charset val="204"/>
          </rPr>
          <t xml:space="preserve">                                                                                                          
</t>
        </r>
        <r>
          <rPr>
            <u/>
            <sz val="16"/>
            <color rgb="FFFF0000"/>
            <rFont val="Times New Roman"/>
            <family val="2"/>
            <charset val="204"/>
          </rPr>
          <t xml:space="preserve">АГ: </t>
        </r>
        <r>
          <rPr>
            <sz val="16"/>
            <color rgb="FFFF0000"/>
            <rFont val="Times New Roman"/>
            <family val="2"/>
            <charset val="204"/>
          </rPr>
          <t>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r>
      </is>
    </oc>
    <n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Денежные средства планируется освоить в 3 квартале 2020 года.                                                   </t>
        </r>
        <r>
          <rPr>
            <sz val="16"/>
            <color rgb="FFFF0000"/>
            <rFont val="Times New Roman"/>
            <family val="2"/>
            <charset val="204"/>
          </rPr>
          <t xml:space="preserve">                                                                                                          
</t>
        </r>
        <r>
          <rPr>
            <u/>
            <sz val="16"/>
            <rFont val="Times New Roman"/>
            <family val="1"/>
            <charset val="204"/>
          </rPr>
          <t xml:space="preserve">АГ: </t>
        </r>
        <r>
          <rPr>
            <sz val="16"/>
            <rFont val="Times New Roman"/>
            <family val="1"/>
            <charset val="204"/>
          </rPr>
          <t>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r>
      </is>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30:I35" start="0" length="2147483647">
    <dxf>
      <font>
        <color auto="1"/>
      </font>
    </dxf>
  </rfmt>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65" sId="1" odxf="1" dxf="1">
    <oc r="J50" t="inlineStr">
      <is>
        <r>
          <rPr>
            <u/>
            <sz val="16"/>
            <color rgb="FFFF0000"/>
            <rFont val="Times New Roman"/>
            <family val="2"/>
            <charset val="204"/>
          </rPr>
          <t>АГ:</t>
        </r>
        <r>
          <rPr>
            <sz val="16"/>
            <color rgb="FFFF0000"/>
            <rFont val="Times New Roman"/>
            <family val="2"/>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01.06.2020 произведена выплата заработной платы за январь-апрель и первую половину мая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t>
        </r>
        <r>
          <rPr>
            <sz val="16"/>
            <color rgb="FFFF0000"/>
            <rFont val="Times New Roman"/>
            <family val="2"/>
            <charset val="204"/>
          </rPr>
          <t xml:space="preserve">
</t>
        </r>
        <r>
          <rPr>
            <sz val="16"/>
            <rFont val="Times New Roman"/>
            <family val="1"/>
            <charset val="204"/>
          </rPr>
          <t>-содействие улучшению положения на рынке труда не занятых трудовой деятельностью и безработных граждан;</t>
        </r>
        <r>
          <rPr>
            <sz val="16"/>
            <color rgb="FFFF0000"/>
            <rFont val="Times New Roman"/>
            <family val="2"/>
            <charset val="204"/>
          </rPr>
          <t xml:space="preserve">
</t>
        </r>
        <r>
          <rPr>
            <sz val="16"/>
            <rFont val="Times New Roman"/>
            <family val="1"/>
            <charset val="204"/>
          </rPr>
          <t>-содействие трудоустройству граждан с инвалидностью и их адаптация на рынке труда;</t>
        </r>
        <r>
          <rPr>
            <sz val="16"/>
            <color rgb="FFFF0000"/>
            <rFont val="Times New Roman"/>
            <family val="2"/>
            <charset val="204"/>
          </rPr>
          <t xml:space="preserve">
</t>
        </r>
        <r>
          <rPr>
            <sz val="16"/>
            <rFont val="Times New Roman"/>
            <family val="1"/>
            <charset val="204"/>
          </rPr>
          <t>- организация сопровождения инвалидов, включая инвалидов молодого возраста, при трудоустройстве и самозанятости;</t>
        </r>
        <r>
          <rPr>
            <sz val="16"/>
            <color rgb="FFFF0000"/>
            <rFont val="Times New Roman"/>
            <family val="2"/>
            <charset val="204"/>
          </rPr>
          <t xml:space="preserve">
</t>
        </r>
        <r>
          <rPr>
            <sz val="16"/>
            <rFont val="Times New Roman"/>
            <family val="1"/>
            <charset val="204"/>
          </rPr>
          <t xml:space="preserve">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sz val="16"/>
            <color rgb="FFFF0000"/>
            <rFont val="Times New Roman"/>
            <family val="2"/>
            <charset val="204"/>
          </rPr>
          <t xml:space="preserve">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t>
        </r>
        <r>
          <rPr>
            <sz val="16"/>
            <color rgb="FFFF0000"/>
            <rFont val="Times New Roman"/>
            <family val="2"/>
            <charset val="204"/>
          </rPr>
          <t xml:space="preserve"> </t>
        </r>
        <r>
          <rPr>
            <sz val="16"/>
            <rFont val="Times New Roman"/>
            <family val="1"/>
            <charset val="204"/>
          </rPr>
          <t xml:space="preserve">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r>
          <rPr>
            <sz val="16"/>
            <color rgb="FFFF0000"/>
            <rFont val="Times New Roman"/>
            <family val="2"/>
            <charset val="204"/>
          </rPr>
          <t xml:space="preserve">                                                                                                                                                                                               
</t>
        </r>
      </is>
    </oc>
    <nc r="J50"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01.07.2020 произведена выплата заработной платы за январь-май и первую половину июня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2"/>
            <charset val="204"/>
          </rPr>
          <t xml:space="preserve">
</t>
        </r>
        <r>
          <rPr>
            <u/>
            <sz val="16"/>
            <rFont val="Times New Roman"/>
            <family val="1"/>
            <charset val="204"/>
          </rPr>
          <t xml:space="preserve">ДО: </t>
        </r>
        <r>
          <rPr>
            <sz val="16"/>
            <rFont val="Times New Roman"/>
            <family val="1"/>
            <charset val="204"/>
          </rPr>
          <t>В соответствии с письмом КУ ХМАО-Югры "Сургутский центр занятости населения"  5 образовательных учреждений, подведомственных департаменту образования, участвуют в реализации следующих мероприятий государственной программы:</t>
        </r>
        <r>
          <rPr>
            <sz val="16"/>
            <color rgb="FFFF0000"/>
            <rFont val="Times New Roman"/>
            <family val="2"/>
            <charset val="204"/>
          </rPr>
          <t xml:space="preserve">
</t>
        </r>
        <r>
          <rPr>
            <sz val="16"/>
            <rFont val="Times New Roman"/>
            <family val="1"/>
            <charset val="204"/>
          </rPr>
          <t>-содействие улучшению положения на рынке труда не занятых трудовой деятельностью и безработных граждан;</t>
        </r>
        <r>
          <rPr>
            <sz val="16"/>
            <color rgb="FFFF0000"/>
            <rFont val="Times New Roman"/>
            <family val="2"/>
            <charset val="204"/>
          </rPr>
          <t xml:space="preserve">
</t>
        </r>
        <r>
          <rPr>
            <sz val="16"/>
            <rFont val="Times New Roman"/>
            <family val="1"/>
            <charset val="204"/>
          </rPr>
          <t>-содействие трудоустройству граждан с инвалидностью и их адаптация на рынке труда;</t>
        </r>
        <r>
          <rPr>
            <sz val="16"/>
            <color rgb="FFFF0000"/>
            <rFont val="Times New Roman"/>
            <family val="2"/>
            <charset val="204"/>
          </rPr>
          <t xml:space="preserve">
</t>
        </r>
        <r>
          <rPr>
            <sz val="16"/>
            <rFont val="Times New Roman"/>
            <family val="1"/>
            <charset val="204"/>
          </rPr>
          <t>- организация сопровождения инвалидов, включая инвалидов молодого возраста, при трудоустройстве и самозанятости;</t>
        </r>
        <r>
          <rPr>
            <sz val="16"/>
            <color rgb="FFFF0000"/>
            <rFont val="Times New Roman"/>
            <family val="2"/>
            <charset val="204"/>
          </rPr>
          <t xml:space="preserve">
</t>
        </r>
        <r>
          <rPr>
            <sz val="16"/>
            <rFont val="Times New Roman"/>
            <family val="1"/>
            <charset val="204"/>
          </rPr>
          <t xml:space="preserve">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sz val="16"/>
            <color rgb="FFFF0000"/>
            <rFont val="Times New Roman"/>
            <family val="2"/>
            <charset val="204"/>
          </rPr>
          <t xml:space="preserve">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t>
        </r>
        <r>
          <rPr>
            <sz val="16"/>
            <color rgb="FFFF0000"/>
            <rFont val="Times New Roman"/>
            <family val="2"/>
            <charset val="204"/>
          </rPr>
          <t xml:space="preserve"> </t>
        </r>
        <r>
          <rPr>
            <sz val="16"/>
            <rFont val="Times New Roman"/>
            <family val="1"/>
            <charset val="204"/>
          </rPr>
          <t xml:space="preserve">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их трудоустройства в МАУ ПРСМ "Наше время" и МБУ СП СШОР "Кедр".                                                                     </t>
        </r>
        <r>
          <rPr>
            <sz val="16"/>
            <color rgb="FFFF0000"/>
            <rFont val="Times New Roman"/>
            <family val="2"/>
            <charset val="204"/>
          </rPr>
          <t xml:space="preserve">                                                                                                                                                                                               
</t>
        </r>
      </is>
    </nc>
    <odxf>
      <font>
        <sz val="16"/>
        <color rgb="FFFF0000"/>
      </font>
    </odxf>
    <ndxf>
      <font>
        <sz val="16"/>
        <color rgb="FFFF0000"/>
      </font>
    </ndxf>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2:XFD62" start="0" length="2147483647">
    <dxf>
      <font>
        <color auto="1"/>
      </font>
    </dxf>
  </rfmt>
  <rfmt sheetId="1" sqref="A148:B153" start="0" length="2147483647">
    <dxf>
      <font>
        <color auto="1"/>
      </font>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4" sId="1" numFmtId="4">
    <oc r="C178">
      <v>199530.33</v>
    </oc>
    <nc r="C178">
      <v>128161.33</v>
    </nc>
  </rcc>
  <rcc rId="755" sId="1" numFmtId="4">
    <oc r="D178">
      <v>199530.33</v>
    </oc>
    <nc r="D178">
      <v>128161.33</v>
    </nc>
  </rcc>
  <rcc rId="756" sId="1" numFmtId="4">
    <oc r="G178">
      <v>0</v>
    </oc>
    <nc r="G178">
      <v>455.91</v>
    </nc>
  </rcc>
  <rfmt sheetId="1" sqref="B178:I178" start="0" length="2147483647">
    <dxf>
      <font>
        <color auto="1"/>
      </font>
    </dxf>
  </rfmt>
  <rcc rId="757" sId="1" odxf="1" dxf="1">
    <nc r="I177">
      <f>D177</f>
    </nc>
    <odxf>
      <fill>
        <patternFill patternType="solid">
          <bgColor theme="0"/>
        </patternFill>
      </fill>
    </odxf>
    <ndxf>
      <fill>
        <patternFill patternType="none">
          <bgColor indexed="65"/>
        </patternFill>
      </fill>
    </ndxf>
  </rcc>
  <rcc rId="758" sId="1" odxf="1" dxf="1">
    <oc r="I178">
      <f>D178-G178</f>
    </oc>
    <nc r="I178">
      <f>D178</f>
    </nc>
    <odxf>
      <font>
        <sz val="20"/>
        <color auto="1"/>
      </font>
    </odxf>
    <ndxf>
      <font>
        <sz val="20"/>
        <color rgb="FFFF0000"/>
      </font>
    </ndxf>
  </rcc>
  <rfmt sheetId="1" sqref="I178" start="0" length="2147483647">
    <dxf>
      <font>
        <color auto="1"/>
      </font>
    </dxf>
  </rfmt>
  <rcv guid="{CCF533A2-322B-40E2-88B2-065E6D1D35B4}" action="delete"/>
  <rdn rId="0" localSheetId="1" customView="1" name="Z_CCF533A2_322B_40E2_88B2_065E6D1D35B4_.wvu.PrintArea" hidden="1" oldHidden="1">
    <formula>'на 01.06.2020'!$A$1:$J$223</formula>
    <oldFormula>'на 01.06.2020'!$A$1:$J$223</oldFormula>
  </rdn>
  <rdn rId="0" localSheetId="1" customView="1" name="Z_CCF533A2_322B_40E2_88B2_065E6D1D35B4_.wvu.PrintTitles" hidden="1" oldHidden="1">
    <formula>'на 01.06.2020'!$5:$8</formula>
    <oldFormula>'на 01.06.2020'!$5:$8</oldFormula>
  </rdn>
  <rdn rId="0" localSheetId="1" customView="1" name="Z_CCF533A2_322B_40E2_88B2_065E6D1D35B4_.wvu.FilterData" hidden="1" oldHidden="1">
    <formula>'на 01.06.2020'!$A$7:$J$424</formula>
    <oldFormula>'на 01.06.2020'!$A$7:$J$424</oldFormula>
  </rdn>
  <rcv guid="{CCF533A2-322B-40E2-88B2-065E6D1D35B4}" action="add"/>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54:B154" start="0" length="2147483647">
    <dxf>
      <font>
        <color auto="1"/>
      </font>
    </dxf>
  </rfmt>
  <rfmt sheetId="1" sqref="B155:B159" start="0" length="2147483647">
    <dxf>
      <font>
        <color auto="1"/>
      </font>
    </dxf>
  </rfmt>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54:I159" start="0" length="2147483647">
    <dxf>
      <font>
        <color auto="1"/>
      </font>
    </dxf>
  </rfmt>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54" start="0" length="0">
    <dxf>
      <font>
        <sz val="16"/>
        <color auto="1"/>
      </font>
    </dxf>
  </rfmt>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51:D151" start="0" length="2147483647">
    <dxf>
      <font>
        <color auto="1"/>
      </font>
    </dxf>
  </rfmt>
  <rcc rId="866" sId="1" numFmtId="4">
    <oc r="C150">
      <v>4715</v>
    </oc>
    <nc r="C150">
      <v>3594.72</v>
    </nc>
  </rcc>
  <rfmt sheetId="1" sqref="C150:D150" start="0" length="2147483647">
    <dxf>
      <font>
        <color auto="1"/>
      </font>
    </dxf>
  </rfmt>
  <rcc rId="867" sId="1" numFmtId="4">
    <oc r="C149">
      <v>231</v>
    </oc>
    <nc r="C149">
      <v>175.91</v>
    </nc>
  </rcc>
  <rfmt sheetId="1" sqref="C148:D152" start="0" length="2147483647">
    <dxf>
      <font>
        <color auto="1"/>
      </font>
    </dxf>
  </rfmt>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68" sId="1" odxf="1" dxf="1">
    <oc r="J218" t="inlineStr">
      <is>
        <r>
          <rPr>
            <sz val="16"/>
            <rFont val="Times New Roman"/>
            <family val="1"/>
            <charset val="204"/>
          </rPr>
          <t>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Заключены договора на сумму 311,09 тыс. руб.: 
- 63/44 от 14.05.2020 - поставка пластиковых столов и стульев; 
- 70/44 от 20.04.2020 - поставка ноутбука; 
- 62/44 от 07.05.2020</t>
        </r>
        <r>
          <rPr>
            <sz val="16"/>
            <color rgb="FFFF0000"/>
            <rFont val="Times New Roman"/>
            <family val="1"/>
            <charset val="204"/>
          </rPr>
          <t xml:space="preserve"> </t>
        </r>
        <r>
          <rPr>
            <sz val="16"/>
            <rFont val="Times New Roman"/>
            <family val="1"/>
            <charset val="204"/>
          </rPr>
          <t xml:space="preserve">- поставка сборно-разборного подиума;                                                                                                                                                                                                                                                                                                                                                                                                                                                       - 68/44 от 20.05.2020 - поставка радиосистемы вокальной;                                                                                                                                                                                                                                                                                                                                                                                                                                                                 - 69/44 от 20.05.2020 - поставка ламинатора пакетного.                                                                                                                                                                                                                                                                                                                                                                                                                                 
Ведется работа по заключению договоров на сумму 44,58 тыс.руб.:
Денежные средства планируется освоить в 3 квартале 2020 года.     </t>
        </r>
      </is>
    </oc>
    <nc r="J218" t="inlineStr">
      <is>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Заключены и оплачены договоры на сумму 311,09 тыс. руб.: 
- пластиковые столы и стулья - 107,2 тыс. руб.; 
- ноутбук - 42,56 тыс. руб.; 
- сборно-разборный подиум - 96,54 тыс. руб.;                                                                                                                                                                                                                                                                                                                                                                                                                                                       - радиосистема вокальная - 55,09 тыс. руб.;                                                                                                                                                                                                                                                                                                                                                                                                                                                                 - ламинатор пакетный - 9,7 тыс. руб.                                                                                                                                                                                                                                                                                                                                                                                                                                
Ведется работа по заключению договоров на сумму 44,58 тыс.руб.:
Денежные средства планируется освоить в 3 квартале 2020 года.     </t>
      </is>
    </nc>
    <ndxf>
      <font>
        <sz val="16"/>
        <color auto="1"/>
      </font>
    </ndxf>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48:I152" start="0" length="2147483647">
    <dxf>
      <font>
        <color auto="1"/>
      </font>
    </dxf>
  </rfmt>
  <rcc rId="869" sId="1" numFmtId="4">
    <nc r="G151">
      <v>115.76</v>
    </nc>
  </rcc>
  <rcc rId="870" sId="1" numFmtId="4">
    <nc r="E151">
      <v>115.76</v>
    </nc>
  </rcc>
  <rfmt sheetId="1" sqref="F151" start="0" length="0">
    <dxf>
      <font>
        <i/>
        <sz val="20"/>
        <color rgb="FFFF0000"/>
      </font>
    </dxf>
  </rfmt>
  <rcc rId="871" sId="1">
    <oc r="F151">
      <f>E151/D151</f>
    </oc>
    <nc r="F151">
      <f>E151/D151</f>
    </nc>
  </rcc>
  <rfmt sheetId="1" sqref="E151:H151" start="0" length="2147483647">
    <dxf>
      <font>
        <color auto="1"/>
      </font>
    </dxf>
  </rfmt>
  <rcc rId="872" sId="1" numFmtId="4">
    <nc r="G150">
      <v>2096.92</v>
    </nc>
  </rcc>
  <rcc rId="873" sId="1" numFmtId="4">
    <nc r="E150">
      <v>2096.92</v>
    </nc>
  </rcc>
  <rfmt sheetId="1" sqref="E150:H150" start="0" length="2147483647">
    <dxf>
      <font>
        <color auto="1"/>
      </font>
    </dxf>
  </rfmt>
  <rcc rId="874" sId="1" numFmtId="4">
    <nc r="G149">
      <v>102.61</v>
    </nc>
  </rcc>
  <rcc rId="875" sId="1" numFmtId="4">
    <nc r="E149">
      <v>102.61</v>
    </nc>
  </rcc>
  <rfmt sheetId="1" sqref="E149:H149" start="0" length="2147483647">
    <dxf>
      <font>
        <color auto="1"/>
      </font>
    </dxf>
  </rfmt>
  <rfmt sheetId="1" sqref="E148:H148" start="0" length="2147483647">
    <dxf>
      <font>
        <color auto="1"/>
      </font>
    </dxf>
  </rfmt>
  <rcc rId="876" sId="1">
    <oc r="J148" t="inlineStr">
      <is>
        <t xml:space="preserve">   На 01.06.2020 участниками мероприятия числится 50 молодых семей. Между Департаментом строительства ХМАО - Югры и Администрацией города заключено соглашение о предоставлении в 2020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В соответствии с выпиской из приказа Департамента строительства ХМАО – Югры от 05.12.2019 № 319-п в 2020 году планируется предоставить социальные выплаты  на приобретение (строительство) жилья  3 молодым семьям.
    По состоянию на 01.06.2020 молодым семьям, включенным в список претендентов на получение социальной выплаты в текущем году,  выданы  свидетельства о праве на получение социальной выплаты. Из них : по 2 молодым семьям заявки на перечисление бюджетных средств направлены на согласование в Департамент строительства ХМАО-Югры; 1 молодая семья в стадии заключения договора купли-продажи жилого помещения.</t>
      </is>
    </oc>
    <nc r="J148" t="inlineStr">
      <is>
        <r>
          <t xml:space="preserve">  </t>
        </r>
        <r>
          <rPr>
            <sz val="16"/>
            <rFont val="Times New Roman"/>
            <family val="1"/>
            <charset val="204"/>
          </rPr>
          <t xml:space="preserve"> На 01.07.2020 участниками мероприятия числится 47 молодых семей. Между Департаментом строительства ХМАО - Югры и Администрацией города заключено соглашение о предоставлении в 2020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t>
        </r>
        <r>
          <rPr>
            <sz val="16"/>
            <color rgb="FFFF0000"/>
            <rFont val="Times New Roman"/>
            <family val="2"/>
            <charset val="204"/>
          </rPr>
          <t xml:space="preserve">
   </t>
        </r>
        <r>
          <rPr>
            <sz val="16"/>
            <rFont val="Times New Roman"/>
            <family val="1"/>
            <charset val="204"/>
          </rPr>
          <t xml:space="preserve"> В соответствии с выпиской из приказа Департамента строительства ХМАО – Югры от 05.12.2019 № 319-п в 2020 году планируется предоставить социальные выплаты  на приобретение (строительство) жилья  3 молодым семьям.</t>
        </r>
        <r>
          <rPr>
            <sz val="16"/>
            <color rgb="FFFF0000"/>
            <rFont val="Times New Roman"/>
            <family val="2"/>
            <charset val="204"/>
          </rPr>
          <t xml:space="preserve">
  </t>
        </r>
        <r>
          <rPr>
            <sz val="16"/>
            <rFont val="Times New Roman"/>
            <family val="1"/>
            <charset val="204"/>
          </rPr>
          <t xml:space="preserve">  По состоянию на 01.07.2020 молодым семьям, включенным в список претендентов на получение социальной выплаты в текущем году,  выданы  свидетельства о праве на получение социальной выплаты.</t>
        </r>
        <r>
          <rPr>
            <sz val="16"/>
            <color rgb="FFFF0000"/>
            <rFont val="Times New Roman"/>
            <family val="2"/>
            <charset val="204"/>
          </rPr>
          <t xml:space="preserve"> Из них : 2 молодым семьям перечислены бюджетные средства, 1 молодая семья в стадии заключения договора купли-продажи жилого помещения.</t>
        </r>
      </is>
    </nc>
  </rcc>
  <rfmt sheetId="1" sqref="J148:J153" start="0" length="2147483647">
    <dxf>
      <font>
        <color auto="1"/>
      </font>
    </dxf>
  </rfmt>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7" sId="1">
    <oc r="J218" t="inlineStr">
      <is>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Заключены и оплачены договоры на сумму 311,09 тыс. руб.: 
- пластиковые столы и стулья - 107,2 тыс. руб.; 
- ноутбук - 42,56 тыс. руб.; 
- сборно-разборный подиум - 96,54 тыс. руб.;                                                                                                                                                                                                                                                                                                                                                                                                                                                       - радиосистема вокальная - 55,09 тыс. руб.;                                                                                                                                                                                                                                                                                                                                                                                                                                                                 - ламинатор пакетный - 9,7 тыс. руб.                                                                                                                                                                                                                                                                                                                                                                                                                                
Ведется работа по заключению договоров на сумму 44,58 тыс.руб.:
Денежные средства планируется освоить в 3 квартале 2020 года.     </t>
      </is>
    </oc>
    <nc r="J218" t="inlineStr">
      <is>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Заключены и оплачены договоры на сумму 311,09 тыс. руб.: 
- пластиковые столы и стулья - 107,2 тыс. руб.; 
- ноутбук - 42,56 тыс. руб.; 
- сборно-разборный подиум - 96,54 тыс. руб.;                                                                                                                                                                                                                                                                                                                                                                                                                                                       - радиосистема вокальная - 55,09 тыс. руб.;                                                                                                                                                                                                                                                                                                                                                                                                                                                                 - ламинатор пакетный - 9,7 тыс. руб.                                                                                                                                                                                                                                                                                                                                                                                                                                
Ведется работа по заключению договоров на сумму 44,58 тыс.руб.
Денежные средства планируется освоить в 3 квартале 2020 года.     </t>
      </is>
    </nc>
  </rcc>
  <rcc rId="878" sId="1">
    <o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Денежные средства планируется освоить в 3 квартале 2020 года.                                                   </t>
        </r>
        <r>
          <rPr>
            <sz val="16"/>
            <color rgb="FFFF0000"/>
            <rFont val="Times New Roman"/>
            <family val="2"/>
            <charset val="204"/>
          </rPr>
          <t xml:space="preserve">                                                                                                          
</t>
        </r>
        <r>
          <rPr>
            <u/>
            <sz val="16"/>
            <rFont val="Times New Roman"/>
            <family val="1"/>
            <charset val="204"/>
          </rPr>
          <t xml:space="preserve">АГ: </t>
        </r>
        <r>
          <rPr>
            <sz val="16"/>
            <rFont val="Times New Roman"/>
            <family val="1"/>
            <charset val="204"/>
          </rPr>
          <t>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r>
      </is>
    </oc>
    <n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Денежные средства планируется освоить в 3 квартале 2020 года.                                                                                                                                                                                                                                                                                                                                                                                                                                                                                                                                                   Заключены и оплачены договоры на сумму 2 365,32 тыс. руб.: 
- световое оборудование - 754,56 тыс. руб.; 
- световое и звуковое оборудование - 1 610,76 тыс. руб. 
Ведется работа по заключению договоров на сумму 720,89 тыс.руб.                                                                                                                                                                                                                                                                                                            
Денежные средства планируется освоить в 3 квартале 2020 года.   
                                                </t>
        </r>
        <r>
          <rPr>
            <sz val="16"/>
            <color rgb="FFFF0000"/>
            <rFont val="Times New Roman"/>
            <family val="2"/>
            <charset val="204"/>
          </rPr>
          <t xml:space="preserve">                                                                                                          
</t>
        </r>
        <r>
          <rPr>
            <u/>
            <sz val="16"/>
            <rFont val="Times New Roman"/>
            <family val="1"/>
            <charset val="204"/>
          </rPr>
          <t xml:space="preserve">АГ: </t>
        </r>
        <r>
          <rPr>
            <sz val="16"/>
            <rFont val="Times New Roman"/>
            <family val="1"/>
            <charset val="204"/>
          </rPr>
          <t>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r>
      </is>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01.06.2020'!$A$1:$J$223</formula>
    <oldFormula>'на 01.06.2020'!$A$1:$J$223</oldFormula>
  </rdn>
  <rdn rId="0" localSheetId="1" customView="1" name="Z_CA384592_0CFD_4322_A4EB_34EC04693944_.wvu.PrintTitles" hidden="1" oldHidden="1">
    <formula>'на 01.06.2020'!$5:$8</formula>
    <oldFormula>'на 01.06.2020'!$5:$8</oldFormula>
  </rdn>
  <rdn rId="0" localSheetId="1" customView="1" name="Z_CA384592_0CFD_4322_A4EB_34EC04693944_.wvu.FilterData" hidden="1" oldHidden="1">
    <formula>'на 01.06.2020'!$A$7:$J$424</formula>
    <oldFormula>'на 01.06.2020'!$A$7:$J$424</oldFormula>
  </rdn>
  <rcv guid="{CA384592-0CFD-4322-A4EB-34EC04693944}" action="add"/>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61:D161" start="0" length="2147483647">
    <dxf>
      <font>
        <color auto="1"/>
      </font>
    </dxf>
  </rfmt>
  <rcc rId="882" sId="1" numFmtId="4">
    <nc r="G161">
      <v>4725.09</v>
    </nc>
  </rcc>
  <rcc rId="883" sId="1" numFmtId="4">
    <nc r="E161">
      <v>4725.09</v>
    </nc>
  </rcc>
  <rfmt sheetId="1" sqref="D161:I161" start="0" length="2147483647">
    <dxf>
      <font>
        <color auto="1"/>
      </font>
    </dxf>
  </rfmt>
  <rcc rId="884" sId="1" numFmtId="4">
    <oc r="C162">
      <v>542.79999999999995</v>
    </oc>
    <nc r="C162"/>
  </rcc>
  <rfmt sheetId="1" sqref="A166:XFD171" start="0" length="2147483647">
    <dxf>
      <font>
        <color auto="1"/>
      </font>
    </dxf>
  </rfmt>
  <rfmt sheetId="1" sqref="A160:I165" start="0" length="2147483647">
    <dxf>
      <font>
        <color auto="1"/>
      </font>
    </dxf>
  </rfmt>
  <rcc rId="885" sId="1">
    <oc r="J160" t="inlineStr">
      <is>
        <r>
          <rPr>
            <u/>
            <sz val="16"/>
            <color rgb="FFFF0000"/>
            <rFont val="Times New Roman"/>
            <family val="2"/>
            <charset val="204"/>
          </rPr>
          <t>ДАиГ:</t>
        </r>
        <r>
          <rPr>
            <sz val="16"/>
            <color rgb="FFFF0000"/>
            <rFont val="Times New Roman"/>
            <family val="2"/>
            <charset val="204"/>
          </rPr>
          <t xml:space="preserve"> средства окружного бюджеты на перечисление единовременной денежной выплаты на приобретение жилого помещения ветерану ВОВ уменьшены в связи с отсутствие заявителей.
</t>
        </r>
        <r>
          <rPr>
            <u/>
            <sz val="16"/>
            <color rgb="FFFF0000"/>
            <rFont val="Times New Roman"/>
            <family val="2"/>
            <charset val="204"/>
          </rPr>
          <t xml:space="preserve">АГ: </t>
        </r>
        <r>
          <rPr>
            <sz val="16"/>
            <color rgb="FFFF0000"/>
            <rFont val="Times New Roman"/>
            <family val="2"/>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366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16 человек, из них 12 ветеранов боевых действий и 4 инвалида.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01.06.2020: 
 - 11 гражданам выданы гарантийные письма, 
- в отношении 1 гражданина проводится работа по подтверждению права на получение субсидии; 
- 4 гражданина уведомлены о возможности получения субсидии в текущем году, документы для принятия решения в установленный срок не представили.                             
       </t>
        </r>
      </is>
    </oc>
    <nc r="J160" t="inlineStr">
      <is>
        <r>
          <rPr>
            <u/>
            <sz val="16"/>
            <color rgb="FFFF0000"/>
            <rFont val="Times New Roman"/>
            <family val="2"/>
            <charset val="204"/>
          </rPr>
          <t>ДАиГ:</t>
        </r>
        <r>
          <rPr>
            <sz val="16"/>
            <color rgb="FFFF0000"/>
            <rFont val="Times New Roman"/>
            <family val="2"/>
            <charset val="204"/>
          </rPr>
          <t xml:space="preserve"> средства окружного бюджеты на перечисление единовременной денежной выплаты на приобретение жилого помещения ветерану ВОВ уменьшены в связи с отсутствие заявителей.
</t>
        </r>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366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t>
        </r>
        <r>
          <rPr>
            <sz val="16"/>
            <color rgb="FFFF0000"/>
            <rFont val="Times New Roman"/>
            <family val="2"/>
            <charset val="204"/>
          </rPr>
          <t xml:space="preserve">
   </t>
        </r>
        <r>
          <rPr>
            <sz val="16"/>
            <rFont val="Times New Roman"/>
            <family val="1"/>
            <charset val="204"/>
          </rPr>
          <t xml:space="preserve">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01.07.2020: </t>
        </r>
        <r>
          <rPr>
            <sz val="16"/>
            <color rgb="FFFF0000"/>
            <rFont val="Times New Roman"/>
            <family val="2"/>
            <charset val="204"/>
          </rPr>
          <t xml:space="preserve">
 </t>
        </r>
        <r>
          <rPr>
            <sz val="16"/>
            <rFont val="Times New Roman"/>
            <family val="1"/>
            <charset val="204"/>
          </rPr>
          <t xml:space="preserve">- 11 гражданам выданы гарантийные письма (5 граждан получили по ним субсидии), </t>
        </r>
        <r>
          <rPr>
            <sz val="16"/>
            <color rgb="FFFF0000"/>
            <rFont val="Times New Roman"/>
            <family val="2"/>
            <charset val="204"/>
          </rPr>
          <t xml:space="preserve">
</t>
        </r>
        <r>
          <rPr>
            <sz val="16"/>
            <rFont val="Times New Roman"/>
            <family val="1"/>
            <charset val="204"/>
          </rPr>
          <t xml:space="preserve">- в отношении 3 граждан проводится работа по подтверждению права на получение субсидии; 
- 2 гражданина уведомлены о возможности получения субсидии в текущем году, документы для принятия решения в установленный срок не представили.; 
 - 2 граждан уведомлены о включении в список получателей, но документы для подтверждения права на получение субсидии не представлены.                          </t>
        </r>
        <r>
          <rPr>
            <sz val="16"/>
            <color rgb="FFFF0000"/>
            <rFont val="Times New Roman"/>
            <family val="2"/>
            <charset val="204"/>
          </rPr>
          <t xml:space="preserve">
       </t>
        </r>
      </is>
    </nc>
  </rcc>
  <rcv guid="{A0A3CD9B-2436-40D7-91DB-589A95FBBF00}" action="delete"/>
  <rdn rId="0" localSheetId="1" customView="1" name="Z_A0A3CD9B_2436_40D7_91DB_589A95FBBF00_.wvu.PrintArea" hidden="1" oldHidden="1">
    <formula>'на 01.06.2020'!$A$1:$J$223</formula>
    <oldFormula>'на 01.06.2020'!$A$1:$J$223</oldFormula>
  </rdn>
  <rdn rId="0" localSheetId="1" customView="1" name="Z_A0A3CD9B_2436_40D7_91DB_589A95FBBF00_.wvu.PrintTitles" hidden="1" oldHidden="1">
    <formula>'на 01.06.2020'!$5:$8</formula>
    <oldFormula>'на 01.06.2020'!$5:$8</oldFormula>
  </rdn>
  <rdn rId="0" localSheetId="1" customView="1" name="Z_A0A3CD9B_2436_40D7_91DB_589A95FBBF00_.wvu.FilterData" hidden="1" oldHidden="1">
    <formula>'на 01.06.2020'!$A$7:$J$424</formula>
    <oldFormula>'на 01.06.2020'!$A$7:$J$424</oldFormula>
  </rdn>
  <rcv guid="{A0A3CD9B-2436-40D7-91DB-589A95FBBF00}" action="add"/>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79:XFD179" start="0" length="2147483647">
    <dxf>
      <font>
        <color auto="1"/>
      </font>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93:B196" start="0" length="2147483647">
    <dxf>
      <font>
        <color auto="1"/>
      </font>
    </dxf>
  </rfmt>
  <rfmt sheetId="1" sqref="A197:B198" start="0" length="2147483647">
    <dxf>
      <font>
        <color auto="1"/>
      </font>
    </dxf>
  </rfmt>
  <rcc rId="762" sId="1" numFmtId="4">
    <oc r="C194">
      <v>584000</v>
    </oc>
    <nc r="C194">
      <v>664000</v>
    </nc>
  </rcc>
  <rfmt sheetId="1" sqref="C194:D194" start="0" length="2147483647">
    <dxf>
      <font>
        <color auto="1"/>
      </font>
    </dxf>
  </rfmt>
  <rcc rId="763" sId="1" numFmtId="4">
    <oc r="C195">
      <v>230131.3</v>
    </oc>
    <nc r="C195">
      <v>269070.7</v>
    </nc>
  </rcc>
  <rfmt sheetId="1" sqref="C195:D195" start="0" length="2147483647">
    <dxf>
      <font>
        <color auto="1"/>
      </font>
    </dxf>
  </rfmt>
  <rcc rId="764" sId="1" numFmtId="4">
    <oc r="C196">
      <v>49038</v>
    </oc>
    <nc r="C196">
      <v>54066.8</v>
    </nc>
  </rcc>
  <rfmt sheetId="1" sqref="C196:D196" start="0" length="2147483647">
    <dxf>
      <font>
        <color auto="1"/>
      </font>
    </dxf>
  </rfmt>
  <rfmt sheetId="1" sqref="C193:D193" start="0" length="2147483647">
    <dxf>
      <font>
        <color auto="1"/>
      </font>
    </dxf>
  </rfmt>
  <rcc rId="765" sId="1" numFmtId="4">
    <oc r="G194">
      <v>35081.9</v>
    </oc>
    <nc r="G194">
      <v>193679.76</v>
    </nc>
  </rcc>
  <rcc rId="766" sId="1" numFmtId="4">
    <oc r="G195">
      <v>14221.2</v>
    </oc>
    <nc r="G195">
      <v>35236.69</v>
    </nc>
  </rcc>
  <rcc rId="767" sId="1" numFmtId="4">
    <oc r="G196">
      <v>1580.14</v>
    </oc>
    <nc r="G196">
      <v>3915.19</v>
    </nc>
  </rcc>
  <rfmt sheetId="1" sqref="G193:H196" start="0" length="2147483647">
    <dxf>
      <font>
        <color auto="1"/>
      </font>
    </dxf>
  </rfmt>
  <rfmt sheetId="1" sqref="I193:I196" start="0" length="2147483647">
    <dxf>
      <font>
        <color auto="1"/>
      </font>
    </dxf>
  </rfmt>
  <rfmt sheetId="1" sqref="F194:F196" start="0" length="2147483647">
    <dxf>
      <font>
        <color auto="1"/>
      </font>
    </dxf>
  </rfmt>
  <rcc rId="768" sId="1" numFmtId="4">
    <oc r="E195">
      <v>14221.2</v>
    </oc>
    <nc r="E195">
      <v>18271.2</v>
    </nc>
  </rcc>
  <rfmt sheetId="1" sqref="E195:E196" start="0" length="2147483647">
    <dxf>
      <font>
        <color auto="1"/>
      </font>
    </dxf>
  </rfmt>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82" start="0" length="2147483647">
    <dxf>
      <font>
        <color auto="1"/>
      </font>
    </dxf>
  </rfmt>
  <rfmt sheetId="1" sqref="I180" start="0" length="2147483647">
    <dxf>
      <font>
        <color auto="1"/>
      </font>
    </dxf>
  </rfmt>
  <rfmt sheetId="1" sqref="J180:J185" start="0" length="2147483647">
    <dxf>
      <font>
        <color auto="1"/>
      </font>
    </dxf>
  </rfmt>
  <rcc rId="889" sId="1" numFmtId="4">
    <oc r="C189">
      <v>14216.68</v>
    </oc>
    <nc r="C189">
      <v>14942.97</v>
    </nc>
  </rcc>
  <rfmt sheetId="1" sqref="C189:D189" start="0" length="2147483647">
    <dxf>
      <font>
        <color auto="1"/>
      </font>
    </dxf>
  </rfmt>
  <rcc rId="890" sId="1" numFmtId="4">
    <oc r="D189">
      <v>14942.97</v>
    </oc>
    <nc r="D189">
      <v>15440.79</v>
    </nc>
  </rcc>
  <rcc rId="891" sId="1" numFmtId="4">
    <oc r="G189">
      <v>9800.5499999999993</v>
    </oc>
    <nc r="G189">
      <v>10758.12</v>
    </nc>
  </rcc>
  <rfmt sheetId="1" sqref="E189:I189" start="0" length="2147483647">
    <dxf>
      <font>
        <color auto="1"/>
      </font>
    </dxf>
  </rfmt>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2" sId="1">
    <o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Денежные средства планируется освоить в 3 квартале 2020 года.                                                                                                                                                                                                                                                                                                                                                                                                                                                                                                                                                   Заключены и оплачены договоры на сумму 2 365,32 тыс. руб.: 
- световое оборудование - 754,56 тыс. руб.; 
- световое и звуковое оборудование - 1 610,76 тыс. руб. 
Ведется работа по заключению договоров на сумму 720,89 тыс.руб.                                                                                                                                                                                                                                                                                                            
Денежные средства планируется освоить в 3 квартале 2020 года.   
                                                </t>
        </r>
        <r>
          <rPr>
            <sz val="16"/>
            <color rgb="FFFF0000"/>
            <rFont val="Times New Roman"/>
            <family val="2"/>
            <charset val="204"/>
          </rPr>
          <t xml:space="preserve">                                                                                                          
</t>
        </r>
        <r>
          <rPr>
            <u/>
            <sz val="16"/>
            <rFont val="Times New Roman"/>
            <family val="1"/>
            <charset val="204"/>
          </rPr>
          <t xml:space="preserve">АГ: </t>
        </r>
        <r>
          <rPr>
            <sz val="16"/>
            <rFont val="Times New Roman"/>
            <family val="1"/>
            <charset val="204"/>
          </rPr>
          <t>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r>
      </is>
    </oc>
    <n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2 365,32 тыс. руб.: 
- световое оборудование - 754,56 тыс. руб.; 
- световое и звуковое оборудование - 1 610,76 тыс. руб. 
Ведется работа по заключению договоров на сумму 720,89 тыс.руб.                                                                                                                                                                                                                                                                                                            
Денежные средства планируется освоить в 3 квартале 2020 года.   
                                                </t>
        </r>
        <r>
          <rPr>
            <sz val="16"/>
            <color rgb="FFFF0000"/>
            <rFont val="Times New Roman"/>
            <family val="2"/>
            <charset val="204"/>
          </rPr>
          <t xml:space="preserve">                                                                                                          
</t>
        </r>
        <r>
          <rPr>
            <u/>
            <sz val="16"/>
            <rFont val="Times New Roman"/>
            <family val="1"/>
            <charset val="204"/>
          </rPr>
          <t xml:space="preserve">АГ: </t>
        </r>
        <r>
          <rPr>
            <sz val="16"/>
            <rFont val="Times New Roman"/>
            <family val="1"/>
            <charset val="204"/>
          </rPr>
          <t>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r>
      </is>
    </nc>
  </rcc>
  <rcv guid="{13BE7114-35DF-4699-8779-61985C68F6C3}" action="delete"/>
  <rdn rId="0" localSheetId="1" customView="1" name="Z_13BE7114_35DF_4699_8779_61985C68F6C3_.wvu.PrintArea" hidden="1" oldHidden="1">
    <formula>'на 01.06.2020'!$A$1:$J$224</formula>
    <oldFormula>'на 01.06.2020'!$A$1:$J$224</oldFormula>
  </rdn>
  <rdn rId="0" localSheetId="1" customView="1" name="Z_13BE7114_35DF_4699_8779_61985C68F6C3_.wvu.PrintTitles" hidden="1" oldHidden="1">
    <formula>'на 01.06.2020'!$5:$8</formula>
    <oldFormula>'на 01.06.2020'!$5:$8</oldFormula>
  </rdn>
  <rdn rId="0" localSheetId="1" customView="1" name="Z_13BE7114_35DF_4699_8779_61985C68F6C3_.wvu.FilterData" hidden="1" oldHidden="1">
    <formula>'на 01.06.2020'!$A$7:$J$424</formula>
    <oldFormula>'на 01.06.2020'!$A$7:$J$424</oldFormula>
  </rdn>
  <rcv guid="{13BE7114-35DF-4699-8779-61985C68F6C3}" action="add"/>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6" sId="1" numFmtId="4">
    <oc r="C188">
      <v>256492.7</v>
    </oc>
    <nc r="C188">
      <v>267832.3</v>
    </nc>
  </rcc>
  <rcc rId="897" sId="1" numFmtId="4">
    <oc r="D188">
      <v>277080.7</v>
    </oc>
    <nc r="D188">
      <v>269597.3</v>
    </nc>
  </rcc>
  <rcc rId="898" sId="1" numFmtId="4">
    <oc r="G188">
      <v>95710.98</v>
    </oc>
    <nc r="G188">
      <v>123925.2</v>
    </nc>
  </rcc>
  <rcc rId="899" sId="1" odxf="1" dxf="1" numFmtId="4">
    <oc r="E188">
      <v>95710.98</v>
    </oc>
    <nc r="E188">
      <v>123925.2</v>
    </nc>
    <odxf>
      <fill>
        <patternFill patternType="none">
          <bgColor indexed="65"/>
        </patternFill>
      </fill>
    </odxf>
    <ndxf>
      <fill>
        <patternFill patternType="solid">
          <bgColor theme="0"/>
        </patternFill>
      </fill>
    </ndxf>
  </rcc>
  <rfmt sheetId="1" sqref="C188:I188" start="0" length="2147483647">
    <dxf>
      <font>
        <color auto="1"/>
      </font>
    </dxf>
  </rfmt>
  <rfmt sheetId="1" sqref="C187:I187" start="0" length="2147483647">
    <dxf>
      <font>
        <color auto="1"/>
      </font>
    </dxf>
  </rfmt>
  <rfmt sheetId="1" sqref="A186:I192" start="0" length="2147483647">
    <dxf>
      <font>
        <color auto="1"/>
      </font>
    </dxf>
  </rfmt>
  <rfmt sheetId="1" sqref="J192" start="0" length="2147483647">
    <dxf>
      <font>
        <color auto="1"/>
      </font>
    </dxf>
  </rfmt>
  <rfmt sheetId="1" sqref="J186" start="0" length="0">
    <dxf>
      <font>
        <sz val="16"/>
        <color rgb="FFFF0000"/>
      </font>
    </dxf>
  </rfmt>
  <rcc rId="900" sId="1">
    <oc r="J186" t="inlineStr">
      <is>
        <r>
          <rPr>
            <u/>
            <sz val="16"/>
            <color rgb="FFFF0000"/>
            <rFont val="Times New Roman"/>
            <family val="2"/>
            <charset val="204"/>
          </rPr>
          <t>АГ:</t>
        </r>
        <r>
          <rPr>
            <sz val="16"/>
            <color rgb="FFFF0000"/>
            <rFont val="Times New Roman"/>
            <family val="2"/>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Расходы планируется производить во втором полугодии текущего года.</t>
        </r>
      </is>
    </oc>
    <nc r="J186" t="inlineStr">
      <is>
        <r>
          <rPr>
            <u/>
            <sz val="16"/>
            <rFont val="Times New Roman"/>
            <family val="1"/>
            <charset val="204"/>
          </rPr>
          <t>АГ:</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t>
        </r>
        <r>
          <rPr>
            <sz val="16"/>
            <color rgb="FFFF0000"/>
            <rFont val="Times New Roman"/>
            <family val="2"/>
            <charset val="204"/>
          </rPr>
          <t xml:space="preserve">
 </t>
        </r>
        <r>
          <rPr>
            <sz val="16"/>
            <rFont val="Times New Roman"/>
            <family val="1"/>
            <charset val="204"/>
          </rPr>
          <t xml:space="preserve">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t>
        </r>
        <r>
          <rPr>
            <sz val="16"/>
            <color rgb="FFFF0000"/>
            <rFont val="Times New Roman"/>
            <family val="2"/>
            <charset val="204"/>
          </rPr>
          <t xml:space="preserve">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Расходы планируется производить во втором полугодии текущего года.</t>
        </r>
      </is>
    </nc>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1" sId="1">
    <o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2 365,32 тыс. руб.: 
- световое оборудование - 754,56 тыс. руб.; 
- световое и звуковое оборудование - 1 610,76 тыс. руб. 
Ведется работа по заключению договоров на сумму 720,89 тыс.руб.                                                                                                                                                                                                                                                                                                            
Денежные средства планируется освоить в 3 квартале 2020 года.   
                                                </t>
        </r>
        <r>
          <rPr>
            <sz val="16"/>
            <color rgb="FFFF0000"/>
            <rFont val="Times New Roman"/>
            <family val="2"/>
            <charset val="204"/>
          </rPr>
          <t xml:space="preserve">                                                                                                          
</t>
        </r>
        <r>
          <rPr>
            <u/>
            <sz val="16"/>
            <rFont val="Times New Roman"/>
            <family val="1"/>
            <charset val="204"/>
          </rPr>
          <t xml:space="preserve">АГ: </t>
        </r>
        <r>
          <rPr>
            <sz val="16"/>
            <rFont val="Times New Roman"/>
            <family val="1"/>
            <charset val="204"/>
          </rPr>
          <t>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r>
      </is>
    </oc>
    <nc r="J38"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Денежные средства планируется освоить в 3-4 кварталах 2020 года.                                                          </t>
        </r>
        <r>
          <rPr>
            <sz val="16"/>
            <color rgb="FFFF0000"/>
            <rFont val="Times New Roman"/>
            <family val="2"/>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сумму 2 365,32 тыс. руб.: 
- поставка товара (световое оборудование) - 754,56 тыс. руб.; 
- поставка товара (световое и звуковое оборудование) - 1 610,76 тыс. руб. 
Ведется работа по заключению договоров на сумму 720,89 тыс.руб.                                                                                                                                                                                                                                                                                                            
Денежные средства планируется освоить в 3 квартале 2020 года.   
                                                </t>
        </r>
        <r>
          <rPr>
            <sz val="16"/>
            <color rgb="FFFF0000"/>
            <rFont val="Times New Roman"/>
            <family val="2"/>
            <charset val="204"/>
          </rPr>
          <t xml:space="preserve">                                                                                                          
</t>
        </r>
        <r>
          <rPr>
            <u/>
            <sz val="16"/>
            <rFont val="Times New Roman"/>
            <family val="1"/>
            <charset val="204"/>
          </rPr>
          <t xml:space="preserve">АГ: </t>
        </r>
        <r>
          <rPr>
            <sz val="16"/>
            <rFont val="Times New Roman"/>
            <family val="1"/>
            <charset val="204"/>
          </rPr>
          <t>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r>
      </is>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2" sId="1">
    <oc r="J186" t="inlineStr">
      <is>
        <r>
          <rPr>
            <u/>
            <sz val="16"/>
            <rFont val="Times New Roman"/>
            <family val="1"/>
            <charset val="204"/>
          </rPr>
          <t>АГ:</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t>
        </r>
        <r>
          <rPr>
            <sz val="16"/>
            <color rgb="FFFF0000"/>
            <rFont val="Times New Roman"/>
            <family val="2"/>
            <charset val="204"/>
          </rPr>
          <t xml:space="preserve">
 </t>
        </r>
        <r>
          <rPr>
            <sz val="16"/>
            <rFont val="Times New Roman"/>
            <family val="1"/>
            <charset val="204"/>
          </rPr>
          <t xml:space="preserve">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t>
        </r>
        <r>
          <rPr>
            <sz val="16"/>
            <color rgb="FFFF0000"/>
            <rFont val="Times New Roman"/>
            <family val="2"/>
            <charset val="204"/>
          </rPr>
          <t xml:space="preserve">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Расходы планируется производить во втором полугодии текущего года.</t>
        </r>
      </is>
    </oc>
    <nc r="J186" t="inlineStr">
      <is>
        <r>
          <rPr>
            <u/>
            <sz val="16"/>
            <rFont val="Times New Roman"/>
            <family val="1"/>
            <charset val="204"/>
          </rPr>
          <t>АГ:</t>
        </r>
        <r>
          <rPr>
            <sz val="16"/>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t>
        </r>
        <r>
          <rPr>
            <sz val="16"/>
            <color rgb="FFFF0000"/>
            <rFont val="Times New Roman"/>
            <family val="2"/>
            <charset val="204"/>
          </rPr>
          <t xml:space="preserve">
 </t>
        </r>
        <r>
          <rPr>
            <sz val="16"/>
            <rFont val="Times New Roman"/>
            <family val="1"/>
            <charset val="204"/>
          </rPr>
          <t xml:space="preserve">      2.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23.01.2020 № МСП-11.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t>
        </r>
        <r>
          <rPr>
            <sz val="16"/>
            <color rgb="FFFF0000"/>
            <rFont val="Times New Roman"/>
            <family val="2"/>
            <charset val="204"/>
          </rPr>
          <t xml:space="preserve">
     </t>
        </r>
        <r>
          <rPr>
            <sz val="16"/>
            <rFont val="Times New Roman"/>
            <family val="1"/>
            <charset val="204"/>
          </rPr>
          <t xml:space="preserve">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t>
        </r>
        <r>
          <rPr>
            <sz val="16"/>
            <color rgb="FFFF0000"/>
            <rFont val="Times New Roman"/>
            <family val="2"/>
            <charset val="204"/>
          </rPr>
          <t xml:space="preserve">
</t>
        </r>
        <r>
          <rPr>
            <sz val="16"/>
            <rFont val="Times New Roman"/>
            <family val="1"/>
            <charset val="204"/>
          </rPr>
          <t>Запланировано проведение ежегодного городского конкурса «Предприниматель года» и  образовательного курса «Основы ведения предпринимательской деятельности» в 3-4 квартале 2020 года.</t>
        </r>
        <r>
          <rPr>
            <sz val="16"/>
            <color rgb="FFFF0000"/>
            <rFont val="Times New Roman"/>
            <family val="2"/>
            <charset val="204"/>
          </rPr>
          <t xml:space="preserve">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Расходы планируется производить во втором полугодии текущего года.</t>
        </r>
      </is>
    </nc>
  </rcc>
  <rfmt sheetId="1" sqref="J186:J191" start="0" length="2147483647">
    <dxf>
      <font>
        <color auto="1"/>
      </font>
    </dxf>
  </rfmt>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99:XFD202" start="0" length="2147483647">
    <dxf>
      <font>
        <color auto="1"/>
      </font>
    </dxf>
  </rfmt>
  <rsnm rId="903" sheetId="1" oldName="[отчет по госпрограммам на 01.07.2020.xlsx]на 01.06.2020" newName="[отчет по госпрограммам на 01.07.2020.xlsx]на 01.07.2020"/>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03:I203" start="0" length="2147483647">
    <dxf>
      <font>
        <color auto="1"/>
      </font>
    </dxf>
  </rfmt>
  <rcc rId="904" sId="1" numFmtId="4">
    <oc r="D204">
      <v>29272.6</v>
    </oc>
    <nc r="D204">
      <v>29785.3</v>
    </nc>
  </rcc>
  <rcc rId="905" sId="1" numFmtId="4">
    <oc r="G204">
      <v>11539.9</v>
    </oc>
    <nc r="G204">
      <v>14240</v>
    </nc>
  </rcc>
  <rcc rId="906" sId="1" numFmtId="4">
    <oc r="E204">
      <v>11539.9</v>
    </oc>
    <nc r="E204">
      <v>14240</v>
    </nc>
  </rcc>
  <rfmt sheetId="1" sqref="C204:I204" start="0" length="2147483647">
    <dxf>
      <font>
        <color auto="1"/>
      </font>
    </dxf>
  </rfmt>
  <rfmt sheetId="1" sqref="B204" start="0" length="2147483647">
    <dxf>
      <font>
        <color auto="1"/>
      </font>
    </dxf>
  </rfmt>
  <rcc rId="907" sId="1" numFmtId="4">
    <oc r="G205">
      <v>2975.97</v>
    </oc>
    <nc r="G205">
      <v>3677.29</v>
    </nc>
  </rcc>
  <rcc rId="908" sId="1" numFmtId="4">
    <oc r="E205">
      <v>3106.8</v>
    </oc>
    <nc r="E205">
      <v>3906.8</v>
    </nc>
  </rcc>
  <rfmt sheetId="1" sqref="B205:I207" start="0" length="2147483647">
    <dxf>
      <font>
        <color auto="1"/>
      </font>
    </dxf>
  </rfmt>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9" sId="1">
    <oc r="J218" t="inlineStr">
      <is>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Заключены и оплачены договоры на сумму 311,09 тыс. руб.: 
- пластиковые столы и стулья - 107,2 тыс. руб.; 
- ноутбук - 42,56 тыс. руб.; 
- сборно-разборный подиум - 96,54 тыс. руб.;                                                                                                                                                                                                                                                                                                                                                                                                                                                       - радиосистема вокальная - 55,09 тыс. руб.;                                                                                                                                                                                                                                                                                                                                                                                                                                                                 - ламинатор пакетный - 9,7 тыс. руб.                                                                                                                                                                                                                                                                                                                                                                                                                                
Ведется работа по заключению договоров на сумму 44,58 тыс.руб.
Денежные средства планируется освоить в 3 квартале 2020 года.     </t>
      </is>
    </oc>
    <nc r="J218" t="inlineStr">
      <is>
        <t xml:space="preserve">АГ(ДК):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Заключены и оплачены договоры на поставку товара на сумму 311,09 тыс. руб.: 
- пластиковые столы и стулья - 107,2 тыс. руб.; 
- ноутбук - 42,56 тыс. руб.; 
- сборно-разборный подиум - 96,54 тыс. руб.;                                                                                                                                                                                                                                                                                                                                                                                                                                                       - радиосистема вокальная - 55,09 тыс. руб.;                                                                                                                                                                                                                                                                                                                                                                                                                                                                 - ламинатор пакетный - 9,7 тыс. руб.                                                                                                                                                                                                                                                                                                                                                                                                                                
Ведется работа по заключению договоров на сумму 44,58 тыс.руб.
Денежные средства планируется освоить в 3 квартале 2020 года.     </t>
      </is>
    </nc>
  </rcc>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0" sId="1">
    <oc r="J203" t="inlineStr">
      <is>
        <r>
          <t xml:space="preserve">АГ: </t>
        </r>
        <r>
          <rPr>
            <sz val="16"/>
            <color rgb="FFFF0000"/>
            <rFont val="Times New Roman"/>
            <family val="2"/>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январь-апрель и первую половину мая, оплата услуг по содержанию имущества и поставке материальных запасов  будет осуществлена по факту оказания услуг, поставки товара в соответствии с условиями заключаемых договоров, муниципальных контрактов.              
</t>
        </r>
      </is>
    </oc>
    <nc r="J203" t="inlineStr">
      <is>
        <r>
          <t xml:space="preserve">АГ: </t>
        </r>
        <r>
          <rPr>
            <sz val="16"/>
            <color rgb="FFFF0000"/>
            <rFont val="Times New Roman"/>
            <family val="2"/>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январь-май и первую половину июня, оплата услуг по содержанию имущества и поставке материальных запасов  будет осуществлена по факту оказания услуг, поставки товара в соответствии с условиями заключаемых договоров, муниципальных контрактов.              
</t>
        </r>
      </is>
    </nc>
  </rcc>
  <rfmt sheetId="1" sqref="J203:J207" start="0" length="2147483647">
    <dxf>
      <font>
        <color auto="1"/>
      </font>
    </dxf>
  </rfmt>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08:XFD209" start="0" length="2147483647">
    <dxf>
      <font>
        <color auto="1"/>
      </font>
    </dxf>
  </rfmt>
  <rcc rId="911" sId="1" numFmtId="4">
    <oc r="G213">
      <v>31.47</v>
    </oc>
    <nc r="G213">
      <v>61.67</v>
    </nc>
  </rcc>
  <rcc rId="912" sId="1" numFmtId="4">
    <oc r="E213">
      <v>31.47</v>
    </oc>
    <nc r="E213">
      <v>61.67</v>
    </nc>
  </rcc>
  <rfmt sheetId="1" sqref="B213:I213" start="0" length="2147483647">
    <dxf>
      <font>
        <color auto="1"/>
      </font>
    </dxf>
  </rfmt>
  <rcc rId="913" sId="1" numFmtId="4">
    <oc r="G214">
      <v>5014.24</v>
    </oc>
    <nc r="G214">
      <v>5808</v>
    </nc>
  </rcc>
  <rcc rId="914" sId="1" numFmtId="4">
    <oc r="E214">
      <v>5108</v>
    </oc>
    <nc r="E214">
      <v>5808</v>
    </nc>
  </rcc>
  <rfmt sheetId="1" sqref="B213:I214" start="0" length="2147483647">
    <dxf>
      <font>
        <color auto="1"/>
      </font>
    </dxf>
  </rfmt>
  <rfmt sheetId="1" sqref="B210:B212" start="0" length="2147483647">
    <dxf>
      <font>
        <color auto="1"/>
      </font>
    </dxf>
  </rfmt>
  <rfmt sheetId="1" sqref="B215:I217" start="0" length="2147483647">
    <dxf>
      <font>
        <color auto="1"/>
      </font>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7">
  <userInfo guid="{51DF9B8E-6310-4455-990D-68A65575A8B8}" name="Залецкая Ольга Генадьевна" id="-1944775241" dateTime="2020-06-03T09:24:03"/>
  <userInfo guid="{50746257-BDCC-4C87-AC60-DD7F39143FCE}" name="Перевощикова Анна Васильевна" id="-1773437493" dateTime="2020-06-03T09:30:44"/>
  <userInfo guid="{8EE3AC2A-A359-46D5-A645-B20B199D8963}" name="Маганёва Екатерина Николаевна" id="-1564084475" dateTime="2020-06-03T09:45:10"/>
  <userInfo guid="{1024D489-278E-402D-BF30-FB750913021C}" name="Маганёва Екатерина Николаевна" id="-1564142455" dateTime="2020-08-05T15:21:03"/>
  <userInfo guid="{2C9FA54E-7C3E-45F3-906F-1515941B92F4}" name="Залецкая Ольга Генадьевна" id="-1944752257" dateTime="2020-08-05T15:34:39"/>
  <userInfo guid="{6DCD8C34-3263-452B-8326-57DF0BA1332E}" name="Залецкая Ольга Генадьевна" id="-1944730873" dateTime="2020-08-06T10:36:18"/>
  <userInfo guid="{E6D760BC-4693-42D3-B4CF-2150D318B63C}" name="Вершинина Мария Игоревна" id="-1434612448" dateTime="2020-09-10T15:37:54"/>
</us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outlinePr showOutlineSymbols="0"/>
    <pageSetUpPr fitToPage="1"/>
  </sheetPr>
  <dimension ref="A1:M445"/>
  <sheetViews>
    <sheetView showZeros="0" tabSelected="1" showOutlineSymbols="0" view="pageBreakPreview" zoomScale="55" zoomScaleNormal="37" zoomScaleSheetLayoutView="55" zoomScalePageLayoutView="75" workbookViewId="0">
      <pane xSplit="2" ySplit="7" topLeftCell="C8" activePane="bottomRight" state="frozen"/>
      <selection pane="topRight" activeCell="C1" sqref="C1"/>
      <selection pane="bottomLeft" activeCell="A8" sqref="A8"/>
      <selection pane="bottomRight" activeCell="K1" sqref="K1:L1048576"/>
    </sheetView>
  </sheetViews>
  <sheetFormatPr defaultColWidth="9" defaultRowHeight="26.25" outlineLevelRow="1" outlineLevelCol="2" x14ac:dyDescent="0.25"/>
  <cols>
    <col min="1" max="1" width="16.125" style="14" customWidth="1"/>
    <col min="2" max="2" width="74.125" style="15" customWidth="1"/>
    <col min="3" max="4" width="23.875" style="16" customWidth="1"/>
    <col min="5" max="5" width="25.5" style="17" customWidth="1" outlineLevel="2"/>
    <col min="6" max="6" width="18.625" style="18" customWidth="1" outlineLevel="2"/>
    <col min="7" max="7" width="25.75" style="16" customWidth="1" outlineLevel="2"/>
    <col min="8" max="8" width="19.375" style="18" customWidth="1" outlineLevel="2"/>
    <col min="9" max="9" width="27" style="18" customWidth="1" outlineLevel="2"/>
    <col min="10" max="10" width="115.25" style="15" customWidth="1"/>
    <col min="11" max="11" width="25.625" style="3" customWidth="1"/>
    <col min="12" max="12" width="92.25" style="3" customWidth="1"/>
    <col min="13" max="13" width="22.75" style="11" customWidth="1"/>
    <col min="14" max="66" width="9" style="11" customWidth="1"/>
    <col min="67" max="16384" width="9" style="11"/>
  </cols>
  <sheetData>
    <row r="1" spans="1:13" ht="30.75" x14ac:dyDescent="0.25">
      <c r="A1" s="5"/>
      <c r="B1" s="6"/>
      <c r="C1" s="7"/>
      <c r="D1" s="7"/>
      <c r="E1" s="8"/>
      <c r="F1" s="9"/>
      <c r="G1" s="7"/>
      <c r="H1" s="9"/>
      <c r="I1" s="9"/>
      <c r="J1" s="10"/>
    </row>
    <row r="2" spans="1:13" ht="2.25" customHeight="1" x14ac:dyDescent="0.25">
      <c r="A2" s="5"/>
      <c r="B2" s="6"/>
      <c r="C2" s="7"/>
      <c r="D2" s="7"/>
      <c r="E2" s="8"/>
      <c r="F2" s="9"/>
      <c r="G2" s="7"/>
      <c r="H2" s="9"/>
      <c r="I2" s="9"/>
      <c r="J2" s="10"/>
    </row>
    <row r="3" spans="1:13" ht="63.75" customHeight="1" x14ac:dyDescent="0.25">
      <c r="A3" s="175" t="s">
        <v>107</v>
      </c>
      <c r="B3" s="175"/>
      <c r="C3" s="175"/>
      <c r="D3" s="175"/>
      <c r="E3" s="175"/>
      <c r="F3" s="175"/>
      <c r="G3" s="175"/>
      <c r="H3" s="175"/>
      <c r="I3" s="175"/>
      <c r="J3" s="175"/>
    </row>
    <row r="4" spans="1:13" s="25" customFormat="1" x14ac:dyDescent="0.25">
      <c r="A4" s="19"/>
      <c r="B4" s="20"/>
      <c r="C4" s="21"/>
      <c r="D4" s="21"/>
      <c r="E4" s="21"/>
      <c r="F4" s="21"/>
      <c r="G4" s="21"/>
      <c r="H4" s="22"/>
      <c r="I4" s="23"/>
      <c r="J4" s="26" t="s">
        <v>31</v>
      </c>
      <c r="K4" s="24"/>
      <c r="L4" s="24"/>
    </row>
    <row r="5" spans="1:13" s="27" customFormat="1" ht="75" customHeight="1" x14ac:dyDescent="0.25">
      <c r="A5" s="178" t="s">
        <v>3</v>
      </c>
      <c r="B5" s="181" t="s">
        <v>8</v>
      </c>
      <c r="C5" s="179" t="s">
        <v>98</v>
      </c>
      <c r="D5" s="179"/>
      <c r="E5" s="183" t="s">
        <v>106</v>
      </c>
      <c r="F5" s="183"/>
      <c r="G5" s="183"/>
      <c r="H5" s="183"/>
      <c r="I5" s="182" t="s">
        <v>71</v>
      </c>
      <c r="J5" s="181" t="s">
        <v>45</v>
      </c>
    </row>
    <row r="6" spans="1:13" s="27" customFormat="1" ht="52.5" customHeight="1" x14ac:dyDescent="0.25">
      <c r="A6" s="178"/>
      <c r="B6" s="181"/>
      <c r="C6" s="180" t="s">
        <v>69</v>
      </c>
      <c r="D6" s="179" t="s">
        <v>70</v>
      </c>
      <c r="E6" s="176" t="s">
        <v>7</v>
      </c>
      <c r="F6" s="176"/>
      <c r="G6" s="176" t="s">
        <v>6</v>
      </c>
      <c r="H6" s="176"/>
      <c r="I6" s="182"/>
      <c r="J6" s="181"/>
    </row>
    <row r="7" spans="1:13" s="27" customFormat="1" ht="74.25" customHeight="1" x14ac:dyDescent="0.25">
      <c r="A7" s="178"/>
      <c r="B7" s="181"/>
      <c r="C7" s="180"/>
      <c r="D7" s="179"/>
      <c r="E7" s="71" t="s">
        <v>0</v>
      </c>
      <c r="F7" s="30" t="s">
        <v>12</v>
      </c>
      <c r="G7" s="70" t="s">
        <v>9</v>
      </c>
      <c r="H7" s="30" t="s">
        <v>2</v>
      </c>
      <c r="I7" s="182"/>
      <c r="J7" s="181"/>
    </row>
    <row r="8" spans="1:13" s="29" customFormat="1" ht="36" customHeight="1" x14ac:dyDescent="0.25">
      <c r="A8" s="31">
        <v>1</v>
      </c>
      <c r="B8" s="32">
        <v>2</v>
      </c>
      <c r="C8" s="33">
        <v>3</v>
      </c>
      <c r="D8" s="33">
        <v>4</v>
      </c>
      <c r="E8" s="34">
        <v>5</v>
      </c>
      <c r="F8" s="33">
        <v>6</v>
      </c>
      <c r="G8" s="33">
        <v>7</v>
      </c>
      <c r="H8" s="33">
        <v>8</v>
      </c>
      <c r="I8" s="33">
        <v>9</v>
      </c>
      <c r="J8" s="33">
        <v>10</v>
      </c>
      <c r="K8" s="28"/>
      <c r="L8" s="28"/>
    </row>
    <row r="9" spans="1:13" s="54" customFormat="1" ht="52.5" customHeight="1" x14ac:dyDescent="0.25">
      <c r="A9" s="177"/>
      <c r="B9" s="136" t="s">
        <v>30</v>
      </c>
      <c r="C9" s="134">
        <f>SUM(C10:C14)</f>
        <v>19627256.16</v>
      </c>
      <c r="D9" s="134">
        <f>SUM(D10:D14)</f>
        <v>19421737.329999998</v>
      </c>
      <c r="E9" s="134">
        <f>SUM(E10:E14)</f>
        <v>8948463.9199999999</v>
      </c>
      <c r="F9" s="135">
        <f>E9/D9</f>
        <v>0.4607</v>
      </c>
      <c r="G9" s="134">
        <f t="shared" ref="G9" si="0">SUM(G10:G14)</f>
        <v>8636391.2400000002</v>
      </c>
      <c r="H9" s="135">
        <f>G9/D9</f>
        <v>0.44469999999999998</v>
      </c>
      <c r="I9" s="134">
        <f>SUM(I10:I14)</f>
        <v>18634560.690000001</v>
      </c>
      <c r="J9" s="184"/>
      <c r="K9" s="52"/>
      <c r="L9" s="53"/>
      <c r="M9" s="53"/>
    </row>
    <row r="10" spans="1:13" s="142" customFormat="1" x14ac:dyDescent="0.25">
      <c r="A10" s="177"/>
      <c r="B10" s="133" t="s">
        <v>4</v>
      </c>
      <c r="C10" s="134">
        <f>C16+C25+C32+C39+C45+C51+C57+C65+C180+C187+C193+C200+C210+C219+C225+C206</f>
        <v>1090421.28</v>
      </c>
      <c r="D10" s="134">
        <f>D16+D25+D32+D39+D45+D51+D57+D65+D180+D187+D193+D200+D210+D219+D225+D206</f>
        <v>1111336.03</v>
      </c>
      <c r="E10" s="134">
        <f>E16+E25+E32+E39+E45+E51+E57+E65+E180+E187+E193+E200+E210+E219+E225+E206</f>
        <v>339123.96</v>
      </c>
      <c r="F10" s="135">
        <f t="shared" ref="F10:F13" si="1">E10/D10</f>
        <v>0.30509999999999998</v>
      </c>
      <c r="G10" s="134">
        <f>G16+G25+G32+G39+G45+G51+G57+G65+G180+G187+G193+G200+G210+G219+G225+G206</f>
        <v>339123.96</v>
      </c>
      <c r="H10" s="135">
        <f t="shared" ref="H10:H13" si="2">G10/D10</f>
        <v>0.30509999999999998</v>
      </c>
      <c r="I10" s="134">
        <f>I16+I25+I32+I39+I45+I51+I57+I65+I180+I187+I193+I200+I210+I219+I225+I206</f>
        <v>1104641.2</v>
      </c>
      <c r="J10" s="184"/>
      <c r="K10" s="52"/>
      <c r="L10" s="53"/>
      <c r="M10" s="53"/>
    </row>
    <row r="11" spans="1:13" s="142" customFormat="1" x14ac:dyDescent="0.25">
      <c r="A11" s="177"/>
      <c r="B11" s="133" t="s">
        <v>16</v>
      </c>
      <c r="C11" s="134">
        <f t="shared" ref="C11:E14" si="3">C17+C26+C33+C40+C46+C52+C58+C66+C181+C188+C194+C201+C211+C220+C226</f>
        <v>17833011.27</v>
      </c>
      <c r="D11" s="134">
        <f t="shared" si="3"/>
        <v>17558347.449999999</v>
      </c>
      <c r="E11" s="134">
        <f t="shared" si="3"/>
        <v>8511901.4100000001</v>
      </c>
      <c r="F11" s="135">
        <f t="shared" si="1"/>
        <v>0.48480000000000001</v>
      </c>
      <c r="G11" s="134">
        <f>G17+G26+G33+G40+G46+G52+G58+G66+G181+G188+G194+G201+G211+G220+G226</f>
        <v>8199828.7300000004</v>
      </c>
      <c r="H11" s="135">
        <f t="shared" si="2"/>
        <v>0.46700000000000003</v>
      </c>
      <c r="I11" s="134">
        <f>I17+I26+I33+I40+I46+I52+I58+I66+I181+I188+I194+I201+I211+I220+I226</f>
        <v>16907286.640000001</v>
      </c>
      <c r="J11" s="184"/>
      <c r="K11" s="52"/>
      <c r="L11" s="53"/>
      <c r="M11" s="53"/>
    </row>
    <row r="12" spans="1:13" s="142" customFormat="1" x14ac:dyDescent="0.25">
      <c r="A12" s="177"/>
      <c r="B12" s="133" t="s">
        <v>11</v>
      </c>
      <c r="C12" s="134">
        <f t="shared" si="3"/>
        <v>575467.86</v>
      </c>
      <c r="D12" s="134">
        <f t="shared" si="3"/>
        <v>623698.1</v>
      </c>
      <c r="E12" s="134">
        <f t="shared" si="3"/>
        <v>92634.73</v>
      </c>
      <c r="F12" s="135">
        <f t="shared" si="1"/>
        <v>0.14849999999999999</v>
      </c>
      <c r="G12" s="134">
        <f>G18+G27+G34+G41+G47+G53+G59+G67+G182+G189+G195+G202+G212+G221+G227</f>
        <v>92634.73</v>
      </c>
      <c r="H12" s="135">
        <f t="shared" si="2"/>
        <v>0.14849999999999999</v>
      </c>
      <c r="I12" s="134">
        <f>I18+I27+I34+I41+I47+I53+I59+I67+I182+I189+I195+I202+I212+I221+I227</f>
        <v>494277.1</v>
      </c>
      <c r="J12" s="184"/>
      <c r="K12" s="52"/>
      <c r="L12" s="53"/>
      <c r="M12" s="53"/>
    </row>
    <row r="13" spans="1:13" s="142" customFormat="1" x14ac:dyDescent="0.25">
      <c r="A13" s="177"/>
      <c r="B13" s="133" t="s">
        <v>13</v>
      </c>
      <c r="C13" s="134">
        <f t="shared" si="3"/>
        <v>194.42</v>
      </c>
      <c r="D13" s="134">
        <f t="shared" si="3"/>
        <v>194.42</v>
      </c>
      <c r="E13" s="134">
        <f t="shared" si="3"/>
        <v>125.17</v>
      </c>
      <c r="F13" s="135">
        <f t="shared" si="1"/>
        <v>0.64380000000000004</v>
      </c>
      <c r="G13" s="134">
        <f>G19+G28+G35+G42+G48+G54+G60+G68+G183+G190+G196+G203+G213+G222+G228</f>
        <v>125.17</v>
      </c>
      <c r="H13" s="135">
        <f t="shared" si="2"/>
        <v>0.64380000000000004</v>
      </c>
      <c r="I13" s="134">
        <f>I19+I28+I35+I42+I48+I54+I60+I68+I183+I190+I196+I203+I213+I222+I228</f>
        <v>194.42</v>
      </c>
      <c r="J13" s="184"/>
      <c r="K13" s="52"/>
      <c r="L13" s="53"/>
      <c r="M13" s="53"/>
    </row>
    <row r="14" spans="1:13" s="142" customFormat="1" ht="89.25" customHeight="1" x14ac:dyDescent="0.25">
      <c r="A14" s="177"/>
      <c r="B14" s="133" t="s">
        <v>5</v>
      </c>
      <c r="C14" s="134">
        <f t="shared" si="3"/>
        <v>128161.33</v>
      </c>
      <c r="D14" s="134">
        <f t="shared" si="3"/>
        <v>128161.33</v>
      </c>
      <c r="E14" s="134">
        <f t="shared" si="3"/>
        <v>4678.6499999999996</v>
      </c>
      <c r="F14" s="135">
        <f t="shared" ref="F14" si="4">E14/D14</f>
        <v>3.6499999999999998E-2</v>
      </c>
      <c r="G14" s="134">
        <f>G20+G29+G36+G43+G49+G55+G61+G69+G184+G191+G197+G204+G214+G223+G229</f>
        <v>4678.6499999999996</v>
      </c>
      <c r="H14" s="135">
        <f t="shared" ref="H14:H15" si="5">G14/D14</f>
        <v>3.6499999999999998E-2</v>
      </c>
      <c r="I14" s="134">
        <f>I20+I29+I36+I43+I49+I55+I61+I69+I184+I191+I197+I204+I214+I223+I229</f>
        <v>128161.33</v>
      </c>
      <c r="J14" s="184"/>
      <c r="K14" s="52"/>
      <c r="L14" s="53"/>
      <c r="M14" s="53"/>
    </row>
    <row r="15" spans="1:13" s="2" customFormat="1" ht="201" customHeight="1" x14ac:dyDescent="0.25">
      <c r="A15" s="143" t="s">
        <v>32</v>
      </c>
      <c r="B15" s="107" t="s">
        <v>112</v>
      </c>
      <c r="C15" s="108">
        <f>C16+C17+C18+C19+C20</f>
        <v>3197.6</v>
      </c>
      <c r="D15" s="108">
        <f t="shared" ref="D15:G15" si="6">D16+D17+D18+D19+D20</f>
        <v>3197.6</v>
      </c>
      <c r="E15" s="108">
        <f t="shared" si="6"/>
        <v>2340.9699999999998</v>
      </c>
      <c r="F15" s="109">
        <f>E15/D15</f>
        <v>0.73209999999999997</v>
      </c>
      <c r="G15" s="108">
        <f t="shared" si="6"/>
        <v>2340.9699999999998</v>
      </c>
      <c r="H15" s="109">
        <f t="shared" si="5"/>
        <v>0.73209999999999997</v>
      </c>
      <c r="I15" s="112">
        <f>I16+I17+I18+I19+I20</f>
        <v>3197.6</v>
      </c>
      <c r="J15" s="155" t="s">
        <v>141</v>
      </c>
      <c r="K15" s="102"/>
      <c r="L15" s="115"/>
      <c r="M15" s="1"/>
    </row>
    <row r="16" spans="1:13" s="2" customFormat="1" ht="45" customHeight="1" x14ac:dyDescent="0.25">
      <c r="A16" s="144"/>
      <c r="B16" s="110" t="s">
        <v>4</v>
      </c>
      <c r="C16" s="50"/>
      <c r="D16" s="50"/>
      <c r="E16" s="50"/>
      <c r="F16" s="51"/>
      <c r="G16" s="50"/>
      <c r="H16" s="51"/>
      <c r="I16" s="37"/>
      <c r="J16" s="156"/>
      <c r="K16" s="102"/>
      <c r="L16" s="1"/>
      <c r="M16" s="1"/>
    </row>
    <row r="17" spans="1:13" s="2" customFormat="1" ht="45" customHeight="1" x14ac:dyDescent="0.25">
      <c r="A17" s="144"/>
      <c r="B17" s="110" t="s">
        <v>16</v>
      </c>
      <c r="C17" s="50">
        <v>3197.6</v>
      </c>
      <c r="D17" s="50">
        <v>3197.6</v>
      </c>
      <c r="E17" s="50">
        <v>2340.9699999999998</v>
      </c>
      <c r="F17" s="51">
        <f>E17/D17</f>
        <v>0.73209999999999997</v>
      </c>
      <c r="G17" s="50">
        <v>2340.9699999999998</v>
      </c>
      <c r="H17" s="51">
        <f>G17/D17</f>
        <v>0.73209999999999997</v>
      </c>
      <c r="I17" s="50">
        <f>D17</f>
        <v>3197.6</v>
      </c>
      <c r="J17" s="156"/>
      <c r="K17" s="102"/>
      <c r="L17" s="1"/>
      <c r="M17" s="1"/>
    </row>
    <row r="18" spans="1:13" s="2" customFormat="1" ht="45" customHeight="1" x14ac:dyDescent="0.25">
      <c r="A18" s="144"/>
      <c r="B18" s="110" t="s">
        <v>11</v>
      </c>
      <c r="C18" s="50"/>
      <c r="D18" s="50"/>
      <c r="E18" s="37"/>
      <c r="F18" s="40"/>
      <c r="G18" s="37"/>
      <c r="H18" s="40"/>
      <c r="I18" s="37"/>
      <c r="J18" s="156"/>
      <c r="K18" s="102"/>
      <c r="L18" s="1"/>
      <c r="M18" s="1"/>
    </row>
    <row r="19" spans="1:13" s="2" customFormat="1" ht="45" customHeight="1" x14ac:dyDescent="0.25">
      <c r="A19" s="144"/>
      <c r="B19" s="110" t="s">
        <v>13</v>
      </c>
      <c r="C19" s="50">
        <v>0</v>
      </c>
      <c r="D19" s="50">
        <v>0</v>
      </c>
      <c r="E19" s="37">
        <v>0</v>
      </c>
      <c r="F19" s="40"/>
      <c r="G19" s="37">
        <v>0</v>
      </c>
      <c r="H19" s="40"/>
      <c r="I19" s="37">
        <v>0</v>
      </c>
      <c r="J19" s="156"/>
      <c r="K19" s="102"/>
      <c r="L19" s="1"/>
      <c r="M19" s="1"/>
    </row>
    <row r="20" spans="1:13" s="3" customFormat="1" ht="97.5" customHeight="1" x14ac:dyDescent="0.25">
      <c r="A20" s="145"/>
      <c r="B20" s="110" t="s">
        <v>5</v>
      </c>
      <c r="C20" s="50"/>
      <c r="D20" s="50"/>
      <c r="E20" s="37"/>
      <c r="F20" s="40"/>
      <c r="G20" s="37"/>
      <c r="H20" s="40"/>
      <c r="I20" s="37"/>
      <c r="J20" s="156"/>
      <c r="K20" s="102"/>
      <c r="L20" s="1"/>
      <c r="M20" s="1"/>
    </row>
    <row r="21" spans="1:13" ht="409.5" customHeight="1" x14ac:dyDescent="0.25">
      <c r="A21" s="143" t="s">
        <v>14</v>
      </c>
      <c r="B21" s="202" t="s">
        <v>129</v>
      </c>
      <c r="C21" s="146">
        <f>C25+C26+C27+C28</f>
        <v>15507090.74</v>
      </c>
      <c r="D21" s="146">
        <f>D25+D26+D27+D28</f>
        <v>15281776.07</v>
      </c>
      <c r="E21" s="146">
        <f>E25+E26+E27+E28</f>
        <v>7880319.7800000003</v>
      </c>
      <c r="F21" s="167">
        <f>(E21/D21)</f>
        <v>0.51570000000000005</v>
      </c>
      <c r="G21" s="146">
        <f>G25+G26+G27+G28</f>
        <v>7745381.4500000002</v>
      </c>
      <c r="H21" s="167">
        <f>G21/D21</f>
        <v>0.50680000000000003</v>
      </c>
      <c r="I21" s="146">
        <f>SUM(I25:I29)</f>
        <v>14525335.630000001</v>
      </c>
      <c r="J21" s="186" t="s">
        <v>139</v>
      </c>
      <c r="K21" s="102"/>
      <c r="L21" s="1"/>
      <c r="M21" s="1"/>
    </row>
    <row r="22" spans="1:13" ht="409.5" customHeight="1" x14ac:dyDescent="0.25">
      <c r="A22" s="144"/>
      <c r="B22" s="203"/>
      <c r="C22" s="146"/>
      <c r="D22" s="146"/>
      <c r="E22" s="146"/>
      <c r="F22" s="167"/>
      <c r="G22" s="146"/>
      <c r="H22" s="167"/>
      <c r="I22" s="146"/>
      <c r="J22" s="187"/>
      <c r="K22" s="102"/>
      <c r="L22" s="1"/>
      <c r="M22" s="1"/>
    </row>
    <row r="23" spans="1:13" ht="409.6" customHeight="1" x14ac:dyDescent="0.25">
      <c r="A23" s="38"/>
      <c r="B23" s="203"/>
      <c r="C23" s="146"/>
      <c r="D23" s="146"/>
      <c r="E23" s="146"/>
      <c r="F23" s="167"/>
      <c r="G23" s="146"/>
      <c r="H23" s="167"/>
      <c r="I23" s="146"/>
      <c r="J23" s="187"/>
      <c r="K23" s="102"/>
      <c r="L23" s="1"/>
      <c r="M23" s="1"/>
    </row>
    <row r="24" spans="1:13" ht="278.25" customHeight="1" x14ac:dyDescent="0.25">
      <c r="A24" s="38"/>
      <c r="B24" s="204"/>
      <c r="C24" s="35"/>
      <c r="D24" s="35"/>
      <c r="E24" s="35"/>
      <c r="F24" s="36"/>
      <c r="G24" s="35"/>
      <c r="H24" s="36"/>
      <c r="I24" s="35"/>
      <c r="J24" s="187"/>
      <c r="K24" s="102"/>
      <c r="L24" s="1"/>
      <c r="M24" s="1"/>
    </row>
    <row r="25" spans="1:13" ht="42" customHeight="1" x14ac:dyDescent="0.25">
      <c r="A25" s="99"/>
      <c r="B25" s="128" t="s">
        <v>4</v>
      </c>
      <c r="C25" s="50">
        <v>300724.3</v>
      </c>
      <c r="D25" s="50">
        <v>321894.37</v>
      </c>
      <c r="E25" s="50">
        <v>79371</v>
      </c>
      <c r="F25" s="51">
        <f>E25/D25</f>
        <v>0.24660000000000001</v>
      </c>
      <c r="G25" s="50">
        <v>79371</v>
      </c>
      <c r="H25" s="51">
        <f>G25/D25</f>
        <v>0.24660000000000001</v>
      </c>
      <c r="I25" s="50">
        <f>147221.07+174673.3</f>
        <v>321894.37</v>
      </c>
      <c r="J25" s="187"/>
      <c r="K25" s="102"/>
      <c r="L25" s="1"/>
      <c r="M25" s="1"/>
    </row>
    <row r="26" spans="1:13" ht="57.75" customHeight="1" x14ac:dyDescent="0.25">
      <c r="A26" s="99"/>
      <c r="B26" s="128" t="s">
        <v>16</v>
      </c>
      <c r="C26" s="50">
        <v>14952532.9</v>
      </c>
      <c r="D26" s="50">
        <v>14660538.6</v>
      </c>
      <c r="E26" s="50">
        <v>7748658.3099999996</v>
      </c>
      <c r="F26" s="51">
        <f>E26/D26</f>
        <v>0.52849999999999997</v>
      </c>
      <c r="G26" s="50">
        <v>7613719.9800000004</v>
      </c>
      <c r="H26" s="51">
        <f>G26/D26</f>
        <v>0.51929999999999998</v>
      </c>
      <c r="I26" s="50">
        <f>13106507.23+1110.03+922888.8</f>
        <v>14030506.060000001</v>
      </c>
      <c r="J26" s="187"/>
      <c r="K26" s="102"/>
      <c r="L26" s="1"/>
      <c r="M26" s="1"/>
    </row>
    <row r="27" spans="1:13" ht="54.75" customHeight="1" x14ac:dyDescent="0.25">
      <c r="A27" s="99" t="s">
        <v>46</v>
      </c>
      <c r="B27" s="128" t="s">
        <v>11</v>
      </c>
      <c r="C27" s="50">
        <v>253639.12</v>
      </c>
      <c r="D27" s="50">
        <v>299148.68</v>
      </c>
      <c r="E27" s="50">
        <f>G27</f>
        <v>52165.3</v>
      </c>
      <c r="F27" s="51">
        <f>E27/D27</f>
        <v>0.1744</v>
      </c>
      <c r="G27" s="50">
        <v>52165.3</v>
      </c>
      <c r="H27" s="51">
        <f>G27/D27</f>
        <v>0.1744</v>
      </c>
      <c r="I27" s="50">
        <f>49679.33+1110.02+121951.43</f>
        <v>172740.78</v>
      </c>
      <c r="J27" s="187"/>
      <c r="K27" s="102"/>
      <c r="L27" s="1"/>
      <c r="M27" s="1"/>
    </row>
    <row r="28" spans="1:13" ht="54.75" customHeight="1" x14ac:dyDescent="0.25">
      <c r="A28" s="99"/>
      <c r="B28" s="128" t="s">
        <v>13</v>
      </c>
      <c r="C28" s="50">
        <v>194.42</v>
      </c>
      <c r="D28" s="50">
        <v>194.42</v>
      </c>
      <c r="E28" s="50">
        <f>G28</f>
        <v>125.17</v>
      </c>
      <c r="F28" s="51">
        <f>E28/D28</f>
        <v>0.64380000000000004</v>
      </c>
      <c r="G28" s="50">
        <v>125.17</v>
      </c>
      <c r="H28" s="51">
        <f>G28/D28</f>
        <v>0.64380000000000004</v>
      </c>
      <c r="I28" s="50">
        <v>194.42</v>
      </c>
      <c r="J28" s="187"/>
      <c r="K28" s="102"/>
      <c r="L28" s="1"/>
      <c r="M28" s="1"/>
    </row>
    <row r="29" spans="1:13" ht="54.75" customHeight="1" x14ac:dyDescent="0.25">
      <c r="A29" s="99"/>
      <c r="B29" s="128" t="s">
        <v>5</v>
      </c>
      <c r="C29" s="37"/>
      <c r="D29" s="37"/>
      <c r="E29" s="37"/>
      <c r="F29" s="40"/>
      <c r="G29" s="37"/>
      <c r="H29" s="40"/>
      <c r="I29" s="37"/>
      <c r="J29" s="188"/>
      <c r="K29" s="102"/>
      <c r="L29" s="1"/>
      <c r="M29" s="1"/>
    </row>
    <row r="30" spans="1:13" ht="60" customHeight="1" x14ac:dyDescent="0.25">
      <c r="A30" s="143" t="s">
        <v>15</v>
      </c>
      <c r="B30" s="190" t="s">
        <v>102</v>
      </c>
      <c r="C30" s="146">
        <f>C32+C33+C34+C35+C36</f>
        <v>453586.51</v>
      </c>
      <c r="D30" s="146">
        <f t="shared" ref="D30" si="7">D32+D33+D34+D35+D36</f>
        <v>457136.51</v>
      </c>
      <c r="E30" s="146">
        <f>E32+E33+E34+E35+E36</f>
        <v>357637.61</v>
      </c>
      <c r="F30" s="167">
        <f>E30/D30</f>
        <v>0.7823</v>
      </c>
      <c r="G30" s="169">
        <f>G32+G33+G34+G35+G36</f>
        <v>182708.21</v>
      </c>
      <c r="H30" s="167">
        <f>G30/D30</f>
        <v>0.3997</v>
      </c>
      <c r="I30" s="146">
        <f>I33</f>
        <v>457136.51</v>
      </c>
      <c r="J30" s="155" t="s">
        <v>136</v>
      </c>
      <c r="K30" s="102"/>
      <c r="L30" s="1"/>
      <c r="M30" s="1"/>
    </row>
    <row r="31" spans="1:13" ht="311.25" customHeight="1" x14ac:dyDescent="0.25">
      <c r="A31" s="145"/>
      <c r="B31" s="191"/>
      <c r="C31" s="146"/>
      <c r="D31" s="146"/>
      <c r="E31" s="146"/>
      <c r="F31" s="167"/>
      <c r="G31" s="170"/>
      <c r="H31" s="167"/>
      <c r="I31" s="146"/>
      <c r="J31" s="155"/>
      <c r="K31" s="102"/>
      <c r="L31" s="1"/>
      <c r="M31" s="1"/>
    </row>
    <row r="32" spans="1:13" ht="89.25" customHeight="1" x14ac:dyDescent="0.25">
      <c r="A32" s="96"/>
      <c r="B32" s="88" t="s">
        <v>4</v>
      </c>
      <c r="C32" s="50"/>
      <c r="D32" s="50"/>
      <c r="E32" s="50"/>
      <c r="F32" s="51"/>
      <c r="G32" s="50"/>
      <c r="H32" s="51"/>
      <c r="I32" s="50"/>
      <c r="J32" s="155"/>
      <c r="K32" s="102"/>
      <c r="L32" s="1"/>
      <c r="M32" s="1"/>
    </row>
    <row r="33" spans="1:13" ht="89.25" customHeight="1" x14ac:dyDescent="0.25">
      <c r="A33" s="96"/>
      <c r="B33" s="88" t="s">
        <v>48</v>
      </c>
      <c r="C33" s="50">
        <v>453586.51</v>
      </c>
      <c r="D33" s="50">
        <v>457136.51</v>
      </c>
      <c r="E33" s="50">
        <v>357637.61</v>
      </c>
      <c r="F33" s="51">
        <f t="shared" ref="F33" si="8">E33/D33</f>
        <v>0.7823</v>
      </c>
      <c r="G33" s="50">
        <v>182708.21</v>
      </c>
      <c r="H33" s="51">
        <f>G33/D33</f>
        <v>0.3997</v>
      </c>
      <c r="I33" s="50">
        <f>14190+240820.1+705.5+201420.91</f>
        <v>457136.51</v>
      </c>
      <c r="J33" s="155"/>
      <c r="K33" s="102"/>
      <c r="L33" s="1"/>
      <c r="M33" s="1"/>
    </row>
    <row r="34" spans="1:13" ht="89.25" customHeight="1" x14ac:dyDescent="0.25">
      <c r="A34" s="96"/>
      <c r="B34" s="88" t="s">
        <v>11</v>
      </c>
      <c r="C34" s="50"/>
      <c r="D34" s="50"/>
      <c r="E34" s="50">
        <f>G34</f>
        <v>0</v>
      </c>
      <c r="F34" s="51"/>
      <c r="G34" s="50"/>
      <c r="H34" s="51"/>
      <c r="I34" s="37"/>
      <c r="J34" s="155"/>
      <c r="K34" s="102"/>
      <c r="L34" s="1"/>
      <c r="M34" s="1"/>
    </row>
    <row r="35" spans="1:13" ht="72.75" customHeight="1" x14ac:dyDescent="0.25">
      <c r="A35" s="96"/>
      <c r="B35" s="88" t="s">
        <v>13</v>
      </c>
      <c r="C35" s="50"/>
      <c r="D35" s="50"/>
      <c r="E35" s="50">
        <f>G35</f>
        <v>0</v>
      </c>
      <c r="F35" s="51"/>
      <c r="G35" s="50"/>
      <c r="H35" s="51"/>
      <c r="I35" s="37"/>
      <c r="J35" s="155"/>
      <c r="K35" s="102"/>
      <c r="L35" s="1"/>
      <c r="M35" s="1"/>
    </row>
    <row r="36" spans="1:13" ht="30.75" customHeight="1" x14ac:dyDescent="0.25">
      <c r="A36" s="96"/>
      <c r="B36" s="88" t="s">
        <v>5</v>
      </c>
      <c r="C36" s="50"/>
      <c r="D36" s="50"/>
      <c r="E36" s="50"/>
      <c r="F36" s="51"/>
      <c r="G36" s="50"/>
      <c r="H36" s="51"/>
      <c r="I36" s="37"/>
      <c r="J36" s="155"/>
      <c r="K36" s="102"/>
      <c r="L36" s="1"/>
      <c r="M36" s="1"/>
    </row>
    <row r="37" spans="1:13" s="54" customFormat="1" x14ac:dyDescent="0.25">
      <c r="A37" s="96" t="s">
        <v>33</v>
      </c>
      <c r="B37" s="89" t="s">
        <v>59</v>
      </c>
      <c r="C37" s="86"/>
      <c r="D37" s="86"/>
      <c r="E37" s="63"/>
      <c r="F37" s="91"/>
      <c r="G37" s="86"/>
      <c r="H37" s="91"/>
      <c r="I37" s="64"/>
      <c r="J37" s="88" t="s">
        <v>35</v>
      </c>
      <c r="K37" s="52"/>
      <c r="L37" s="53"/>
      <c r="M37" s="53"/>
    </row>
    <row r="38" spans="1:13" ht="334.5" customHeight="1" x14ac:dyDescent="0.25">
      <c r="A38" s="131" t="s">
        <v>1</v>
      </c>
      <c r="B38" s="128" t="s">
        <v>128</v>
      </c>
      <c r="C38" s="127">
        <f>C40+C41+C39</f>
        <v>3999.69</v>
      </c>
      <c r="D38" s="127">
        <f>D40+D41+D39</f>
        <v>3999.69</v>
      </c>
      <c r="E38" s="127">
        <f>E40+E41+E39</f>
        <v>2829.76</v>
      </c>
      <c r="F38" s="129">
        <f t="shared" ref="F38" si="9">E38/D38</f>
        <v>0.70750000000000002</v>
      </c>
      <c r="G38" s="127">
        <f>G40+G41+G39</f>
        <v>2829.76</v>
      </c>
      <c r="H38" s="129">
        <f t="shared" ref="H38" si="10">G38/D38</f>
        <v>0.70750000000000002</v>
      </c>
      <c r="I38" s="127">
        <f>I40+I41+I39</f>
        <v>3999.69</v>
      </c>
      <c r="J38" s="168" t="s">
        <v>134</v>
      </c>
      <c r="K38" s="102"/>
      <c r="L38" s="1"/>
      <c r="M38" s="1"/>
    </row>
    <row r="39" spans="1:13" ht="39.75" customHeight="1" x14ac:dyDescent="0.25">
      <c r="A39" s="137"/>
      <c r="B39" s="128" t="s">
        <v>4</v>
      </c>
      <c r="C39" s="50">
        <v>879.6</v>
      </c>
      <c r="D39" s="50">
        <v>879.58</v>
      </c>
      <c r="E39" s="50">
        <v>729.65</v>
      </c>
      <c r="F39" s="51">
        <f>E39/D39</f>
        <v>0.82950000000000002</v>
      </c>
      <c r="G39" s="50">
        <v>729.65</v>
      </c>
      <c r="H39" s="51">
        <f>G39/D39</f>
        <v>0.82950000000000002</v>
      </c>
      <c r="I39" s="50">
        <v>879.58</v>
      </c>
      <c r="J39" s="168"/>
      <c r="K39" s="102"/>
      <c r="L39" s="1"/>
      <c r="M39" s="1"/>
    </row>
    <row r="40" spans="1:13" ht="39.75" customHeight="1" x14ac:dyDescent="0.25">
      <c r="A40" s="130"/>
      <c r="B40" s="128" t="s">
        <v>48</v>
      </c>
      <c r="C40" s="50">
        <v>2828</v>
      </c>
      <c r="D40" s="50">
        <v>2828.02</v>
      </c>
      <c r="E40" s="50">
        <v>1963.1</v>
      </c>
      <c r="F40" s="51">
        <f t="shared" ref="F40" si="11">E40/D40</f>
        <v>0.69420000000000004</v>
      </c>
      <c r="G40" s="50">
        <v>1963.1</v>
      </c>
      <c r="H40" s="51">
        <f>G40/D40</f>
        <v>0.69420000000000004</v>
      </c>
      <c r="I40" s="50">
        <f>2603.42+224.6</f>
        <v>2828.02</v>
      </c>
      <c r="J40" s="168"/>
      <c r="K40" s="102"/>
      <c r="L40" s="1"/>
      <c r="M40" s="1"/>
    </row>
    <row r="41" spans="1:13" ht="39.75" customHeight="1" x14ac:dyDescent="0.25">
      <c r="A41" s="39"/>
      <c r="B41" s="128" t="s">
        <v>11</v>
      </c>
      <c r="C41" s="50">
        <v>292.08999999999997</v>
      </c>
      <c r="D41" s="50">
        <v>292.08999999999997</v>
      </c>
      <c r="E41" s="50">
        <v>137.01</v>
      </c>
      <c r="F41" s="51">
        <f>E41/D41</f>
        <v>0.46910000000000002</v>
      </c>
      <c r="G41" s="50">
        <v>137.01</v>
      </c>
      <c r="H41" s="51">
        <f>G41/D41</f>
        <v>0.46910000000000002</v>
      </c>
      <c r="I41" s="50">
        <v>292.08999999999997</v>
      </c>
      <c r="J41" s="168"/>
      <c r="K41" s="102"/>
      <c r="L41" s="1"/>
      <c r="M41" s="1"/>
    </row>
    <row r="42" spans="1:13" ht="39.75" customHeight="1" x14ac:dyDescent="0.25">
      <c r="A42" s="39"/>
      <c r="B42" s="128" t="s">
        <v>13</v>
      </c>
      <c r="C42" s="37"/>
      <c r="D42" s="37"/>
      <c r="E42" s="37"/>
      <c r="F42" s="40"/>
      <c r="G42" s="37"/>
      <c r="H42" s="40"/>
      <c r="I42" s="37">
        <f t="shared" ref="I42:I43" si="12">D42-G42</f>
        <v>0</v>
      </c>
      <c r="J42" s="168"/>
      <c r="K42" s="102"/>
      <c r="L42" s="1"/>
      <c r="M42" s="1"/>
    </row>
    <row r="43" spans="1:13" ht="39.75" customHeight="1" x14ac:dyDescent="0.25">
      <c r="A43" s="39"/>
      <c r="B43" s="128" t="s">
        <v>5</v>
      </c>
      <c r="C43" s="37"/>
      <c r="D43" s="37"/>
      <c r="E43" s="37"/>
      <c r="F43" s="40"/>
      <c r="G43" s="37"/>
      <c r="H43" s="40"/>
      <c r="I43" s="37">
        <f t="shared" si="12"/>
        <v>0</v>
      </c>
      <c r="J43" s="168"/>
      <c r="K43" s="102"/>
      <c r="L43" s="1"/>
      <c r="M43" s="1"/>
    </row>
    <row r="44" spans="1:13" s="2" customFormat="1" ht="294" customHeight="1" x14ac:dyDescent="0.25">
      <c r="A44" s="130" t="s">
        <v>10</v>
      </c>
      <c r="B44" s="138" t="s">
        <v>135</v>
      </c>
      <c r="C44" s="127">
        <f>C45+C46+C47+C48</f>
        <v>13940.95</v>
      </c>
      <c r="D44" s="127">
        <f>D45+D46+D47+D48</f>
        <v>13940.95</v>
      </c>
      <c r="E44" s="127">
        <f>E45+E46+E47+E48+E49</f>
        <v>454.3</v>
      </c>
      <c r="F44" s="129">
        <f>E44/D44</f>
        <v>3.2599999999999997E-2</v>
      </c>
      <c r="G44" s="127">
        <f>SUM(G45:G49)</f>
        <v>454.3</v>
      </c>
      <c r="H44" s="129">
        <f>G44/D44</f>
        <v>3.2599999999999997E-2</v>
      </c>
      <c r="I44" s="127">
        <f>I45+I46+I47+I48</f>
        <v>13940.95</v>
      </c>
      <c r="J44" s="154" t="s">
        <v>137</v>
      </c>
      <c r="K44" s="102"/>
      <c r="L44" s="1"/>
      <c r="M44" s="1"/>
    </row>
    <row r="45" spans="1:13" s="3" customFormat="1" ht="35.25" customHeight="1" x14ac:dyDescent="0.25">
      <c r="A45" s="139"/>
      <c r="B45" s="128" t="s">
        <v>4</v>
      </c>
      <c r="C45" s="50">
        <v>922.68</v>
      </c>
      <c r="D45" s="50">
        <v>922.68</v>
      </c>
      <c r="E45" s="37">
        <v>0</v>
      </c>
      <c r="F45" s="40">
        <f>E45/D45</f>
        <v>0</v>
      </c>
      <c r="G45" s="50">
        <v>0</v>
      </c>
      <c r="H45" s="51">
        <f t="shared" ref="H45:H47" si="13">G45/D45</f>
        <v>0</v>
      </c>
      <c r="I45" s="50">
        <v>922.68</v>
      </c>
      <c r="J45" s="154"/>
      <c r="K45" s="102"/>
      <c r="L45" s="1"/>
      <c r="M45" s="1"/>
    </row>
    <row r="46" spans="1:13" s="3" customFormat="1" ht="35.25" customHeight="1" x14ac:dyDescent="0.25">
      <c r="A46" s="139"/>
      <c r="B46" s="128" t="s">
        <v>48</v>
      </c>
      <c r="C46" s="50">
        <v>12321.22</v>
      </c>
      <c r="D46" s="50">
        <v>12321.22</v>
      </c>
      <c r="E46" s="50">
        <v>431.58</v>
      </c>
      <c r="F46" s="51">
        <f>E46/D46</f>
        <v>3.5000000000000003E-2</v>
      </c>
      <c r="G46" s="50">
        <v>431.58</v>
      </c>
      <c r="H46" s="51">
        <f t="shared" si="13"/>
        <v>3.5000000000000003E-2</v>
      </c>
      <c r="I46" s="50">
        <v>12321.22</v>
      </c>
      <c r="J46" s="154"/>
      <c r="K46" s="102"/>
      <c r="L46" s="1"/>
      <c r="M46" s="1"/>
    </row>
    <row r="47" spans="1:13" s="3" customFormat="1" ht="35.25" customHeight="1" x14ac:dyDescent="0.25">
      <c r="A47" s="103"/>
      <c r="B47" s="128" t="s">
        <v>11</v>
      </c>
      <c r="C47" s="50">
        <v>697.05</v>
      </c>
      <c r="D47" s="50">
        <v>697.05</v>
      </c>
      <c r="E47" s="50">
        <v>22.72</v>
      </c>
      <c r="F47" s="51">
        <f>E47/D47</f>
        <v>3.2599999999999997E-2</v>
      </c>
      <c r="G47" s="50">
        <v>22.72</v>
      </c>
      <c r="H47" s="51">
        <f t="shared" si="13"/>
        <v>3.2599999999999997E-2</v>
      </c>
      <c r="I47" s="50">
        <v>697.05</v>
      </c>
      <c r="J47" s="154"/>
      <c r="K47" s="102"/>
      <c r="L47" s="1"/>
      <c r="M47" s="1"/>
    </row>
    <row r="48" spans="1:13" s="3" customFormat="1" ht="35.25" customHeight="1" x14ac:dyDescent="0.25">
      <c r="A48" s="103"/>
      <c r="B48" s="128" t="s">
        <v>13</v>
      </c>
      <c r="C48" s="37">
        <v>0</v>
      </c>
      <c r="D48" s="37">
        <v>0</v>
      </c>
      <c r="E48" s="37"/>
      <c r="F48" s="40">
        <v>0</v>
      </c>
      <c r="G48" s="42"/>
      <c r="H48" s="40"/>
      <c r="I48" s="37">
        <f>D48-G48</f>
        <v>0</v>
      </c>
      <c r="J48" s="154"/>
      <c r="K48" s="102"/>
      <c r="L48" s="1"/>
      <c r="M48" s="1"/>
    </row>
    <row r="49" spans="1:13" s="3" customFormat="1" ht="35.25" customHeight="1" x14ac:dyDescent="0.25">
      <c r="A49" s="103"/>
      <c r="B49" s="128" t="s">
        <v>5</v>
      </c>
      <c r="C49" s="37"/>
      <c r="D49" s="37"/>
      <c r="E49" s="37"/>
      <c r="F49" s="40"/>
      <c r="G49" s="37"/>
      <c r="H49" s="40"/>
      <c r="I49" s="37"/>
      <c r="J49" s="154"/>
      <c r="K49" s="102"/>
      <c r="L49" s="1"/>
      <c r="M49" s="1"/>
    </row>
    <row r="50" spans="1:13" s="3" customFormat="1" ht="234.75" customHeight="1" x14ac:dyDescent="0.25">
      <c r="A50" s="130" t="s">
        <v>34</v>
      </c>
      <c r="B50" s="132" t="s">
        <v>130</v>
      </c>
      <c r="C50" s="127">
        <f>C51+C52+C53+C54</f>
        <v>14276.4</v>
      </c>
      <c r="D50" s="127">
        <f t="shared" ref="D50:E50" si="14">D51+D52+D53+D54</f>
        <v>20227.64</v>
      </c>
      <c r="E50" s="127">
        <f t="shared" si="14"/>
        <v>6683.2</v>
      </c>
      <c r="F50" s="129">
        <f t="shared" ref="F50:F52" si="15">E50/D50</f>
        <v>0.33040000000000003</v>
      </c>
      <c r="G50" s="127">
        <f>G51+G52+G53+G54</f>
        <v>5759.3</v>
      </c>
      <c r="H50" s="129">
        <f t="shared" ref="H50:H52" si="16">G50/D50</f>
        <v>0.28470000000000001</v>
      </c>
      <c r="I50" s="127">
        <f>I51+I52+I53+I54</f>
        <v>20227.64</v>
      </c>
      <c r="J50" s="151" t="s">
        <v>138</v>
      </c>
      <c r="K50" s="102"/>
      <c r="L50" s="1"/>
      <c r="M50" s="1"/>
    </row>
    <row r="51" spans="1:13" s="3" customFormat="1" ht="77.25" customHeight="1" x14ac:dyDescent="0.25">
      <c r="A51" s="130"/>
      <c r="B51" s="128" t="s">
        <v>4</v>
      </c>
      <c r="C51" s="50"/>
      <c r="D51" s="50">
        <v>0</v>
      </c>
      <c r="E51" s="127"/>
      <c r="F51" s="129"/>
      <c r="G51" s="127"/>
      <c r="H51" s="129"/>
      <c r="I51" s="50">
        <v>0</v>
      </c>
      <c r="J51" s="152"/>
      <c r="K51" s="102"/>
      <c r="L51" s="1"/>
      <c r="M51" s="1"/>
    </row>
    <row r="52" spans="1:13" s="3" customFormat="1" ht="77.25" customHeight="1" x14ac:dyDescent="0.25">
      <c r="A52" s="130"/>
      <c r="B52" s="128" t="s">
        <v>16</v>
      </c>
      <c r="C52" s="50">
        <v>14276.4</v>
      </c>
      <c r="D52" s="50">
        <v>20227.64</v>
      </c>
      <c r="E52" s="50">
        <v>6683.2</v>
      </c>
      <c r="F52" s="51">
        <f t="shared" si="15"/>
        <v>0.33040000000000003</v>
      </c>
      <c r="G52" s="50">
        <v>5759.3</v>
      </c>
      <c r="H52" s="51">
        <f t="shared" si="16"/>
        <v>0.28470000000000001</v>
      </c>
      <c r="I52" s="50">
        <f>539.4+46.47+11445.57+8196.2</f>
        <v>20227.64</v>
      </c>
      <c r="J52" s="152"/>
      <c r="K52" s="102"/>
      <c r="L52" s="1"/>
      <c r="M52" s="1"/>
    </row>
    <row r="53" spans="1:13" s="3" customFormat="1" ht="75.75" customHeight="1" x14ac:dyDescent="0.25">
      <c r="A53" s="130"/>
      <c r="B53" s="128" t="s">
        <v>11</v>
      </c>
      <c r="C53" s="35"/>
      <c r="D53" s="35"/>
      <c r="E53" s="35"/>
      <c r="F53" s="36"/>
      <c r="G53" s="35"/>
      <c r="H53" s="36"/>
      <c r="I53" s="35"/>
      <c r="J53" s="152"/>
      <c r="K53" s="102"/>
      <c r="L53" s="1"/>
      <c r="M53" s="1"/>
    </row>
    <row r="54" spans="1:13" s="3" customFormat="1" ht="45" customHeight="1" x14ac:dyDescent="0.25">
      <c r="A54" s="130"/>
      <c r="B54" s="128" t="s">
        <v>13</v>
      </c>
      <c r="C54" s="35"/>
      <c r="D54" s="35"/>
      <c r="E54" s="35"/>
      <c r="F54" s="36"/>
      <c r="G54" s="35"/>
      <c r="H54" s="36"/>
      <c r="I54" s="35"/>
      <c r="J54" s="152"/>
      <c r="K54" s="102"/>
      <c r="L54" s="1"/>
      <c r="M54" s="1"/>
    </row>
    <row r="55" spans="1:13" s="3" customFormat="1" ht="49.5" customHeight="1" x14ac:dyDescent="0.25">
      <c r="A55" s="130"/>
      <c r="B55" s="128" t="s">
        <v>5</v>
      </c>
      <c r="C55" s="37"/>
      <c r="D55" s="37"/>
      <c r="E55" s="37"/>
      <c r="F55" s="40"/>
      <c r="G55" s="37"/>
      <c r="H55" s="40"/>
      <c r="I55" s="37"/>
      <c r="J55" s="153"/>
      <c r="K55" s="102"/>
      <c r="L55" s="1"/>
      <c r="M55" s="1"/>
    </row>
    <row r="56" spans="1:13" s="12" customFormat="1" ht="238.5" customHeight="1" x14ac:dyDescent="0.25">
      <c r="A56" s="96" t="s">
        <v>17</v>
      </c>
      <c r="B56" s="107" t="s">
        <v>113</v>
      </c>
      <c r="C56" s="108">
        <f>C57+C58+C59+C60+C61</f>
        <v>5613.9</v>
      </c>
      <c r="D56" s="108">
        <f>D57+D58+D59+D60+D61</f>
        <v>5613.9</v>
      </c>
      <c r="E56" s="108">
        <f>E57+E58+E59+E60+E61</f>
        <v>5518.96</v>
      </c>
      <c r="F56" s="109">
        <f>E56/D56</f>
        <v>0.98309999999999997</v>
      </c>
      <c r="G56" s="108">
        <f>G57+G58+G59+G60+G61</f>
        <v>5518.96</v>
      </c>
      <c r="H56" s="109">
        <f>G56/D56</f>
        <v>0.98309999999999997</v>
      </c>
      <c r="I56" s="108">
        <f>I57+I58+I59+I60+I61</f>
        <v>5613.9</v>
      </c>
      <c r="J56" s="155" t="s">
        <v>140</v>
      </c>
      <c r="K56" s="102"/>
      <c r="L56" s="1"/>
      <c r="M56" s="1"/>
    </row>
    <row r="57" spans="1:13" s="3" customFormat="1" ht="33" customHeight="1" x14ac:dyDescent="0.25">
      <c r="A57" s="96"/>
      <c r="B57" s="110" t="s">
        <v>4</v>
      </c>
      <c r="C57" s="50">
        <v>0</v>
      </c>
      <c r="D57" s="50">
        <v>0</v>
      </c>
      <c r="E57" s="50">
        <v>0</v>
      </c>
      <c r="F57" s="51"/>
      <c r="G57" s="50">
        <v>0</v>
      </c>
      <c r="H57" s="51"/>
      <c r="I57" s="50">
        <v>0</v>
      </c>
      <c r="J57" s="156"/>
      <c r="K57" s="102"/>
      <c r="L57" s="1"/>
      <c r="M57" s="1"/>
    </row>
    <row r="58" spans="1:13" s="3" customFormat="1" ht="33" customHeight="1" x14ac:dyDescent="0.25">
      <c r="A58" s="96"/>
      <c r="B58" s="110" t="s">
        <v>48</v>
      </c>
      <c r="C58" s="50">
        <v>5613.9</v>
      </c>
      <c r="D58" s="50">
        <v>5613.9</v>
      </c>
      <c r="E58" s="50">
        <v>5518.96</v>
      </c>
      <c r="F58" s="51">
        <f t="shared" ref="F58" si="17">E58/D58</f>
        <v>0.98309999999999997</v>
      </c>
      <c r="G58" s="50">
        <v>5518.96</v>
      </c>
      <c r="H58" s="51">
        <f t="shared" ref="H58" si="18">G58/D58</f>
        <v>0.98309999999999997</v>
      </c>
      <c r="I58" s="50">
        <f>1101.6+4512.3</f>
        <v>5613.9</v>
      </c>
      <c r="J58" s="156"/>
      <c r="K58" s="102"/>
      <c r="L58" s="1"/>
      <c r="M58" s="1"/>
    </row>
    <row r="59" spans="1:13" s="3" customFormat="1" ht="33" customHeight="1" x14ac:dyDescent="0.25">
      <c r="A59" s="96"/>
      <c r="B59" s="110" t="s">
        <v>11</v>
      </c>
      <c r="C59" s="50">
        <v>0</v>
      </c>
      <c r="D59" s="50">
        <v>0</v>
      </c>
      <c r="E59" s="50">
        <f>G59</f>
        <v>0</v>
      </c>
      <c r="F59" s="51"/>
      <c r="G59" s="50">
        <v>0</v>
      </c>
      <c r="H59" s="51"/>
      <c r="I59" s="50">
        <v>0</v>
      </c>
      <c r="J59" s="156"/>
      <c r="K59" s="102"/>
      <c r="L59" s="1"/>
      <c r="M59" s="1"/>
    </row>
    <row r="60" spans="1:13" s="3" customFormat="1" ht="33" customHeight="1" x14ac:dyDescent="0.25">
      <c r="A60" s="96"/>
      <c r="B60" s="110" t="s">
        <v>13</v>
      </c>
      <c r="C60" s="50"/>
      <c r="D60" s="50"/>
      <c r="E60" s="50"/>
      <c r="F60" s="51"/>
      <c r="G60" s="50"/>
      <c r="H60" s="51"/>
      <c r="I60" s="37"/>
      <c r="J60" s="156"/>
      <c r="K60" s="102"/>
      <c r="L60" s="1"/>
      <c r="M60" s="1"/>
    </row>
    <row r="61" spans="1:13" s="3" customFormat="1" ht="33" customHeight="1" x14ac:dyDescent="0.25">
      <c r="A61" s="96"/>
      <c r="B61" s="110" t="s">
        <v>5</v>
      </c>
      <c r="C61" s="50"/>
      <c r="D61" s="50"/>
      <c r="E61" s="50"/>
      <c r="F61" s="51"/>
      <c r="G61" s="50"/>
      <c r="H61" s="51"/>
      <c r="I61" s="37"/>
      <c r="J61" s="156"/>
      <c r="K61" s="102"/>
      <c r="L61" s="1"/>
      <c r="M61" s="1"/>
    </row>
    <row r="62" spans="1:13" s="55" customFormat="1" ht="45" customHeight="1" x14ac:dyDescent="0.25">
      <c r="A62" s="96" t="s">
        <v>18</v>
      </c>
      <c r="B62" s="72" t="s">
        <v>60</v>
      </c>
      <c r="C62" s="108"/>
      <c r="D62" s="108"/>
      <c r="E62" s="63"/>
      <c r="F62" s="109"/>
      <c r="G62" s="108"/>
      <c r="H62" s="109"/>
      <c r="I62" s="64"/>
      <c r="J62" s="88" t="s">
        <v>35</v>
      </c>
      <c r="K62" s="52"/>
      <c r="L62" s="53"/>
      <c r="M62" s="53"/>
    </row>
    <row r="63" spans="1:13" s="13" customFormat="1" ht="409.5" customHeight="1" x14ac:dyDescent="0.25">
      <c r="A63" s="192" t="s">
        <v>19</v>
      </c>
      <c r="B63" s="161" t="s">
        <v>124</v>
      </c>
      <c r="C63" s="146">
        <f>SUM(C65:C68)</f>
        <v>2027040.5</v>
      </c>
      <c r="D63" s="146">
        <f>SUM(D65:D68)</f>
        <v>2032367.86</v>
      </c>
      <c r="E63" s="169">
        <f>SUM(E65:E68)</f>
        <v>138499.20000000001</v>
      </c>
      <c r="F63" s="172">
        <f>E63/D63</f>
        <v>6.8099999999999994E-2</v>
      </c>
      <c r="G63" s="146">
        <f t="shared" ref="G63" si="19">SUM(G65:G69)</f>
        <v>138499.20000000001</v>
      </c>
      <c r="H63" s="167">
        <f>G63/D63</f>
        <v>6.8099999999999994E-2</v>
      </c>
      <c r="I63" s="146">
        <f>SUM(I65:I68)</f>
        <v>2010388.84</v>
      </c>
      <c r="J63" s="157"/>
      <c r="K63" s="102"/>
      <c r="L63" s="1"/>
      <c r="M63" s="1"/>
    </row>
    <row r="64" spans="1:13" s="13" customFormat="1" ht="409.6" customHeight="1" x14ac:dyDescent="0.25">
      <c r="A64" s="193"/>
      <c r="B64" s="161"/>
      <c r="C64" s="146"/>
      <c r="D64" s="146"/>
      <c r="E64" s="170"/>
      <c r="F64" s="174"/>
      <c r="G64" s="146"/>
      <c r="H64" s="167"/>
      <c r="I64" s="146"/>
      <c r="J64" s="157"/>
      <c r="K64" s="102"/>
      <c r="L64" s="1"/>
      <c r="M64" s="1"/>
    </row>
    <row r="65" spans="1:13" s="4" customFormat="1" x14ac:dyDescent="0.25">
      <c r="A65" s="39"/>
      <c r="B65" s="111" t="s">
        <v>4</v>
      </c>
      <c r="C65" s="50">
        <f>C71+C143</f>
        <v>55317.7</v>
      </c>
      <c r="D65" s="50">
        <f t="shared" ref="C65:E69" si="20">D71+D143</f>
        <v>55317.7</v>
      </c>
      <c r="E65" s="50">
        <f t="shared" si="20"/>
        <v>10119.86</v>
      </c>
      <c r="F65" s="51">
        <f t="shared" ref="F65:F67" si="21">E65/D65</f>
        <v>0.18290000000000001</v>
      </c>
      <c r="G65" s="50">
        <f>G71+G143</f>
        <v>10119.86</v>
      </c>
      <c r="H65" s="51">
        <f t="shared" ref="H65:H67" si="22">G65/D65</f>
        <v>0.18290000000000001</v>
      </c>
      <c r="I65" s="50">
        <f>I71+I143</f>
        <v>55317.7</v>
      </c>
      <c r="J65" s="157"/>
      <c r="K65" s="102"/>
      <c r="L65" s="1"/>
      <c r="M65" s="1"/>
    </row>
    <row r="66" spans="1:13" s="4" customFormat="1" x14ac:dyDescent="0.25">
      <c r="A66" s="39"/>
      <c r="B66" s="111" t="s">
        <v>36</v>
      </c>
      <c r="C66" s="50">
        <f t="shared" si="20"/>
        <v>1753527.87</v>
      </c>
      <c r="D66" s="50">
        <f t="shared" si="20"/>
        <v>1752985.06</v>
      </c>
      <c r="E66" s="50">
        <f t="shared" si="20"/>
        <v>112316.05</v>
      </c>
      <c r="F66" s="51">
        <f t="shared" si="21"/>
        <v>6.4100000000000004E-2</v>
      </c>
      <c r="G66" s="50">
        <f>G72+G144</f>
        <v>112316.05</v>
      </c>
      <c r="H66" s="51">
        <f t="shared" si="22"/>
        <v>6.4100000000000004E-2</v>
      </c>
      <c r="I66" s="50">
        <f>I72+I144</f>
        <v>1733423.73</v>
      </c>
      <c r="J66" s="157"/>
      <c r="K66" s="102"/>
      <c r="L66" s="1"/>
      <c r="M66" s="1"/>
    </row>
    <row r="67" spans="1:13" s="4" customFormat="1" x14ac:dyDescent="0.25">
      <c r="A67" s="39"/>
      <c r="B67" s="111" t="s">
        <v>11</v>
      </c>
      <c r="C67" s="50">
        <f t="shared" si="20"/>
        <v>218194.93</v>
      </c>
      <c r="D67" s="50">
        <f t="shared" si="20"/>
        <v>224065.1</v>
      </c>
      <c r="E67" s="50">
        <f t="shared" si="20"/>
        <v>16063.29</v>
      </c>
      <c r="F67" s="51">
        <f t="shared" si="21"/>
        <v>7.17E-2</v>
      </c>
      <c r="G67" s="50">
        <f>G73+G145</f>
        <v>16063.29</v>
      </c>
      <c r="H67" s="51">
        <f t="shared" si="22"/>
        <v>7.17E-2</v>
      </c>
      <c r="I67" s="50">
        <f>I73+I145</f>
        <v>221647.41</v>
      </c>
      <c r="J67" s="157"/>
      <c r="K67" s="102"/>
      <c r="L67" s="1"/>
      <c r="M67" s="1"/>
    </row>
    <row r="68" spans="1:13" s="4" customFormat="1" x14ac:dyDescent="0.25">
      <c r="A68" s="39"/>
      <c r="B68" s="111" t="s">
        <v>13</v>
      </c>
      <c r="C68" s="50">
        <f t="shared" si="20"/>
        <v>0</v>
      </c>
      <c r="D68" s="50">
        <f t="shared" si="20"/>
        <v>0</v>
      </c>
      <c r="E68" s="50">
        <f t="shared" si="20"/>
        <v>0</v>
      </c>
      <c r="F68" s="51">
        <v>0</v>
      </c>
      <c r="G68" s="50"/>
      <c r="H68" s="51">
        <v>0</v>
      </c>
      <c r="I68" s="50">
        <f>I74+I146</f>
        <v>0</v>
      </c>
      <c r="J68" s="157"/>
      <c r="K68" s="102"/>
      <c r="L68" s="1"/>
      <c r="M68" s="1"/>
    </row>
    <row r="69" spans="1:13" s="4" customFormat="1" collapsed="1" x14ac:dyDescent="0.25">
      <c r="A69" s="39"/>
      <c r="B69" s="111" t="s">
        <v>5</v>
      </c>
      <c r="C69" s="50">
        <f t="shared" si="20"/>
        <v>0</v>
      </c>
      <c r="D69" s="50">
        <f t="shared" si="20"/>
        <v>0</v>
      </c>
      <c r="E69" s="50">
        <f t="shared" si="20"/>
        <v>0</v>
      </c>
      <c r="F69" s="51"/>
      <c r="G69" s="50"/>
      <c r="H69" s="51"/>
      <c r="I69" s="50">
        <f>I75+I147</f>
        <v>0</v>
      </c>
      <c r="J69" s="157"/>
      <c r="K69" s="102"/>
      <c r="L69" s="1"/>
      <c r="M69" s="1"/>
    </row>
    <row r="70" spans="1:13" s="13" customFormat="1" ht="47.25" customHeight="1" x14ac:dyDescent="0.25">
      <c r="A70" s="119" t="s">
        <v>38</v>
      </c>
      <c r="B70" s="120" t="s">
        <v>58</v>
      </c>
      <c r="C70" s="121">
        <f>SUM(C71:C75)</f>
        <v>1969534.75</v>
      </c>
      <c r="D70" s="121">
        <f>SUM(D71:D75)</f>
        <v>1975466.78</v>
      </c>
      <c r="E70" s="121">
        <f>SUM(E71:E75)</f>
        <v>125074.44</v>
      </c>
      <c r="F70" s="122">
        <f>E70/D70</f>
        <v>6.3299999999999995E-2</v>
      </c>
      <c r="G70" s="121">
        <f>SUM(G71:G75)</f>
        <v>125074.44</v>
      </c>
      <c r="H70" s="122">
        <f>G70/D70</f>
        <v>6.3299999999999995E-2</v>
      </c>
      <c r="I70" s="121">
        <f>SUM(I71:I75)</f>
        <v>1953487.76</v>
      </c>
      <c r="J70" s="147"/>
      <c r="K70" s="102"/>
      <c r="L70" s="1"/>
      <c r="M70" s="1"/>
    </row>
    <row r="71" spans="1:13" s="4" customFormat="1" x14ac:dyDescent="0.25">
      <c r="A71" s="125"/>
      <c r="B71" s="111" t="s">
        <v>4</v>
      </c>
      <c r="C71" s="50">
        <f t="shared" ref="C71:I71" si="23">C77+C101+C125</f>
        <v>2220.79</v>
      </c>
      <c r="D71" s="50">
        <f t="shared" si="23"/>
        <v>2220.79</v>
      </c>
      <c r="E71" s="50">
        <f t="shared" si="23"/>
        <v>493.77</v>
      </c>
      <c r="F71" s="50">
        <f t="shared" si="23"/>
        <v>0.22</v>
      </c>
      <c r="G71" s="50">
        <f t="shared" si="23"/>
        <v>493.77</v>
      </c>
      <c r="H71" s="50">
        <f t="shared" si="23"/>
        <v>0.22</v>
      </c>
      <c r="I71" s="50">
        <f t="shared" si="23"/>
        <v>2220.79</v>
      </c>
      <c r="J71" s="147"/>
      <c r="K71" s="102"/>
      <c r="L71" s="1"/>
      <c r="M71" s="1"/>
    </row>
    <row r="72" spans="1:13" s="4" customFormat="1" x14ac:dyDescent="0.25">
      <c r="A72" s="125"/>
      <c r="B72" s="111" t="s">
        <v>47</v>
      </c>
      <c r="C72" s="50">
        <f t="shared" ref="C72:I72" si="24">C78+C102+C126</f>
        <v>1749379.35</v>
      </c>
      <c r="D72" s="50">
        <f t="shared" si="24"/>
        <v>1749379.34</v>
      </c>
      <c r="E72" s="50">
        <f t="shared" si="24"/>
        <v>108715.83</v>
      </c>
      <c r="F72" s="50">
        <f t="shared" si="24"/>
        <v>0.62</v>
      </c>
      <c r="G72" s="50">
        <f t="shared" si="24"/>
        <v>108715.83</v>
      </c>
      <c r="H72" s="50">
        <f t="shared" si="24"/>
        <v>0.62</v>
      </c>
      <c r="I72" s="50">
        <f t="shared" si="24"/>
        <v>1729818.01</v>
      </c>
      <c r="J72" s="147"/>
      <c r="K72" s="102"/>
      <c r="L72" s="1"/>
      <c r="M72" s="1"/>
    </row>
    <row r="73" spans="1:13" s="4" customFormat="1" x14ac:dyDescent="0.25">
      <c r="A73" s="125"/>
      <c r="B73" s="111" t="s">
        <v>11</v>
      </c>
      <c r="C73" s="50">
        <f t="shared" ref="C73:I73" si="25">C79+C103+C127</f>
        <v>217934.61</v>
      </c>
      <c r="D73" s="50">
        <f t="shared" si="25"/>
        <v>223866.65</v>
      </c>
      <c r="E73" s="50">
        <f t="shared" si="25"/>
        <v>15864.84</v>
      </c>
      <c r="F73" s="50">
        <f t="shared" si="25"/>
        <v>0.62</v>
      </c>
      <c r="G73" s="50">
        <f t="shared" si="25"/>
        <v>15864.84</v>
      </c>
      <c r="H73" s="50">
        <f t="shared" si="25"/>
        <v>0.62</v>
      </c>
      <c r="I73" s="50">
        <f t="shared" si="25"/>
        <v>221448.95999999999</v>
      </c>
      <c r="J73" s="147"/>
      <c r="K73" s="102"/>
      <c r="L73" s="1"/>
      <c r="M73" s="1"/>
    </row>
    <row r="74" spans="1:13" s="4" customFormat="1" x14ac:dyDescent="0.25">
      <c r="A74" s="125"/>
      <c r="B74" s="111" t="s">
        <v>13</v>
      </c>
      <c r="C74" s="50">
        <f t="shared" ref="C74:I74" si="26">C80+C104+C128</f>
        <v>0</v>
      </c>
      <c r="D74" s="50">
        <f t="shared" si="26"/>
        <v>0</v>
      </c>
      <c r="E74" s="50">
        <f t="shared" si="26"/>
        <v>0</v>
      </c>
      <c r="F74" s="50">
        <f t="shared" si="26"/>
        <v>0</v>
      </c>
      <c r="G74" s="50">
        <f t="shared" si="26"/>
        <v>0</v>
      </c>
      <c r="H74" s="50">
        <f t="shared" si="26"/>
        <v>0</v>
      </c>
      <c r="I74" s="50">
        <f t="shared" si="26"/>
        <v>0</v>
      </c>
      <c r="J74" s="147"/>
      <c r="K74" s="102"/>
      <c r="L74" s="1"/>
      <c r="M74" s="1"/>
    </row>
    <row r="75" spans="1:13" s="4" customFormat="1" x14ac:dyDescent="0.25">
      <c r="A75" s="125"/>
      <c r="B75" s="111" t="s">
        <v>5</v>
      </c>
      <c r="C75" s="50">
        <f>C81+C105+C129</f>
        <v>0</v>
      </c>
      <c r="D75" s="50">
        <f t="shared" ref="D75:I75" si="27">D81+D105+D129</f>
        <v>0</v>
      </c>
      <c r="E75" s="50">
        <f t="shared" si="27"/>
        <v>0</v>
      </c>
      <c r="F75" s="50">
        <f t="shared" si="27"/>
        <v>0</v>
      </c>
      <c r="G75" s="50">
        <f t="shared" si="27"/>
        <v>0</v>
      </c>
      <c r="H75" s="50">
        <f t="shared" si="27"/>
        <v>0</v>
      </c>
      <c r="I75" s="50">
        <f t="shared" si="27"/>
        <v>0</v>
      </c>
      <c r="J75" s="147"/>
      <c r="K75" s="102"/>
      <c r="L75" s="1"/>
      <c r="M75" s="1"/>
    </row>
    <row r="76" spans="1:13" s="13" customFormat="1" ht="87" customHeight="1" x14ac:dyDescent="0.25">
      <c r="A76" s="119" t="s">
        <v>39</v>
      </c>
      <c r="B76" s="120" t="s">
        <v>76</v>
      </c>
      <c r="C76" s="121">
        <f>SUM(C77:C81)</f>
        <v>1002571.1</v>
      </c>
      <c r="D76" s="121">
        <f>SUM(D77:D81)</f>
        <v>1008503.13</v>
      </c>
      <c r="E76" s="121">
        <f>SUM(E77:E81)</f>
        <v>121781.84</v>
      </c>
      <c r="F76" s="122">
        <f>E76/D76</f>
        <v>0.1208</v>
      </c>
      <c r="G76" s="121">
        <f>SUM(G77:G81)</f>
        <v>121781.84</v>
      </c>
      <c r="H76" s="122">
        <f>G76/D76</f>
        <v>0.1208</v>
      </c>
      <c r="I76" s="121">
        <f>SUM(I77:I81)</f>
        <v>1008503.13</v>
      </c>
      <c r="J76" s="73"/>
      <c r="K76" s="102"/>
      <c r="L76" s="1"/>
      <c r="M76" s="1"/>
    </row>
    <row r="77" spans="1:13" s="4" customFormat="1" x14ac:dyDescent="0.25">
      <c r="A77" s="56"/>
      <c r="B77" s="111" t="s">
        <v>4</v>
      </c>
      <c r="C77" s="50">
        <f>C83</f>
        <v>0</v>
      </c>
      <c r="D77" s="50">
        <f t="shared" ref="D77:E77" si="28">D83</f>
        <v>0</v>
      </c>
      <c r="E77" s="50">
        <f t="shared" si="28"/>
        <v>0</v>
      </c>
      <c r="F77" s="122"/>
      <c r="G77" s="50">
        <f>G83</f>
        <v>0</v>
      </c>
      <c r="H77" s="122"/>
      <c r="I77" s="50">
        <f>I83</f>
        <v>0</v>
      </c>
      <c r="J77" s="100"/>
      <c r="K77" s="102"/>
      <c r="L77" s="1"/>
      <c r="M77" s="1"/>
    </row>
    <row r="78" spans="1:13" s="4" customFormat="1" x14ac:dyDescent="0.25">
      <c r="A78" s="56"/>
      <c r="B78" s="111" t="s">
        <v>47</v>
      </c>
      <c r="C78" s="50">
        <f t="shared" ref="C78:E79" si="29">C84+C90+C96</f>
        <v>890680.9</v>
      </c>
      <c r="D78" s="50">
        <f t="shared" si="29"/>
        <v>890680.9</v>
      </c>
      <c r="E78" s="50">
        <f t="shared" si="29"/>
        <v>106175.24</v>
      </c>
      <c r="F78" s="50">
        <f t="shared" ref="F78:H79" si="30">F84+F90</f>
        <v>0.37</v>
      </c>
      <c r="G78" s="50">
        <f>G84+G90+G96</f>
        <v>106175.24</v>
      </c>
      <c r="H78" s="50">
        <f t="shared" si="30"/>
        <v>0.37</v>
      </c>
      <c r="I78" s="50">
        <f>I84+I90+I96</f>
        <v>890680.9</v>
      </c>
      <c r="J78" s="100"/>
      <c r="K78" s="102"/>
      <c r="L78" s="1"/>
      <c r="M78" s="1"/>
    </row>
    <row r="79" spans="1:13" s="4" customFormat="1" x14ac:dyDescent="0.25">
      <c r="A79" s="56"/>
      <c r="B79" s="111" t="s">
        <v>37</v>
      </c>
      <c r="C79" s="50">
        <f t="shared" si="29"/>
        <v>111890.2</v>
      </c>
      <c r="D79" s="50">
        <f t="shared" si="29"/>
        <v>117822.23</v>
      </c>
      <c r="E79" s="50">
        <f t="shared" si="29"/>
        <v>15606.6</v>
      </c>
      <c r="F79" s="50">
        <f t="shared" si="30"/>
        <v>0.37</v>
      </c>
      <c r="G79" s="50">
        <f>G85+G91+G97</f>
        <v>15606.6</v>
      </c>
      <c r="H79" s="50">
        <f t="shared" si="30"/>
        <v>0.37</v>
      </c>
      <c r="I79" s="50">
        <f>I85+I91+I97</f>
        <v>117822.23</v>
      </c>
      <c r="J79" s="100"/>
      <c r="K79" s="102"/>
      <c r="L79" s="1"/>
      <c r="M79" s="1"/>
    </row>
    <row r="80" spans="1:13" s="4" customFormat="1" x14ac:dyDescent="0.25">
      <c r="A80" s="56"/>
      <c r="B80" s="111" t="s">
        <v>13</v>
      </c>
      <c r="C80" s="50"/>
      <c r="D80" s="50"/>
      <c r="E80" s="50"/>
      <c r="F80" s="51"/>
      <c r="G80" s="50"/>
      <c r="H80" s="51"/>
      <c r="I80" s="50"/>
      <c r="J80" s="100"/>
      <c r="K80" s="102"/>
      <c r="L80" s="1"/>
      <c r="M80" s="1"/>
    </row>
    <row r="81" spans="1:13" s="4" customFormat="1" x14ac:dyDescent="0.25">
      <c r="A81" s="56"/>
      <c r="B81" s="111" t="s">
        <v>5</v>
      </c>
      <c r="C81" s="50"/>
      <c r="D81" s="112"/>
      <c r="E81" s="50"/>
      <c r="F81" s="51"/>
      <c r="G81" s="50"/>
      <c r="H81" s="51"/>
      <c r="I81" s="50"/>
      <c r="J81" s="100"/>
      <c r="K81" s="102"/>
      <c r="L81" s="1"/>
      <c r="M81" s="1"/>
    </row>
    <row r="82" spans="1:13" s="13" customFormat="1" ht="71.25" customHeight="1" x14ac:dyDescent="0.25">
      <c r="A82" s="113" t="s">
        <v>53</v>
      </c>
      <c r="B82" s="57" t="s">
        <v>77</v>
      </c>
      <c r="C82" s="58">
        <f>SUM(C83:C87)</f>
        <v>937019.57</v>
      </c>
      <c r="D82" s="58">
        <f>SUM(D83:D87)</f>
        <v>942951.57</v>
      </c>
      <c r="E82" s="58">
        <f>SUM(E83:E87)</f>
        <v>101706.69</v>
      </c>
      <c r="F82" s="59">
        <f>E82/D82</f>
        <v>0.1079</v>
      </c>
      <c r="G82" s="58">
        <f>SUM(G83:G87)</f>
        <v>101706.69</v>
      </c>
      <c r="H82" s="59">
        <f>G82/D82</f>
        <v>0.1079</v>
      </c>
      <c r="I82" s="58">
        <f>SUM(I83:I87)</f>
        <v>942951.57</v>
      </c>
      <c r="J82" s="158" t="s">
        <v>117</v>
      </c>
      <c r="K82" s="102"/>
      <c r="L82" s="1"/>
      <c r="M82" s="1"/>
    </row>
    <row r="83" spans="1:13" s="4" customFormat="1" x14ac:dyDescent="0.25">
      <c r="A83" s="114"/>
      <c r="B83" s="111" t="s">
        <v>4</v>
      </c>
      <c r="C83" s="50"/>
      <c r="D83" s="112"/>
      <c r="E83" s="50"/>
      <c r="F83" s="51"/>
      <c r="G83" s="50"/>
      <c r="H83" s="51"/>
      <c r="I83" s="112"/>
      <c r="J83" s="159"/>
      <c r="K83" s="102"/>
      <c r="L83" s="1"/>
      <c r="M83" s="1"/>
    </row>
    <row r="84" spans="1:13" s="4" customFormat="1" x14ac:dyDescent="0.25">
      <c r="A84" s="114"/>
      <c r="B84" s="111" t="s">
        <v>47</v>
      </c>
      <c r="C84" s="50">
        <f>518834.7+320392.2</f>
        <v>839226.9</v>
      </c>
      <c r="D84" s="50">
        <f>518834.7+320392.2</f>
        <v>839226.9</v>
      </c>
      <c r="E84" s="50">
        <v>90518.95</v>
      </c>
      <c r="F84" s="51">
        <f>E84/D84</f>
        <v>0.1079</v>
      </c>
      <c r="G84" s="50">
        <v>90518.95</v>
      </c>
      <c r="H84" s="51">
        <f>G84/D84</f>
        <v>0.1079</v>
      </c>
      <c r="I84" s="50">
        <f>D84</f>
        <v>839226.9</v>
      </c>
      <c r="J84" s="159"/>
      <c r="K84" s="102"/>
      <c r="L84" s="1"/>
      <c r="M84" s="1"/>
    </row>
    <row r="85" spans="1:13" s="4" customFormat="1" x14ac:dyDescent="0.25">
      <c r="A85" s="114"/>
      <c r="B85" s="111" t="s">
        <v>37</v>
      </c>
      <c r="C85" s="50">
        <v>97792.67</v>
      </c>
      <c r="D85" s="50">
        <v>103724.67</v>
      </c>
      <c r="E85" s="50">
        <v>11187.74</v>
      </c>
      <c r="F85" s="51">
        <f>E85/D85</f>
        <v>0.1079</v>
      </c>
      <c r="G85" s="50">
        <v>11187.74</v>
      </c>
      <c r="H85" s="51">
        <f>G85/D85</f>
        <v>0.1079</v>
      </c>
      <c r="I85" s="50">
        <f>D85</f>
        <v>103724.67</v>
      </c>
      <c r="J85" s="159"/>
      <c r="K85" s="102"/>
      <c r="L85" s="1"/>
      <c r="M85" s="1"/>
    </row>
    <row r="86" spans="1:13" s="4" customFormat="1" x14ac:dyDescent="0.25">
      <c r="A86" s="114"/>
      <c r="B86" s="111" t="s">
        <v>13</v>
      </c>
      <c r="C86" s="37"/>
      <c r="D86" s="37"/>
      <c r="E86" s="37"/>
      <c r="F86" s="40"/>
      <c r="G86" s="37"/>
      <c r="H86" s="40"/>
      <c r="I86" s="50"/>
      <c r="J86" s="159"/>
      <c r="K86" s="102"/>
      <c r="L86" s="1"/>
      <c r="M86" s="1"/>
    </row>
    <row r="87" spans="1:13" s="4" customFormat="1" x14ac:dyDescent="0.25">
      <c r="A87" s="114"/>
      <c r="B87" s="111" t="s">
        <v>5</v>
      </c>
      <c r="C87" s="37"/>
      <c r="D87" s="35"/>
      <c r="E87" s="37"/>
      <c r="F87" s="40"/>
      <c r="G87" s="37"/>
      <c r="H87" s="40"/>
      <c r="I87" s="50"/>
      <c r="J87" s="160"/>
      <c r="K87" s="102"/>
      <c r="L87" s="1"/>
      <c r="M87" s="1"/>
    </row>
    <row r="88" spans="1:13" s="4" customFormat="1" ht="60.75" x14ac:dyDescent="0.25">
      <c r="A88" s="113" t="s">
        <v>90</v>
      </c>
      <c r="B88" s="57" t="s">
        <v>91</v>
      </c>
      <c r="C88" s="58">
        <f>SUM(C89:C93)</f>
        <v>16359.66</v>
      </c>
      <c r="D88" s="58">
        <f>SUM(D89:D93)</f>
        <v>16359.66</v>
      </c>
      <c r="E88" s="58">
        <f>SUM(E89:E93)</f>
        <v>4285.3</v>
      </c>
      <c r="F88" s="59">
        <f>E88/D88</f>
        <v>0.26190000000000002</v>
      </c>
      <c r="G88" s="58">
        <f>SUM(G89:G93)</f>
        <v>4285.3</v>
      </c>
      <c r="H88" s="59">
        <f>G88/D88</f>
        <v>0.26190000000000002</v>
      </c>
      <c r="I88" s="58">
        <f>SUM(I89:I93)</f>
        <v>16359.66</v>
      </c>
      <c r="J88" s="196" t="s">
        <v>118</v>
      </c>
      <c r="K88" s="102"/>
      <c r="L88" s="1"/>
      <c r="M88" s="1"/>
    </row>
    <row r="89" spans="1:13" s="4" customFormat="1" x14ac:dyDescent="0.25">
      <c r="A89" s="114"/>
      <c r="B89" s="111" t="s">
        <v>4</v>
      </c>
      <c r="C89" s="50"/>
      <c r="D89" s="112"/>
      <c r="E89" s="50"/>
      <c r="F89" s="51"/>
      <c r="G89" s="50"/>
      <c r="H89" s="51"/>
      <c r="I89" s="112"/>
      <c r="J89" s="194"/>
      <c r="K89" s="102"/>
      <c r="L89" s="1"/>
      <c r="M89" s="1"/>
    </row>
    <row r="90" spans="1:13" s="4" customFormat="1" x14ac:dyDescent="0.25">
      <c r="A90" s="114"/>
      <c r="B90" s="111" t="s">
        <v>47</v>
      </c>
      <c r="C90" s="50">
        <v>14560.1</v>
      </c>
      <c r="D90" s="50">
        <v>14560.1</v>
      </c>
      <c r="E90" s="50">
        <v>3813.9</v>
      </c>
      <c r="F90" s="51">
        <f>E90/D90</f>
        <v>0.26190000000000002</v>
      </c>
      <c r="G90" s="50">
        <v>3813.9</v>
      </c>
      <c r="H90" s="51">
        <f>G90/D90</f>
        <v>0.26190000000000002</v>
      </c>
      <c r="I90" s="50">
        <f>D90</f>
        <v>14560.1</v>
      </c>
      <c r="J90" s="194"/>
      <c r="K90" s="102"/>
      <c r="L90" s="1"/>
      <c r="M90" s="1"/>
    </row>
    <row r="91" spans="1:13" s="4" customFormat="1" x14ac:dyDescent="0.25">
      <c r="A91" s="114"/>
      <c r="B91" s="111" t="s">
        <v>37</v>
      </c>
      <c r="C91" s="50">
        <v>1799.56</v>
      </c>
      <c r="D91" s="50">
        <v>1799.56</v>
      </c>
      <c r="E91" s="50">
        <v>471.4</v>
      </c>
      <c r="F91" s="51">
        <f>E91/D91</f>
        <v>0.26200000000000001</v>
      </c>
      <c r="G91" s="50">
        <v>471.4</v>
      </c>
      <c r="H91" s="51">
        <f>G91/D91</f>
        <v>0.26200000000000001</v>
      </c>
      <c r="I91" s="50">
        <f>D91</f>
        <v>1799.56</v>
      </c>
      <c r="J91" s="194"/>
      <c r="K91" s="102"/>
      <c r="L91" s="1"/>
      <c r="M91" s="1"/>
    </row>
    <row r="92" spans="1:13" s="4" customFormat="1" x14ac:dyDescent="0.25">
      <c r="A92" s="114"/>
      <c r="B92" s="111" t="s">
        <v>13</v>
      </c>
      <c r="C92" s="50"/>
      <c r="D92" s="50"/>
      <c r="E92" s="50"/>
      <c r="F92" s="51"/>
      <c r="G92" s="50"/>
      <c r="H92" s="51"/>
      <c r="I92" s="50"/>
      <c r="J92" s="194"/>
      <c r="K92" s="102"/>
      <c r="L92" s="1"/>
      <c r="M92" s="1"/>
    </row>
    <row r="93" spans="1:13" s="4" customFormat="1" x14ac:dyDescent="0.25">
      <c r="A93" s="114"/>
      <c r="B93" s="111" t="s">
        <v>5</v>
      </c>
      <c r="C93" s="50"/>
      <c r="D93" s="112"/>
      <c r="E93" s="50"/>
      <c r="F93" s="51"/>
      <c r="G93" s="50"/>
      <c r="H93" s="51"/>
      <c r="I93" s="50"/>
      <c r="J93" s="195"/>
      <c r="K93" s="102"/>
      <c r="L93" s="1"/>
      <c r="M93" s="1"/>
    </row>
    <row r="94" spans="1:13" s="4" customFormat="1" ht="66.75" customHeight="1" x14ac:dyDescent="0.25">
      <c r="A94" s="113" t="s">
        <v>95</v>
      </c>
      <c r="B94" s="57" t="s">
        <v>96</v>
      </c>
      <c r="C94" s="58">
        <f>SUM(C95:C99)</f>
        <v>49191.87</v>
      </c>
      <c r="D94" s="58">
        <f>SUM(D95:D99)</f>
        <v>49191.9</v>
      </c>
      <c r="E94" s="58">
        <f>SUM(E95:E99)</f>
        <v>15789.85</v>
      </c>
      <c r="F94" s="59">
        <f>E94/D94</f>
        <v>0.32100000000000001</v>
      </c>
      <c r="G94" s="58">
        <f>SUM(G95:G99)</f>
        <v>15789.85</v>
      </c>
      <c r="H94" s="59">
        <f>G94/D94</f>
        <v>0.32100000000000001</v>
      </c>
      <c r="I94" s="58">
        <f>SUM(I95:I99)</f>
        <v>49191.9</v>
      </c>
      <c r="J94" s="196" t="s">
        <v>119</v>
      </c>
      <c r="K94" s="102"/>
      <c r="L94" s="1"/>
      <c r="M94" s="1"/>
    </row>
    <row r="95" spans="1:13" s="4" customFormat="1" x14ac:dyDescent="0.25">
      <c r="A95" s="114"/>
      <c r="B95" s="111" t="s">
        <v>4</v>
      </c>
      <c r="C95" s="50"/>
      <c r="D95" s="112"/>
      <c r="E95" s="50"/>
      <c r="F95" s="51"/>
      <c r="G95" s="50"/>
      <c r="H95" s="51"/>
      <c r="I95" s="112"/>
      <c r="J95" s="194"/>
      <c r="K95" s="102"/>
      <c r="L95" s="1"/>
      <c r="M95" s="1"/>
    </row>
    <row r="96" spans="1:13" s="4" customFormat="1" x14ac:dyDescent="0.25">
      <c r="A96" s="114"/>
      <c r="B96" s="111" t="s">
        <v>47</v>
      </c>
      <c r="C96" s="50">
        <v>36893.9</v>
      </c>
      <c r="D96" s="50">
        <v>36893.9</v>
      </c>
      <c r="E96" s="50">
        <v>11842.39</v>
      </c>
      <c r="F96" s="51">
        <f>E96/D96</f>
        <v>0.32100000000000001</v>
      </c>
      <c r="G96" s="50">
        <v>11842.39</v>
      </c>
      <c r="H96" s="51">
        <f>G96/D96</f>
        <v>0.32100000000000001</v>
      </c>
      <c r="I96" s="50">
        <f>D96</f>
        <v>36893.9</v>
      </c>
      <c r="J96" s="194"/>
      <c r="K96" s="102"/>
      <c r="L96" s="1"/>
      <c r="M96" s="1"/>
    </row>
    <row r="97" spans="1:13" s="4" customFormat="1" x14ac:dyDescent="0.25">
      <c r="A97" s="114"/>
      <c r="B97" s="111" t="s">
        <v>37</v>
      </c>
      <c r="C97" s="50">
        <v>12297.97</v>
      </c>
      <c r="D97" s="50">
        <v>12298</v>
      </c>
      <c r="E97" s="50">
        <v>3947.46</v>
      </c>
      <c r="F97" s="51">
        <f>E97/D97</f>
        <v>0.32100000000000001</v>
      </c>
      <c r="G97" s="50">
        <v>3947.46</v>
      </c>
      <c r="H97" s="51">
        <f>G97/D97</f>
        <v>0.32100000000000001</v>
      </c>
      <c r="I97" s="50">
        <f>D97</f>
        <v>12298</v>
      </c>
      <c r="J97" s="194"/>
      <c r="K97" s="102"/>
      <c r="L97" s="1"/>
      <c r="M97" s="1"/>
    </row>
    <row r="98" spans="1:13" s="4" customFormat="1" x14ac:dyDescent="0.25">
      <c r="A98" s="114"/>
      <c r="B98" s="111" t="s">
        <v>13</v>
      </c>
      <c r="C98" s="50"/>
      <c r="D98" s="50"/>
      <c r="E98" s="50"/>
      <c r="F98" s="51"/>
      <c r="G98" s="50"/>
      <c r="H98" s="51"/>
      <c r="I98" s="50"/>
      <c r="J98" s="194"/>
      <c r="K98" s="102"/>
      <c r="L98" s="1"/>
      <c r="M98" s="1"/>
    </row>
    <row r="99" spans="1:13" s="4" customFormat="1" x14ac:dyDescent="0.25">
      <c r="A99" s="114"/>
      <c r="B99" s="111" t="s">
        <v>5</v>
      </c>
      <c r="C99" s="50"/>
      <c r="D99" s="112"/>
      <c r="E99" s="50"/>
      <c r="F99" s="51"/>
      <c r="G99" s="50"/>
      <c r="H99" s="51"/>
      <c r="I99" s="50"/>
      <c r="J99" s="195"/>
      <c r="K99" s="102"/>
      <c r="L99" s="1"/>
      <c r="M99" s="1"/>
    </row>
    <row r="100" spans="1:13" s="4" customFormat="1" ht="72" customHeight="1" x14ac:dyDescent="0.25">
      <c r="A100" s="126" t="s">
        <v>78</v>
      </c>
      <c r="B100" s="120" t="s">
        <v>79</v>
      </c>
      <c r="C100" s="58">
        <f>SUM(C101:C105)</f>
        <v>58953.37</v>
      </c>
      <c r="D100" s="58">
        <f>SUM(D101:D105)</f>
        <v>58953.37</v>
      </c>
      <c r="E100" s="58">
        <f>SUM(E101:E105)</f>
        <v>1560.07</v>
      </c>
      <c r="F100" s="51">
        <f t="shared" ref="F100:F118" si="31">E100/D100</f>
        <v>2.6499999999999999E-2</v>
      </c>
      <c r="G100" s="58">
        <f>SUM(G101:G105)</f>
        <v>1560.07</v>
      </c>
      <c r="H100" s="51">
        <f t="shared" ref="H100:H115" si="32">G100/D100</f>
        <v>2.6499999999999999E-2</v>
      </c>
      <c r="I100" s="58">
        <f>SUM(I101:I105)</f>
        <v>36974.35</v>
      </c>
      <c r="J100" s="200"/>
      <c r="K100" s="102"/>
      <c r="L100" s="1"/>
      <c r="M100" s="1"/>
    </row>
    <row r="101" spans="1:13" s="4" customFormat="1" x14ac:dyDescent="0.25">
      <c r="A101" s="114"/>
      <c r="B101" s="111" t="s">
        <v>4</v>
      </c>
      <c r="C101" s="50">
        <f>C107+C113</f>
        <v>0</v>
      </c>
      <c r="D101" s="50">
        <f>D107+D113</f>
        <v>0</v>
      </c>
      <c r="E101" s="50"/>
      <c r="F101" s="51"/>
      <c r="G101" s="50">
        <f>G107+G113</f>
        <v>0</v>
      </c>
      <c r="H101" s="51"/>
      <c r="I101" s="58">
        <f>I107+I113</f>
        <v>0</v>
      </c>
      <c r="J101" s="201"/>
      <c r="K101" s="102"/>
      <c r="L101" s="1"/>
      <c r="M101" s="1"/>
    </row>
    <row r="102" spans="1:13" s="4" customFormat="1" x14ac:dyDescent="0.25">
      <c r="A102" s="114"/>
      <c r="B102" s="111" t="s">
        <v>47</v>
      </c>
      <c r="C102" s="50">
        <f>C108+C114+C120</f>
        <v>52468.5</v>
      </c>
      <c r="D102" s="50">
        <f t="shared" ref="D102:I103" si="33">D108+D114+D120</f>
        <v>52468.49</v>
      </c>
      <c r="E102" s="50">
        <f t="shared" si="33"/>
        <v>1388.46</v>
      </c>
      <c r="F102" s="51">
        <f t="shared" si="31"/>
        <v>2.6499999999999999E-2</v>
      </c>
      <c r="G102" s="50">
        <f t="shared" si="33"/>
        <v>1388.46</v>
      </c>
      <c r="H102" s="51">
        <f>G102/D102</f>
        <v>2.6499999999999999E-2</v>
      </c>
      <c r="I102" s="50">
        <f>I108+I114+I120</f>
        <v>32907.160000000003</v>
      </c>
      <c r="J102" s="201"/>
      <c r="K102" s="102"/>
      <c r="L102" s="1"/>
      <c r="M102" s="1"/>
    </row>
    <row r="103" spans="1:13" s="4" customFormat="1" x14ac:dyDescent="0.25">
      <c r="A103" s="114"/>
      <c r="B103" s="111" t="s">
        <v>37</v>
      </c>
      <c r="C103" s="50">
        <f>C109+C115+C121</f>
        <v>6484.87</v>
      </c>
      <c r="D103" s="50">
        <f t="shared" si="33"/>
        <v>6484.88</v>
      </c>
      <c r="E103" s="50">
        <f t="shared" si="33"/>
        <v>171.61</v>
      </c>
      <c r="F103" s="51">
        <f t="shared" si="31"/>
        <v>2.6499999999999999E-2</v>
      </c>
      <c r="G103" s="50">
        <f t="shared" si="33"/>
        <v>171.61</v>
      </c>
      <c r="H103" s="51">
        <f>G103/D103</f>
        <v>2.6499999999999999E-2</v>
      </c>
      <c r="I103" s="50">
        <f t="shared" si="33"/>
        <v>4067.19</v>
      </c>
      <c r="J103" s="201"/>
      <c r="K103" s="102"/>
      <c r="L103" s="1"/>
      <c r="M103" s="1"/>
    </row>
    <row r="104" spans="1:13" s="4" customFormat="1" x14ac:dyDescent="0.25">
      <c r="A104" s="114"/>
      <c r="B104" s="111" t="s">
        <v>13</v>
      </c>
      <c r="C104" s="50">
        <f t="shared" ref="C104:E104" si="34">C110+C116</f>
        <v>0</v>
      </c>
      <c r="D104" s="50">
        <f t="shared" si="34"/>
        <v>0</v>
      </c>
      <c r="E104" s="50">
        <f t="shared" si="34"/>
        <v>0</v>
      </c>
      <c r="F104" s="51"/>
      <c r="G104" s="50">
        <f t="shared" ref="G104:G105" si="35">G110+G116</f>
        <v>0</v>
      </c>
      <c r="H104" s="51"/>
      <c r="I104" s="58">
        <f t="shared" ref="I104:I105" si="36">I110+I116</f>
        <v>0</v>
      </c>
      <c r="J104" s="201"/>
      <c r="K104" s="102"/>
      <c r="L104" s="1"/>
      <c r="M104" s="1"/>
    </row>
    <row r="105" spans="1:13" s="4" customFormat="1" x14ac:dyDescent="0.25">
      <c r="A105" s="114"/>
      <c r="B105" s="111" t="s">
        <v>5</v>
      </c>
      <c r="C105" s="50">
        <f t="shared" ref="C105:E105" si="37">C111+C117</f>
        <v>0</v>
      </c>
      <c r="D105" s="50">
        <f t="shared" si="37"/>
        <v>0</v>
      </c>
      <c r="E105" s="50">
        <f t="shared" si="37"/>
        <v>0</v>
      </c>
      <c r="F105" s="51"/>
      <c r="G105" s="50">
        <f t="shared" si="35"/>
        <v>0</v>
      </c>
      <c r="H105" s="51"/>
      <c r="I105" s="58">
        <f t="shared" si="36"/>
        <v>0</v>
      </c>
      <c r="J105" s="201"/>
      <c r="K105" s="102"/>
      <c r="L105" s="1"/>
      <c r="M105" s="1"/>
    </row>
    <row r="106" spans="1:13" s="4" customFormat="1" ht="76.5" customHeight="1" x14ac:dyDescent="0.25">
      <c r="A106" s="113" t="s">
        <v>84</v>
      </c>
      <c r="B106" s="57" t="s">
        <v>85</v>
      </c>
      <c r="C106" s="50">
        <f>C107+C108+C109+C110+C111</f>
        <v>22221.62</v>
      </c>
      <c r="D106" s="50">
        <f t="shared" ref="D106:E106" si="38">D107+D108+D109+D110+D111</f>
        <v>20419.04</v>
      </c>
      <c r="E106" s="50">
        <f t="shared" si="38"/>
        <v>0</v>
      </c>
      <c r="F106" s="51">
        <f t="shared" si="31"/>
        <v>0</v>
      </c>
      <c r="G106" s="50">
        <f>SUM(G107:G111)</f>
        <v>0</v>
      </c>
      <c r="H106" s="51">
        <f t="shared" si="32"/>
        <v>0</v>
      </c>
      <c r="I106" s="116">
        <f>I107+I108+I109</f>
        <v>10651.56</v>
      </c>
      <c r="J106" s="117" t="s">
        <v>120</v>
      </c>
      <c r="K106" s="102"/>
      <c r="L106" s="1"/>
      <c r="M106" s="1"/>
    </row>
    <row r="107" spans="1:13" s="4" customFormat="1" x14ac:dyDescent="0.25">
      <c r="A107" s="114"/>
      <c r="B107" s="111" t="s">
        <v>4</v>
      </c>
      <c r="C107" s="50"/>
      <c r="D107" s="112"/>
      <c r="E107" s="50"/>
      <c r="F107" s="51"/>
      <c r="G107" s="50"/>
      <c r="H107" s="51"/>
      <c r="I107" s="116">
        <f t="shared" ref="I107:I111" si="39">D107-G107</f>
        <v>0</v>
      </c>
      <c r="J107" s="118"/>
      <c r="K107" s="102"/>
      <c r="L107" s="1"/>
      <c r="M107" s="1"/>
    </row>
    <row r="108" spans="1:13" s="4" customFormat="1" x14ac:dyDescent="0.25">
      <c r="A108" s="114"/>
      <c r="B108" s="111" t="s">
        <v>47</v>
      </c>
      <c r="C108" s="50">
        <v>19777.240000000002</v>
      </c>
      <c r="D108" s="50">
        <v>18172.939999999999</v>
      </c>
      <c r="E108" s="50"/>
      <c r="F108" s="51">
        <f t="shared" si="31"/>
        <v>0</v>
      </c>
      <c r="G108" s="50"/>
      <c r="H108" s="51">
        <f t="shared" si="32"/>
        <v>0</v>
      </c>
      <c r="I108" s="116">
        <v>9479.89</v>
      </c>
      <c r="J108" s="118"/>
      <c r="K108" s="102"/>
      <c r="L108" s="1"/>
      <c r="M108" s="1"/>
    </row>
    <row r="109" spans="1:13" s="4" customFormat="1" x14ac:dyDescent="0.25">
      <c r="A109" s="114"/>
      <c r="B109" s="111" t="s">
        <v>37</v>
      </c>
      <c r="C109" s="50">
        <v>2444.38</v>
      </c>
      <c r="D109" s="50">
        <v>2246.1</v>
      </c>
      <c r="E109" s="50"/>
      <c r="F109" s="51">
        <f t="shared" si="31"/>
        <v>0</v>
      </c>
      <c r="G109" s="50"/>
      <c r="H109" s="51">
        <f t="shared" si="32"/>
        <v>0</v>
      </c>
      <c r="I109" s="116">
        <v>1171.67</v>
      </c>
      <c r="J109" s="118"/>
      <c r="K109" s="102"/>
      <c r="L109" s="1"/>
      <c r="M109" s="1"/>
    </row>
    <row r="110" spans="1:13" s="4" customFormat="1" x14ac:dyDescent="0.25">
      <c r="A110" s="114"/>
      <c r="B110" s="111" t="s">
        <v>13</v>
      </c>
      <c r="C110" s="50"/>
      <c r="D110" s="112"/>
      <c r="E110" s="50"/>
      <c r="F110" s="51"/>
      <c r="G110" s="50"/>
      <c r="H110" s="51"/>
      <c r="I110" s="116">
        <f t="shared" si="39"/>
        <v>0</v>
      </c>
      <c r="J110" s="118"/>
      <c r="K110" s="102"/>
      <c r="L110" s="1"/>
      <c r="M110" s="1"/>
    </row>
    <row r="111" spans="1:13" s="4" customFormat="1" x14ac:dyDescent="0.25">
      <c r="A111" s="43"/>
      <c r="B111" s="111" t="s">
        <v>5</v>
      </c>
      <c r="C111" s="37"/>
      <c r="D111" s="35"/>
      <c r="E111" s="37"/>
      <c r="F111" s="40"/>
      <c r="G111" s="37"/>
      <c r="H111" s="40"/>
      <c r="I111" s="44">
        <f t="shared" si="39"/>
        <v>0</v>
      </c>
      <c r="J111" s="45"/>
      <c r="K111" s="102"/>
      <c r="L111" s="1"/>
      <c r="M111" s="1"/>
    </row>
    <row r="112" spans="1:13" s="4" customFormat="1" ht="326.25" customHeight="1" x14ac:dyDescent="0.25">
      <c r="A112" s="113" t="s">
        <v>86</v>
      </c>
      <c r="B112" s="57" t="s">
        <v>101</v>
      </c>
      <c r="C112" s="50">
        <f>SUM(C113:C117)</f>
        <v>18234.13</v>
      </c>
      <c r="D112" s="50">
        <f>SUM(D113:D117)</f>
        <v>20036.71</v>
      </c>
      <c r="E112" s="50">
        <f>SUM(E113:E117)</f>
        <v>1560.07</v>
      </c>
      <c r="F112" s="51">
        <f t="shared" si="31"/>
        <v>7.7899999999999997E-2</v>
      </c>
      <c r="G112" s="50">
        <f>SUM(G113:G117)</f>
        <v>1560.07</v>
      </c>
      <c r="H112" s="51">
        <f t="shared" si="32"/>
        <v>7.7899999999999997E-2</v>
      </c>
      <c r="I112" s="50">
        <f>I113+I114+I115</f>
        <v>7825.17</v>
      </c>
      <c r="J112" s="194" t="s">
        <v>121</v>
      </c>
      <c r="K112" s="102"/>
      <c r="L112" s="1"/>
      <c r="M112" s="1"/>
    </row>
    <row r="113" spans="1:13" s="4" customFormat="1" ht="179.25" customHeight="1" x14ac:dyDescent="0.25">
      <c r="A113" s="114"/>
      <c r="B113" s="111" t="s">
        <v>4</v>
      </c>
      <c r="C113" s="50"/>
      <c r="D113" s="112"/>
      <c r="E113" s="50"/>
      <c r="F113" s="51"/>
      <c r="G113" s="50"/>
      <c r="H113" s="51"/>
      <c r="I113" s="50">
        <f t="shared" ref="I113:I117" si="40">D113-G113</f>
        <v>0</v>
      </c>
      <c r="J113" s="194"/>
      <c r="K113" s="102"/>
      <c r="L113" s="1"/>
      <c r="M113" s="1"/>
    </row>
    <row r="114" spans="1:13" s="4" customFormat="1" ht="179.25" customHeight="1" x14ac:dyDescent="0.25">
      <c r="A114" s="114"/>
      <c r="B114" s="111" t="s">
        <v>47</v>
      </c>
      <c r="C114" s="50">
        <v>16228.38</v>
      </c>
      <c r="D114" s="50">
        <v>17832.669999999998</v>
      </c>
      <c r="E114" s="50">
        <v>1388.46</v>
      </c>
      <c r="F114" s="51">
        <f t="shared" si="31"/>
        <v>7.7899999999999997E-2</v>
      </c>
      <c r="G114" s="50">
        <v>1388.46</v>
      </c>
      <c r="H114" s="51">
        <f t="shared" si="32"/>
        <v>7.7899999999999997E-2</v>
      </c>
      <c r="I114" s="50">
        <f>346.71+825.48+1388.46+466.66+373.8+421.86+322.63+826.03+399.43+447.81+1145.52</f>
        <v>6964.39</v>
      </c>
      <c r="J114" s="194"/>
      <c r="K114" s="102"/>
      <c r="L114" s="1"/>
      <c r="M114" s="1"/>
    </row>
    <row r="115" spans="1:13" s="4" customFormat="1" ht="179.25" customHeight="1" x14ac:dyDescent="0.25">
      <c r="A115" s="114"/>
      <c r="B115" s="111" t="s">
        <v>37</v>
      </c>
      <c r="C115" s="50">
        <v>2005.75</v>
      </c>
      <c r="D115" s="50">
        <v>2204.04</v>
      </c>
      <c r="E115" s="50">
        <v>171.61</v>
      </c>
      <c r="F115" s="51">
        <f t="shared" si="31"/>
        <v>7.7899999999999997E-2</v>
      </c>
      <c r="G115" s="50">
        <v>171.61</v>
      </c>
      <c r="H115" s="51">
        <f t="shared" si="32"/>
        <v>7.7899999999999997E-2</v>
      </c>
      <c r="I115" s="50">
        <f>42.85+102.03+171.61+57.68+46.2+52.14+39.88+102.09+49.37+55.35+141.58</f>
        <v>860.78</v>
      </c>
      <c r="J115" s="194"/>
      <c r="K115" s="102"/>
      <c r="L115" s="1"/>
      <c r="M115" s="1"/>
    </row>
    <row r="116" spans="1:13" s="4" customFormat="1" ht="155.25" customHeight="1" x14ac:dyDescent="0.25">
      <c r="A116" s="114"/>
      <c r="B116" s="111" t="s">
        <v>13</v>
      </c>
      <c r="C116" s="50"/>
      <c r="D116" s="112"/>
      <c r="E116" s="50"/>
      <c r="F116" s="51"/>
      <c r="G116" s="50"/>
      <c r="H116" s="51"/>
      <c r="I116" s="50"/>
      <c r="J116" s="194"/>
      <c r="K116" s="102"/>
      <c r="L116" s="1"/>
      <c r="M116" s="1"/>
    </row>
    <row r="117" spans="1:13" s="4" customFormat="1" ht="45.75" customHeight="1" x14ac:dyDescent="0.25">
      <c r="A117" s="114"/>
      <c r="B117" s="111" t="s">
        <v>5</v>
      </c>
      <c r="C117" s="50"/>
      <c r="D117" s="112"/>
      <c r="E117" s="50"/>
      <c r="F117" s="51"/>
      <c r="G117" s="50"/>
      <c r="H117" s="51"/>
      <c r="I117" s="50">
        <f t="shared" si="40"/>
        <v>0</v>
      </c>
      <c r="J117" s="195"/>
      <c r="K117" s="102"/>
      <c r="L117" s="1"/>
      <c r="M117" s="1"/>
    </row>
    <row r="118" spans="1:13" s="4" customFormat="1" ht="44.25" customHeight="1" x14ac:dyDescent="0.25">
      <c r="A118" s="113" t="s">
        <v>92</v>
      </c>
      <c r="B118" s="57" t="s">
        <v>80</v>
      </c>
      <c r="C118" s="50">
        <f>C119+C120+C121+C122+C123</f>
        <v>18497.62</v>
      </c>
      <c r="D118" s="50">
        <f t="shared" ref="D118:E118" si="41">D119+D120+D121+D122+D123</f>
        <v>18497.62</v>
      </c>
      <c r="E118" s="50">
        <f t="shared" si="41"/>
        <v>0</v>
      </c>
      <c r="F118" s="51">
        <f t="shared" si="31"/>
        <v>0</v>
      </c>
      <c r="G118" s="50">
        <f t="shared" ref="G118" si="42">G119+G120+G121+G122+G123</f>
        <v>0</v>
      </c>
      <c r="H118" s="51">
        <f>G118/D118</f>
        <v>0</v>
      </c>
      <c r="I118" s="50">
        <f>D118-G118</f>
        <v>18497.62</v>
      </c>
      <c r="J118" s="196" t="s">
        <v>89</v>
      </c>
      <c r="K118" s="102"/>
      <c r="L118" s="1"/>
      <c r="M118" s="1"/>
    </row>
    <row r="119" spans="1:13" s="4" customFormat="1" x14ac:dyDescent="0.25">
      <c r="A119" s="114"/>
      <c r="B119" s="111" t="s">
        <v>4</v>
      </c>
      <c r="C119" s="50"/>
      <c r="D119" s="112"/>
      <c r="E119" s="50"/>
      <c r="F119" s="51"/>
      <c r="G119" s="50"/>
      <c r="H119" s="51"/>
      <c r="I119" s="112"/>
      <c r="J119" s="194"/>
      <c r="K119" s="102"/>
      <c r="L119" s="1"/>
      <c r="M119" s="1"/>
    </row>
    <row r="120" spans="1:13" s="4" customFormat="1" x14ac:dyDescent="0.25">
      <c r="A120" s="114"/>
      <c r="B120" s="111" t="s">
        <v>47</v>
      </c>
      <c r="C120" s="50">
        <v>16462.88</v>
      </c>
      <c r="D120" s="50">
        <v>16462.88</v>
      </c>
      <c r="E120" s="50">
        <v>0</v>
      </c>
      <c r="F120" s="51">
        <f>E120/D120</f>
        <v>0</v>
      </c>
      <c r="G120" s="50">
        <v>0</v>
      </c>
      <c r="H120" s="51">
        <f>G120/D120</f>
        <v>0</v>
      </c>
      <c r="I120" s="50">
        <f t="shared" ref="I120:I121" si="43">D120-G120</f>
        <v>16462.88</v>
      </c>
      <c r="J120" s="194"/>
      <c r="K120" s="102"/>
      <c r="L120" s="1"/>
      <c r="M120" s="1"/>
    </row>
    <row r="121" spans="1:13" s="4" customFormat="1" x14ac:dyDescent="0.25">
      <c r="A121" s="114"/>
      <c r="B121" s="111" t="s">
        <v>37</v>
      </c>
      <c r="C121" s="50">
        <v>2034.74</v>
      </c>
      <c r="D121" s="50">
        <v>2034.74</v>
      </c>
      <c r="E121" s="50">
        <v>0</v>
      </c>
      <c r="F121" s="51">
        <f>E121/D121</f>
        <v>0</v>
      </c>
      <c r="G121" s="50">
        <v>0</v>
      </c>
      <c r="H121" s="51">
        <f>G121/D121</f>
        <v>0</v>
      </c>
      <c r="I121" s="50">
        <f t="shared" si="43"/>
        <v>2034.74</v>
      </c>
      <c r="J121" s="194"/>
      <c r="K121" s="102"/>
      <c r="L121" s="1"/>
      <c r="M121" s="1"/>
    </row>
    <row r="122" spans="1:13" s="4" customFormat="1" x14ac:dyDescent="0.25">
      <c r="A122" s="114"/>
      <c r="B122" s="111" t="s">
        <v>13</v>
      </c>
      <c r="C122" s="50"/>
      <c r="D122" s="112"/>
      <c r="E122" s="50"/>
      <c r="F122" s="51"/>
      <c r="G122" s="50"/>
      <c r="H122" s="51"/>
      <c r="I122" s="50"/>
      <c r="J122" s="194"/>
      <c r="K122" s="102"/>
      <c r="L122" s="1"/>
      <c r="M122" s="1"/>
    </row>
    <row r="123" spans="1:13" s="4" customFormat="1" x14ac:dyDescent="0.25">
      <c r="A123" s="114"/>
      <c r="B123" s="111" t="s">
        <v>5</v>
      </c>
      <c r="C123" s="50"/>
      <c r="D123" s="112"/>
      <c r="E123" s="50"/>
      <c r="F123" s="51"/>
      <c r="G123" s="50"/>
      <c r="H123" s="51"/>
      <c r="I123" s="50"/>
      <c r="J123" s="195"/>
      <c r="K123" s="102"/>
      <c r="L123" s="1"/>
      <c r="M123" s="1"/>
    </row>
    <row r="124" spans="1:13" s="13" customFormat="1" ht="70.5" customHeight="1" x14ac:dyDescent="0.25">
      <c r="A124" s="124" t="s">
        <v>81</v>
      </c>
      <c r="B124" s="120" t="s">
        <v>87</v>
      </c>
      <c r="C124" s="121">
        <f>SUM(C125:C129)</f>
        <v>908010.28</v>
      </c>
      <c r="D124" s="121">
        <f>SUM(D125:D129)</f>
        <v>908010.28</v>
      </c>
      <c r="E124" s="121">
        <f>SUM(E125:E129)</f>
        <v>1732.53</v>
      </c>
      <c r="F124" s="122">
        <f>E124/D124</f>
        <v>1.9E-3</v>
      </c>
      <c r="G124" s="121">
        <f>SUM(G125:G129)</f>
        <v>1732.53</v>
      </c>
      <c r="H124" s="122">
        <f>G124/D124</f>
        <v>1.9E-3</v>
      </c>
      <c r="I124" s="121">
        <f>SUM(I125:I129)</f>
        <v>908010.28</v>
      </c>
      <c r="J124" s="150"/>
      <c r="K124" s="102"/>
      <c r="L124" s="1"/>
      <c r="M124" s="1"/>
    </row>
    <row r="125" spans="1:13" s="4" customFormat="1" x14ac:dyDescent="0.25">
      <c r="A125" s="114"/>
      <c r="B125" s="111" t="s">
        <v>4</v>
      </c>
      <c r="C125" s="50">
        <f t="shared" ref="C125:I125" si="44">C131+C137</f>
        <v>2220.79</v>
      </c>
      <c r="D125" s="50">
        <f t="shared" si="44"/>
        <v>2220.79</v>
      </c>
      <c r="E125" s="50">
        <f t="shared" si="44"/>
        <v>493.77</v>
      </c>
      <c r="F125" s="50">
        <f t="shared" si="44"/>
        <v>0.22</v>
      </c>
      <c r="G125" s="50">
        <f t="shared" si="44"/>
        <v>493.77</v>
      </c>
      <c r="H125" s="50">
        <f t="shared" si="44"/>
        <v>0.22</v>
      </c>
      <c r="I125" s="50">
        <f t="shared" si="44"/>
        <v>2220.79</v>
      </c>
      <c r="J125" s="150"/>
      <c r="K125" s="102"/>
      <c r="L125" s="1"/>
      <c r="M125" s="1"/>
    </row>
    <row r="126" spans="1:13" s="4" customFormat="1" x14ac:dyDescent="0.25">
      <c r="A126" s="114"/>
      <c r="B126" s="111" t="s">
        <v>47</v>
      </c>
      <c r="C126" s="50">
        <f t="shared" ref="C126:I126" si="45">C132+C138</f>
        <v>806229.95</v>
      </c>
      <c r="D126" s="50">
        <f t="shared" si="45"/>
        <v>806229.95</v>
      </c>
      <c r="E126" s="50">
        <f t="shared" si="45"/>
        <v>1152.1300000000001</v>
      </c>
      <c r="F126" s="50">
        <f t="shared" si="45"/>
        <v>0.22</v>
      </c>
      <c r="G126" s="50">
        <f t="shared" si="45"/>
        <v>1152.1300000000001</v>
      </c>
      <c r="H126" s="50">
        <f t="shared" si="45"/>
        <v>0.22</v>
      </c>
      <c r="I126" s="50">
        <f t="shared" si="45"/>
        <v>806229.95</v>
      </c>
      <c r="J126" s="150"/>
      <c r="K126" s="102"/>
      <c r="L126" s="1"/>
      <c r="M126" s="1"/>
    </row>
    <row r="127" spans="1:13" s="4" customFormat="1" x14ac:dyDescent="0.25">
      <c r="A127" s="114"/>
      <c r="B127" s="111" t="s">
        <v>37</v>
      </c>
      <c r="C127" s="50">
        <f>C133+C139</f>
        <v>99559.54</v>
      </c>
      <c r="D127" s="50">
        <f t="shared" ref="D127:I127" si="46">D133+D139</f>
        <v>99559.54</v>
      </c>
      <c r="E127" s="50">
        <f t="shared" si="46"/>
        <v>86.63</v>
      </c>
      <c r="F127" s="50">
        <f t="shared" si="46"/>
        <v>0.22</v>
      </c>
      <c r="G127" s="50">
        <f t="shared" si="46"/>
        <v>86.63</v>
      </c>
      <c r="H127" s="50">
        <f t="shared" si="46"/>
        <v>0.22</v>
      </c>
      <c r="I127" s="50">
        <f t="shared" si="46"/>
        <v>99559.54</v>
      </c>
      <c r="J127" s="150"/>
      <c r="K127" s="102"/>
      <c r="L127" s="1"/>
      <c r="M127" s="1"/>
    </row>
    <row r="128" spans="1:13" s="4" customFormat="1" x14ac:dyDescent="0.25">
      <c r="A128" s="114"/>
      <c r="B128" s="111" t="s">
        <v>13</v>
      </c>
      <c r="C128" s="50">
        <f t="shared" ref="C128:E128" si="47">C134</f>
        <v>0</v>
      </c>
      <c r="D128" s="50">
        <f t="shared" si="47"/>
        <v>0</v>
      </c>
      <c r="E128" s="50">
        <f t="shared" si="47"/>
        <v>0</v>
      </c>
      <c r="F128" s="51"/>
      <c r="G128" s="50">
        <f t="shared" ref="G128:G129" si="48">G134</f>
        <v>0</v>
      </c>
      <c r="H128" s="51"/>
      <c r="I128" s="50">
        <f t="shared" ref="I128:I129" si="49">I134</f>
        <v>0</v>
      </c>
      <c r="J128" s="150"/>
      <c r="K128" s="102"/>
      <c r="L128" s="1"/>
      <c r="M128" s="1"/>
    </row>
    <row r="129" spans="1:13" s="4" customFormat="1" x14ac:dyDescent="0.25">
      <c r="A129" s="114"/>
      <c r="B129" s="111" t="s">
        <v>5</v>
      </c>
      <c r="C129" s="50">
        <f t="shared" ref="C129:E129" si="50">C135</f>
        <v>0</v>
      </c>
      <c r="D129" s="50">
        <f t="shared" si="50"/>
        <v>0</v>
      </c>
      <c r="E129" s="50">
        <f t="shared" si="50"/>
        <v>0</v>
      </c>
      <c r="F129" s="51"/>
      <c r="G129" s="50">
        <f t="shared" si="48"/>
        <v>0</v>
      </c>
      <c r="H129" s="51"/>
      <c r="I129" s="50">
        <f t="shared" si="49"/>
        <v>0</v>
      </c>
      <c r="J129" s="150"/>
      <c r="K129" s="102"/>
      <c r="L129" s="1"/>
      <c r="M129" s="1"/>
    </row>
    <row r="130" spans="1:13" s="74" customFormat="1" ht="90.75" customHeight="1" x14ac:dyDescent="0.25">
      <c r="A130" s="56" t="s">
        <v>82</v>
      </c>
      <c r="B130" s="57" t="s">
        <v>83</v>
      </c>
      <c r="C130" s="58">
        <f>SUM(C131:C135)</f>
        <v>900218.03</v>
      </c>
      <c r="D130" s="58">
        <f>SUM(D131:D135)</f>
        <v>900218.03</v>
      </c>
      <c r="E130" s="58">
        <f>SUM(E131:E135)</f>
        <v>0</v>
      </c>
      <c r="F130" s="59">
        <f>E130/D130</f>
        <v>0</v>
      </c>
      <c r="G130" s="58">
        <f>SUM(G131:G135)</f>
        <v>0</v>
      </c>
      <c r="H130" s="59">
        <f>G130/D130</f>
        <v>0</v>
      </c>
      <c r="I130" s="58">
        <f>D130-G130</f>
        <v>900218.03</v>
      </c>
      <c r="J130" s="150" t="s">
        <v>127</v>
      </c>
      <c r="K130" s="102"/>
      <c r="L130" s="1"/>
      <c r="M130" s="1"/>
    </row>
    <row r="131" spans="1:13" s="4" customFormat="1" ht="25.5" customHeight="1" x14ac:dyDescent="0.25">
      <c r="A131" s="114"/>
      <c r="B131" s="111" t="s">
        <v>4</v>
      </c>
      <c r="C131" s="50"/>
      <c r="D131" s="112"/>
      <c r="E131" s="50"/>
      <c r="F131" s="51"/>
      <c r="G131" s="50"/>
      <c r="H131" s="51"/>
      <c r="I131" s="50"/>
      <c r="J131" s="150"/>
      <c r="K131" s="102"/>
      <c r="L131" s="1"/>
      <c r="M131" s="1"/>
    </row>
    <row r="132" spans="1:13" s="4" customFormat="1" x14ac:dyDescent="0.25">
      <c r="A132" s="114"/>
      <c r="B132" s="111" t="s">
        <v>47</v>
      </c>
      <c r="C132" s="50">
        <f>144422.33+6292.97+140498.38+14766.02+225891.35+9842.85+236238.62+23095.58</f>
        <v>801048.1</v>
      </c>
      <c r="D132" s="50">
        <f>235734.2+155264.4+259334.2+150715.3</f>
        <v>801048.1</v>
      </c>
      <c r="E132" s="50">
        <v>0</v>
      </c>
      <c r="F132" s="51">
        <f>E132/D132</f>
        <v>0</v>
      </c>
      <c r="G132" s="50">
        <v>0</v>
      </c>
      <c r="H132" s="51">
        <f>G132/D132</f>
        <v>0</v>
      </c>
      <c r="I132" s="58">
        <f t="shared" ref="I132:I133" si="51">D132-G132</f>
        <v>801048.1</v>
      </c>
      <c r="J132" s="150"/>
      <c r="K132" s="102"/>
      <c r="L132" s="1"/>
      <c r="M132" s="1"/>
    </row>
    <row r="133" spans="1:13" s="4" customFormat="1" x14ac:dyDescent="0.25">
      <c r="A133" s="114"/>
      <c r="B133" s="111" t="s">
        <v>37</v>
      </c>
      <c r="C133" s="50">
        <f>92496.09+6673.84</f>
        <v>99169.93</v>
      </c>
      <c r="D133" s="50">
        <v>99169.93</v>
      </c>
      <c r="E133" s="50">
        <v>0</v>
      </c>
      <c r="F133" s="51">
        <f>E133/D133</f>
        <v>0</v>
      </c>
      <c r="G133" s="50">
        <v>0</v>
      </c>
      <c r="H133" s="51">
        <f>G133/D133</f>
        <v>0</v>
      </c>
      <c r="I133" s="58">
        <f t="shared" si="51"/>
        <v>99169.93</v>
      </c>
      <c r="J133" s="150"/>
      <c r="K133" s="102"/>
      <c r="L133" s="1"/>
      <c r="M133" s="1"/>
    </row>
    <row r="134" spans="1:13" s="4" customFormat="1" ht="28.5" customHeight="1" x14ac:dyDescent="0.25">
      <c r="A134" s="114"/>
      <c r="B134" s="111" t="s">
        <v>13</v>
      </c>
      <c r="C134" s="50">
        <v>0</v>
      </c>
      <c r="D134" s="50">
        <v>0</v>
      </c>
      <c r="E134" s="50"/>
      <c r="F134" s="51"/>
      <c r="G134" s="50"/>
      <c r="H134" s="51">
        <v>0</v>
      </c>
      <c r="I134" s="50"/>
      <c r="J134" s="150"/>
      <c r="K134" s="102"/>
      <c r="L134" s="1"/>
      <c r="M134" s="1"/>
    </row>
    <row r="135" spans="1:13" s="4" customFormat="1" ht="28.5" customHeight="1" x14ac:dyDescent="0.25">
      <c r="A135" s="41"/>
      <c r="B135" s="111" t="s">
        <v>5</v>
      </c>
      <c r="C135" s="37"/>
      <c r="D135" s="35"/>
      <c r="E135" s="37"/>
      <c r="F135" s="40"/>
      <c r="G135" s="37"/>
      <c r="H135" s="40"/>
      <c r="I135" s="46"/>
      <c r="J135" s="150"/>
      <c r="K135" s="102"/>
      <c r="L135" s="1"/>
      <c r="M135" s="1"/>
    </row>
    <row r="136" spans="1:13" s="4" customFormat="1" ht="87.75" customHeight="1" x14ac:dyDescent="0.25">
      <c r="A136" s="56" t="s">
        <v>93</v>
      </c>
      <c r="B136" s="57" t="s">
        <v>94</v>
      </c>
      <c r="C136" s="58">
        <f>SUM(C137:C141)</f>
        <v>7792.25</v>
      </c>
      <c r="D136" s="58">
        <f>SUM(D137:D141)</f>
        <v>7792.25</v>
      </c>
      <c r="E136" s="58">
        <f>SUM(E137:E141)</f>
        <v>1732.53</v>
      </c>
      <c r="F136" s="59">
        <f>E136/D136</f>
        <v>0.2223</v>
      </c>
      <c r="G136" s="58">
        <f>SUM(G137:G141)</f>
        <v>1732.53</v>
      </c>
      <c r="H136" s="59">
        <f>G136/D136</f>
        <v>0.2223</v>
      </c>
      <c r="I136" s="58">
        <f>I137+I138+I139</f>
        <v>7792.25</v>
      </c>
      <c r="J136" s="123" t="s">
        <v>122</v>
      </c>
      <c r="K136" s="102"/>
      <c r="L136" s="1"/>
      <c r="M136" s="1"/>
    </row>
    <row r="137" spans="1:13" s="4" customFormat="1" ht="28.5" customHeight="1" x14ac:dyDescent="0.25">
      <c r="A137" s="114"/>
      <c r="B137" s="111" t="s">
        <v>4</v>
      </c>
      <c r="C137" s="50">
        <v>2220.79</v>
      </c>
      <c r="D137" s="50">
        <v>2220.79</v>
      </c>
      <c r="E137" s="50">
        <v>493.77</v>
      </c>
      <c r="F137" s="59">
        <f t="shared" ref="F137:F139" si="52">E137/D137</f>
        <v>0.2223</v>
      </c>
      <c r="G137" s="50">
        <v>493.77</v>
      </c>
      <c r="H137" s="59">
        <f t="shared" ref="H137:H139" si="53">G137/D137</f>
        <v>0.2223</v>
      </c>
      <c r="I137" s="58">
        <f>D137</f>
        <v>2220.79</v>
      </c>
      <c r="J137" s="93"/>
      <c r="K137" s="102"/>
      <c r="L137" s="1"/>
      <c r="M137" s="1"/>
    </row>
    <row r="138" spans="1:13" s="4" customFormat="1" ht="28.5" customHeight="1" x14ac:dyDescent="0.25">
      <c r="A138" s="114"/>
      <c r="B138" s="111" t="s">
        <v>47</v>
      </c>
      <c r="C138" s="50">
        <v>5181.8500000000004</v>
      </c>
      <c r="D138" s="50">
        <v>5181.8500000000004</v>
      </c>
      <c r="E138" s="50">
        <v>1152.1300000000001</v>
      </c>
      <c r="F138" s="59">
        <f t="shared" si="52"/>
        <v>0.2223</v>
      </c>
      <c r="G138" s="50">
        <v>1152.1300000000001</v>
      </c>
      <c r="H138" s="59">
        <f t="shared" si="53"/>
        <v>0.2223</v>
      </c>
      <c r="I138" s="58">
        <f>D138</f>
        <v>5181.8500000000004</v>
      </c>
      <c r="J138" s="93"/>
      <c r="K138" s="102"/>
      <c r="L138" s="1"/>
      <c r="M138" s="1"/>
    </row>
    <row r="139" spans="1:13" s="4" customFormat="1" ht="28.5" customHeight="1" x14ac:dyDescent="0.25">
      <c r="A139" s="114"/>
      <c r="B139" s="111" t="s">
        <v>37</v>
      </c>
      <c r="C139" s="50">
        <v>389.61</v>
      </c>
      <c r="D139" s="50">
        <v>389.61</v>
      </c>
      <c r="E139" s="50">
        <v>86.63</v>
      </c>
      <c r="F139" s="59">
        <f t="shared" si="52"/>
        <v>0.22239999999999999</v>
      </c>
      <c r="G139" s="50">
        <v>86.63</v>
      </c>
      <c r="H139" s="59">
        <f t="shared" si="53"/>
        <v>0.22239999999999999</v>
      </c>
      <c r="I139" s="58">
        <f>D139</f>
        <v>389.61</v>
      </c>
      <c r="J139" s="93"/>
      <c r="K139" s="102"/>
      <c r="L139" s="1"/>
      <c r="M139" s="1"/>
    </row>
    <row r="140" spans="1:13" s="4" customFormat="1" ht="28.5" customHeight="1" x14ac:dyDescent="0.25">
      <c r="A140" s="114"/>
      <c r="B140" s="111" t="s">
        <v>13</v>
      </c>
      <c r="C140" s="50">
        <v>0</v>
      </c>
      <c r="D140" s="50">
        <v>0</v>
      </c>
      <c r="E140" s="50"/>
      <c r="F140" s="51"/>
      <c r="G140" s="50"/>
      <c r="H140" s="51"/>
      <c r="I140" s="37"/>
      <c r="J140" s="93"/>
      <c r="K140" s="102"/>
      <c r="L140" s="1"/>
      <c r="M140" s="1"/>
    </row>
    <row r="141" spans="1:13" s="4" customFormat="1" ht="28.5" customHeight="1" x14ac:dyDescent="0.25">
      <c r="A141" s="56"/>
      <c r="B141" s="111" t="s">
        <v>5</v>
      </c>
      <c r="C141" s="50"/>
      <c r="D141" s="112"/>
      <c r="E141" s="50"/>
      <c r="F141" s="51"/>
      <c r="G141" s="50"/>
      <c r="H141" s="51"/>
      <c r="I141" s="46"/>
      <c r="J141" s="94"/>
      <c r="K141" s="102"/>
      <c r="L141" s="1"/>
      <c r="M141" s="1"/>
    </row>
    <row r="142" spans="1:13" s="13" customFormat="1" ht="69.75" customHeight="1" x14ac:dyDescent="0.25">
      <c r="A142" s="124" t="s">
        <v>40</v>
      </c>
      <c r="B142" s="120" t="s">
        <v>73</v>
      </c>
      <c r="C142" s="121">
        <f>SUM(C143:C147)</f>
        <v>57505.75</v>
      </c>
      <c r="D142" s="121">
        <f t="shared" ref="D142" si="54">SUM(D143:D147)</f>
        <v>56901.08</v>
      </c>
      <c r="E142" s="121">
        <f>SUM(E143:E147)</f>
        <v>13424.76</v>
      </c>
      <c r="F142" s="122">
        <f t="shared" ref="F142:F145" si="55">E142/D142</f>
        <v>0.2359</v>
      </c>
      <c r="G142" s="121">
        <f>SUM(G143:G147)</f>
        <v>13424.76</v>
      </c>
      <c r="H142" s="122">
        <f t="shared" ref="H142:H151" si="56">G142/D142</f>
        <v>0.2359</v>
      </c>
      <c r="I142" s="121">
        <f>SUM(I143:I147)</f>
        <v>56901.08</v>
      </c>
      <c r="J142" s="147"/>
      <c r="K142" s="102"/>
      <c r="L142" s="1"/>
      <c r="M142" s="1"/>
    </row>
    <row r="143" spans="1:13" s="4" customFormat="1" x14ac:dyDescent="0.25">
      <c r="A143" s="125"/>
      <c r="B143" s="111" t="s">
        <v>4</v>
      </c>
      <c r="C143" s="50">
        <f>C149+C155+C161+C167+C173</f>
        <v>53096.91</v>
      </c>
      <c r="D143" s="50">
        <f>D149+D155+D161+D167+D173</f>
        <v>53096.91</v>
      </c>
      <c r="E143" s="50">
        <f>E149+E155+E161+E167</f>
        <v>9626.09</v>
      </c>
      <c r="F143" s="51">
        <f t="shared" si="55"/>
        <v>0.18129999999999999</v>
      </c>
      <c r="G143" s="50">
        <f>G149+G155+G161+G167</f>
        <v>9626.09</v>
      </c>
      <c r="H143" s="51">
        <f t="shared" si="56"/>
        <v>0.18129999999999999</v>
      </c>
      <c r="I143" s="50">
        <f>I149+I155+I161+I167</f>
        <v>53096.91</v>
      </c>
      <c r="J143" s="147"/>
      <c r="K143" s="102"/>
      <c r="L143" s="1"/>
      <c r="M143" s="1"/>
    </row>
    <row r="144" spans="1:13" s="4" customFormat="1" x14ac:dyDescent="0.25">
      <c r="A144" s="125"/>
      <c r="B144" s="111" t="s">
        <v>36</v>
      </c>
      <c r="C144" s="50">
        <f>C150+C156+C162+C168+C174</f>
        <v>4148.5200000000004</v>
      </c>
      <c r="D144" s="50">
        <f t="shared" ref="D144" si="57">D150+D156+D162+D168+D174</f>
        <v>3605.72</v>
      </c>
      <c r="E144" s="50">
        <f>E150+E156+E162+E168</f>
        <v>3600.22</v>
      </c>
      <c r="F144" s="51">
        <f t="shared" si="55"/>
        <v>0.99850000000000005</v>
      </c>
      <c r="G144" s="50">
        <f t="shared" ref="G144" si="58">G150+G156+G162+G168</f>
        <v>3600.22</v>
      </c>
      <c r="H144" s="51">
        <f t="shared" si="56"/>
        <v>0.99850000000000005</v>
      </c>
      <c r="I144" s="50">
        <f>I150+I156+I162+I168</f>
        <v>3605.72</v>
      </c>
      <c r="J144" s="147"/>
      <c r="K144" s="102"/>
      <c r="L144" s="1"/>
      <c r="M144" s="1"/>
    </row>
    <row r="145" spans="1:13" s="4" customFormat="1" x14ac:dyDescent="0.25">
      <c r="A145" s="125"/>
      <c r="B145" s="111" t="s">
        <v>37</v>
      </c>
      <c r="C145" s="50">
        <f t="shared" ref="C145:D145" si="59">C151+C157+C163+C169+C175</f>
        <v>260.32</v>
      </c>
      <c r="D145" s="50">
        <f t="shared" si="59"/>
        <v>198.45</v>
      </c>
      <c r="E145" s="50">
        <f t="shared" ref="E145:G145" si="60">E151+E157+E163+E169</f>
        <v>198.45</v>
      </c>
      <c r="F145" s="51">
        <f t="shared" si="55"/>
        <v>1</v>
      </c>
      <c r="G145" s="50">
        <f t="shared" si="60"/>
        <v>198.45</v>
      </c>
      <c r="H145" s="51">
        <f t="shared" si="56"/>
        <v>1</v>
      </c>
      <c r="I145" s="50">
        <f t="shared" ref="I145" si="61">I151+I157+I163+I169</f>
        <v>198.45</v>
      </c>
      <c r="J145" s="147"/>
      <c r="K145" s="102"/>
      <c r="L145" s="1"/>
      <c r="M145" s="1"/>
    </row>
    <row r="146" spans="1:13" s="4" customFormat="1" x14ac:dyDescent="0.25">
      <c r="A146" s="125"/>
      <c r="B146" s="111" t="s">
        <v>13</v>
      </c>
      <c r="C146" s="50">
        <f t="shared" ref="C146:D147" si="62">C152+C158+C164+C170</f>
        <v>0</v>
      </c>
      <c r="D146" s="50">
        <f t="shared" si="62"/>
        <v>0</v>
      </c>
      <c r="E146" s="50">
        <f t="shared" ref="E146:G146" si="63">E152+E158+E164+E170</f>
        <v>0</v>
      </c>
      <c r="F146" s="51"/>
      <c r="G146" s="50">
        <f t="shared" si="63"/>
        <v>0</v>
      </c>
      <c r="H146" s="51"/>
      <c r="I146" s="50">
        <f t="shared" ref="I146" si="64">I152+I158+I164+I170</f>
        <v>0</v>
      </c>
      <c r="J146" s="147"/>
      <c r="K146" s="102"/>
      <c r="L146" s="1"/>
      <c r="M146" s="1"/>
    </row>
    <row r="147" spans="1:13" s="4" customFormat="1" collapsed="1" x14ac:dyDescent="0.25">
      <c r="A147" s="125"/>
      <c r="B147" s="111" t="s">
        <v>5</v>
      </c>
      <c r="C147" s="50">
        <f t="shared" si="62"/>
        <v>0</v>
      </c>
      <c r="D147" s="50">
        <f t="shared" si="62"/>
        <v>0</v>
      </c>
      <c r="E147" s="50">
        <f t="shared" ref="E147:G147" si="65">E153+E159+E165+E171</f>
        <v>0</v>
      </c>
      <c r="F147" s="51"/>
      <c r="G147" s="50">
        <f t="shared" si="65"/>
        <v>0</v>
      </c>
      <c r="H147" s="51"/>
      <c r="I147" s="50">
        <f t="shared" ref="I147" si="66">I153+I159+I165+I171</f>
        <v>0</v>
      </c>
      <c r="J147" s="147"/>
      <c r="K147" s="102"/>
      <c r="L147" s="1"/>
      <c r="M147" s="1"/>
    </row>
    <row r="148" spans="1:13" s="13" customFormat="1" ht="94.5" customHeight="1" x14ac:dyDescent="0.25">
      <c r="A148" s="56" t="s">
        <v>41</v>
      </c>
      <c r="B148" s="57" t="s">
        <v>74</v>
      </c>
      <c r="C148" s="58">
        <f t="shared" ref="C148:E148" si="67">SUM(C149:C153)</f>
        <v>4030.95</v>
      </c>
      <c r="D148" s="58">
        <f t="shared" si="67"/>
        <v>3969.08</v>
      </c>
      <c r="E148" s="58">
        <f t="shared" si="67"/>
        <v>3969.08</v>
      </c>
      <c r="F148" s="59">
        <f>E148/D148</f>
        <v>1</v>
      </c>
      <c r="G148" s="58">
        <f>SUM(G149:G153)</f>
        <v>3969.08</v>
      </c>
      <c r="H148" s="59">
        <f t="shared" si="56"/>
        <v>1</v>
      </c>
      <c r="I148" s="58">
        <f>I149+I150+I151</f>
        <v>3969.08</v>
      </c>
      <c r="J148" s="148" t="s">
        <v>108</v>
      </c>
      <c r="K148" s="102"/>
      <c r="L148" s="1"/>
      <c r="M148" s="1"/>
    </row>
    <row r="149" spans="1:13" s="4" customFormat="1" ht="39" customHeight="1" x14ac:dyDescent="0.25">
      <c r="A149" s="56"/>
      <c r="B149" s="88" t="s">
        <v>49</v>
      </c>
      <c r="C149" s="50">
        <v>175.91</v>
      </c>
      <c r="D149" s="50">
        <v>175.91</v>
      </c>
      <c r="E149" s="50">
        <v>175.91</v>
      </c>
      <c r="F149" s="59">
        <f>E149/D149</f>
        <v>1</v>
      </c>
      <c r="G149" s="50">
        <v>175.91</v>
      </c>
      <c r="H149" s="59">
        <f>G149/D149</f>
        <v>1</v>
      </c>
      <c r="I149" s="50">
        <f>D149</f>
        <v>175.91</v>
      </c>
      <c r="J149" s="148"/>
      <c r="K149" s="102"/>
      <c r="L149" s="1"/>
      <c r="M149" s="1"/>
    </row>
    <row r="150" spans="1:13" s="4" customFormat="1" ht="39" customHeight="1" x14ac:dyDescent="0.25">
      <c r="A150" s="56"/>
      <c r="B150" s="88" t="s">
        <v>47</v>
      </c>
      <c r="C150" s="50">
        <v>3594.72</v>
      </c>
      <c r="D150" s="50">
        <v>3594.72</v>
      </c>
      <c r="E150" s="50">
        <v>3594.72</v>
      </c>
      <c r="F150" s="59">
        <f>E150/D150</f>
        <v>1</v>
      </c>
      <c r="G150" s="50">
        <v>3594.72</v>
      </c>
      <c r="H150" s="59">
        <f>G150/D150</f>
        <v>1</v>
      </c>
      <c r="I150" s="50">
        <f>D150</f>
        <v>3594.72</v>
      </c>
      <c r="J150" s="148"/>
      <c r="K150" s="102"/>
      <c r="L150" s="1"/>
      <c r="M150" s="1"/>
    </row>
    <row r="151" spans="1:13" s="4" customFormat="1" ht="39" customHeight="1" x14ac:dyDescent="0.25">
      <c r="A151" s="56"/>
      <c r="B151" s="88" t="s">
        <v>37</v>
      </c>
      <c r="C151" s="50">
        <v>260.32</v>
      </c>
      <c r="D151" s="50">
        <v>198.45</v>
      </c>
      <c r="E151" s="50">
        <v>198.45</v>
      </c>
      <c r="F151" s="59">
        <f>E151/D151</f>
        <v>1</v>
      </c>
      <c r="G151" s="50">
        <v>198.45</v>
      </c>
      <c r="H151" s="59">
        <f t="shared" si="56"/>
        <v>1</v>
      </c>
      <c r="I151" s="50">
        <f>D151</f>
        <v>198.45</v>
      </c>
      <c r="J151" s="148"/>
      <c r="K151" s="102"/>
      <c r="L151" s="1"/>
      <c r="M151" s="1"/>
    </row>
    <row r="152" spans="1:13" s="4" customFormat="1" ht="39" customHeight="1" x14ac:dyDescent="0.25">
      <c r="A152" s="56"/>
      <c r="B152" s="88" t="s">
        <v>13</v>
      </c>
      <c r="C152" s="50"/>
      <c r="D152" s="86"/>
      <c r="E152" s="50"/>
      <c r="F152" s="51"/>
      <c r="G152" s="50"/>
      <c r="H152" s="51"/>
      <c r="I152" s="106"/>
      <c r="J152" s="148"/>
      <c r="K152" s="102"/>
      <c r="L152" s="1"/>
      <c r="M152" s="1"/>
    </row>
    <row r="153" spans="1:13" s="4" customFormat="1" ht="39" customHeight="1" collapsed="1" x14ac:dyDescent="0.25">
      <c r="A153" s="56"/>
      <c r="B153" s="88" t="s">
        <v>5</v>
      </c>
      <c r="C153" s="50"/>
      <c r="D153" s="86"/>
      <c r="E153" s="50"/>
      <c r="F153" s="51"/>
      <c r="G153" s="50"/>
      <c r="H153" s="51"/>
      <c r="I153" s="106"/>
      <c r="J153" s="149"/>
      <c r="K153" s="102"/>
      <c r="L153" s="1"/>
      <c r="M153" s="1"/>
    </row>
    <row r="154" spans="1:13" s="13" customFormat="1" ht="194.25" customHeight="1" x14ac:dyDescent="0.25">
      <c r="A154" s="56" t="s">
        <v>42</v>
      </c>
      <c r="B154" s="57" t="s">
        <v>56</v>
      </c>
      <c r="C154" s="58">
        <f t="shared" ref="C154" si="68">SUM(C155:C159)</f>
        <v>11</v>
      </c>
      <c r="D154" s="58">
        <f>SUM(D155:D159)</f>
        <v>11</v>
      </c>
      <c r="E154" s="58">
        <f>SUM(E155:E159)</f>
        <v>5.5</v>
      </c>
      <c r="F154" s="51">
        <f>E154/D154</f>
        <v>0.5</v>
      </c>
      <c r="G154" s="58">
        <f>G155+G156+G157+G158+G159</f>
        <v>5.5</v>
      </c>
      <c r="H154" s="59">
        <f t="shared" ref="H154:H161" si="69">G154/D154</f>
        <v>0.5</v>
      </c>
      <c r="I154" s="65">
        <f>I156</f>
        <v>11</v>
      </c>
      <c r="J154" s="197" t="s">
        <v>97</v>
      </c>
      <c r="K154" s="102"/>
      <c r="L154" s="1"/>
      <c r="M154" s="1"/>
    </row>
    <row r="155" spans="1:13" s="4" customFormat="1" ht="20.25" customHeight="1" x14ac:dyDescent="0.25">
      <c r="A155" s="56"/>
      <c r="B155" s="88" t="s">
        <v>4</v>
      </c>
      <c r="C155" s="50"/>
      <c r="D155" s="50"/>
      <c r="E155" s="50"/>
      <c r="F155" s="51"/>
      <c r="G155" s="50"/>
      <c r="H155" s="51"/>
      <c r="I155" s="66"/>
      <c r="J155" s="198"/>
      <c r="K155" s="102"/>
      <c r="L155" s="1"/>
      <c r="M155" s="1"/>
    </row>
    <row r="156" spans="1:13" s="4" customFormat="1" x14ac:dyDescent="0.25">
      <c r="A156" s="56"/>
      <c r="B156" s="88" t="s">
        <v>36</v>
      </c>
      <c r="C156" s="50">
        <v>11</v>
      </c>
      <c r="D156" s="50">
        <v>11</v>
      </c>
      <c r="E156" s="50">
        <v>5.5</v>
      </c>
      <c r="F156" s="51">
        <f>E156/D156</f>
        <v>0.5</v>
      </c>
      <c r="G156" s="50">
        <v>5.5</v>
      </c>
      <c r="H156" s="51">
        <f t="shared" si="69"/>
        <v>0.5</v>
      </c>
      <c r="I156" s="65">
        <f>D156</f>
        <v>11</v>
      </c>
      <c r="J156" s="198"/>
      <c r="K156" s="102"/>
      <c r="L156" s="1"/>
      <c r="M156" s="1"/>
    </row>
    <row r="157" spans="1:13" s="4" customFormat="1" ht="27.75" customHeight="1" x14ac:dyDescent="0.25">
      <c r="A157" s="56"/>
      <c r="B157" s="88" t="s">
        <v>37</v>
      </c>
      <c r="C157" s="50"/>
      <c r="D157" s="50"/>
      <c r="E157" s="50"/>
      <c r="F157" s="51"/>
      <c r="G157" s="50"/>
      <c r="H157" s="51"/>
      <c r="I157" s="66"/>
      <c r="J157" s="198"/>
      <c r="K157" s="102"/>
      <c r="L157" s="1"/>
      <c r="M157" s="1"/>
    </row>
    <row r="158" spans="1:13" s="4" customFormat="1" x14ac:dyDescent="0.25">
      <c r="A158" s="56"/>
      <c r="B158" s="88" t="s">
        <v>13</v>
      </c>
      <c r="C158" s="50"/>
      <c r="D158" s="50"/>
      <c r="E158" s="50"/>
      <c r="F158" s="51"/>
      <c r="G158" s="50"/>
      <c r="H158" s="51"/>
      <c r="I158" s="66"/>
      <c r="J158" s="198"/>
      <c r="K158" s="102"/>
      <c r="L158" s="1"/>
      <c r="M158" s="1"/>
    </row>
    <row r="159" spans="1:13" s="4" customFormat="1" collapsed="1" x14ac:dyDescent="0.25">
      <c r="A159" s="56"/>
      <c r="B159" s="88" t="s">
        <v>5</v>
      </c>
      <c r="C159" s="50"/>
      <c r="D159" s="50"/>
      <c r="E159" s="50"/>
      <c r="F159" s="51"/>
      <c r="G159" s="50"/>
      <c r="H159" s="51"/>
      <c r="I159" s="66"/>
      <c r="J159" s="199"/>
      <c r="K159" s="102"/>
      <c r="L159" s="1"/>
      <c r="M159" s="1"/>
    </row>
    <row r="160" spans="1:13" s="75" customFormat="1" ht="110.25" customHeight="1" outlineLevel="1" x14ac:dyDescent="0.25">
      <c r="A160" s="56" t="s">
        <v>43</v>
      </c>
      <c r="B160" s="57" t="s">
        <v>57</v>
      </c>
      <c r="C160" s="58">
        <f>SUM(C161:C165)</f>
        <v>52921</v>
      </c>
      <c r="D160" s="58">
        <f>SUM(D161:D165)</f>
        <v>52921</v>
      </c>
      <c r="E160" s="58">
        <f t="shared" ref="E160" si="70">SUM(E161:E165)</f>
        <v>9450.18</v>
      </c>
      <c r="F160" s="59">
        <f t="shared" ref="F160:F161" si="71">E160/D160</f>
        <v>0.17860000000000001</v>
      </c>
      <c r="G160" s="58">
        <f>SUM(G161:G165)</f>
        <v>9450.18</v>
      </c>
      <c r="H160" s="59">
        <f t="shared" si="69"/>
        <v>0.17860000000000001</v>
      </c>
      <c r="I160" s="50">
        <f>I161+I162</f>
        <v>52921</v>
      </c>
      <c r="J160" s="166" t="s">
        <v>123</v>
      </c>
      <c r="K160" s="102"/>
      <c r="L160" s="1"/>
      <c r="M160" s="1"/>
    </row>
    <row r="161" spans="1:13" s="4" customFormat="1" ht="65.25" customHeight="1" outlineLevel="1" x14ac:dyDescent="0.25">
      <c r="A161" s="56"/>
      <c r="B161" s="88" t="s">
        <v>4</v>
      </c>
      <c r="C161" s="50">
        <f>5670.1+47250.9</f>
        <v>52921</v>
      </c>
      <c r="D161" s="50">
        <f>5670.1+47250.9</f>
        <v>52921</v>
      </c>
      <c r="E161" s="50">
        <f>6615.13+2835.05</f>
        <v>9450.18</v>
      </c>
      <c r="F161" s="51">
        <f t="shared" si="71"/>
        <v>0.17860000000000001</v>
      </c>
      <c r="G161" s="50">
        <f>6615.13+2835.05</f>
        <v>9450.18</v>
      </c>
      <c r="H161" s="51">
        <f t="shared" si="69"/>
        <v>0.17860000000000001</v>
      </c>
      <c r="I161" s="50">
        <f>D161</f>
        <v>52921</v>
      </c>
      <c r="J161" s="148"/>
      <c r="K161" s="102"/>
      <c r="L161" s="1"/>
      <c r="M161" s="1"/>
    </row>
    <row r="162" spans="1:13" s="4" customFormat="1" ht="65.25" customHeight="1" outlineLevel="1" x14ac:dyDescent="0.25">
      <c r="A162" s="56"/>
      <c r="B162" s="88" t="s">
        <v>36</v>
      </c>
      <c r="C162" s="50"/>
      <c r="D162" s="50"/>
      <c r="E162" s="50"/>
      <c r="F162" s="51"/>
      <c r="G162" s="50"/>
      <c r="H162" s="59"/>
      <c r="I162" s="50">
        <f>D162</f>
        <v>0</v>
      </c>
      <c r="J162" s="148"/>
      <c r="K162" s="102"/>
      <c r="L162" s="1"/>
      <c r="M162" s="1"/>
    </row>
    <row r="163" spans="1:13" s="4" customFormat="1" ht="65.25" customHeight="1" outlineLevel="1" x14ac:dyDescent="0.25">
      <c r="A163" s="56"/>
      <c r="B163" s="88" t="s">
        <v>37</v>
      </c>
      <c r="C163" s="50"/>
      <c r="D163" s="50"/>
      <c r="E163" s="50"/>
      <c r="F163" s="51"/>
      <c r="G163" s="50"/>
      <c r="H163" s="51"/>
      <c r="I163" s="106"/>
      <c r="J163" s="148"/>
      <c r="K163" s="102"/>
      <c r="L163" s="1"/>
      <c r="M163" s="1"/>
    </row>
    <row r="164" spans="1:13" s="4" customFormat="1" ht="54.75" customHeight="1" outlineLevel="1" x14ac:dyDescent="0.25">
      <c r="A164" s="56"/>
      <c r="B164" s="88" t="s">
        <v>13</v>
      </c>
      <c r="C164" s="50"/>
      <c r="D164" s="86"/>
      <c r="E164" s="50"/>
      <c r="F164" s="51"/>
      <c r="G164" s="50"/>
      <c r="H164" s="51"/>
      <c r="I164" s="106"/>
      <c r="J164" s="148"/>
      <c r="K164" s="102"/>
      <c r="L164" s="1"/>
      <c r="M164" s="1"/>
    </row>
    <row r="165" spans="1:13" s="4" customFormat="1" ht="45.75" customHeight="1" outlineLevel="1" collapsed="1" x14ac:dyDescent="0.25">
      <c r="A165" s="56"/>
      <c r="B165" s="88" t="s">
        <v>5</v>
      </c>
      <c r="C165" s="50"/>
      <c r="D165" s="86"/>
      <c r="E165" s="50"/>
      <c r="F165" s="51"/>
      <c r="G165" s="50"/>
      <c r="H165" s="51"/>
      <c r="I165" s="106"/>
      <c r="J165" s="148"/>
      <c r="K165" s="102"/>
      <c r="L165" s="1"/>
      <c r="M165" s="1"/>
    </row>
    <row r="166" spans="1:13" s="74" customFormat="1" ht="48" customHeight="1" x14ac:dyDescent="0.25">
      <c r="A166" s="56" t="s">
        <v>44</v>
      </c>
      <c r="B166" s="57" t="s">
        <v>75</v>
      </c>
      <c r="C166" s="58">
        <f t="shared" ref="C166:E166" si="72">SUM(C167:C171)</f>
        <v>0</v>
      </c>
      <c r="D166" s="58">
        <f t="shared" si="72"/>
        <v>0</v>
      </c>
      <c r="E166" s="58">
        <f t="shared" si="72"/>
        <v>0</v>
      </c>
      <c r="F166" s="51"/>
      <c r="G166" s="58">
        <f>SUM(G167:G171)</f>
        <v>0</v>
      </c>
      <c r="H166" s="59"/>
      <c r="I166" s="50">
        <f>I167</f>
        <v>0</v>
      </c>
      <c r="J166" s="165" t="s">
        <v>72</v>
      </c>
      <c r="K166" s="102"/>
      <c r="L166" s="1"/>
      <c r="M166" s="1"/>
    </row>
    <row r="167" spans="1:13" s="4" customFormat="1" ht="27.75" customHeight="1" x14ac:dyDescent="0.25">
      <c r="A167" s="56"/>
      <c r="B167" s="88" t="s">
        <v>4</v>
      </c>
      <c r="C167" s="50"/>
      <c r="D167" s="50"/>
      <c r="E167" s="50"/>
      <c r="F167" s="51"/>
      <c r="G167" s="50"/>
      <c r="H167" s="51"/>
      <c r="I167" s="50"/>
      <c r="J167" s="165"/>
      <c r="K167" s="102"/>
      <c r="L167" s="1"/>
      <c r="M167" s="1"/>
    </row>
    <row r="168" spans="1:13" s="4" customFormat="1" ht="27.75" customHeight="1" x14ac:dyDescent="0.25">
      <c r="A168" s="56"/>
      <c r="B168" s="88" t="s">
        <v>36</v>
      </c>
      <c r="C168" s="50"/>
      <c r="D168" s="50"/>
      <c r="E168" s="50"/>
      <c r="F168" s="51"/>
      <c r="G168" s="50"/>
      <c r="H168" s="51"/>
      <c r="I168" s="106"/>
      <c r="J168" s="165"/>
      <c r="K168" s="102"/>
      <c r="L168" s="1"/>
      <c r="M168" s="1"/>
    </row>
    <row r="169" spans="1:13" s="4" customFormat="1" ht="29.25" customHeight="1" x14ac:dyDescent="0.25">
      <c r="A169" s="56"/>
      <c r="B169" s="88" t="s">
        <v>37</v>
      </c>
      <c r="C169" s="50"/>
      <c r="D169" s="50"/>
      <c r="E169" s="50"/>
      <c r="F169" s="51"/>
      <c r="G169" s="50"/>
      <c r="H169" s="51"/>
      <c r="I169" s="106"/>
      <c r="J169" s="165"/>
      <c r="K169" s="102"/>
      <c r="L169" s="1"/>
      <c r="M169" s="1"/>
    </row>
    <row r="170" spans="1:13" s="4" customFormat="1" ht="27.75" customHeight="1" x14ac:dyDescent="0.25">
      <c r="A170" s="56"/>
      <c r="B170" s="88" t="s">
        <v>13</v>
      </c>
      <c r="C170" s="50"/>
      <c r="D170" s="86"/>
      <c r="E170" s="50"/>
      <c r="F170" s="51"/>
      <c r="G170" s="50"/>
      <c r="H170" s="51"/>
      <c r="I170" s="106"/>
      <c r="J170" s="165"/>
      <c r="K170" s="102"/>
      <c r="L170" s="1"/>
      <c r="M170" s="1"/>
    </row>
    <row r="171" spans="1:13" s="4" customFormat="1" ht="27.75" customHeight="1" x14ac:dyDescent="0.25">
      <c r="A171" s="56"/>
      <c r="B171" s="88" t="s">
        <v>5</v>
      </c>
      <c r="C171" s="50"/>
      <c r="D171" s="86"/>
      <c r="E171" s="50"/>
      <c r="F171" s="51"/>
      <c r="G171" s="50"/>
      <c r="H171" s="51"/>
      <c r="I171" s="106"/>
      <c r="J171" s="165"/>
      <c r="K171" s="102"/>
      <c r="L171" s="1"/>
      <c r="M171" s="1"/>
    </row>
    <row r="172" spans="1:13" s="4" customFormat="1" ht="158.25" customHeight="1" x14ac:dyDescent="0.25">
      <c r="A172" s="56" t="s">
        <v>99</v>
      </c>
      <c r="B172" s="57" t="s">
        <v>100</v>
      </c>
      <c r="C172" s="50">
        <f>C173+C174+C175</f>
        <v>542.79999999999995</v>
      </c>
      <c r="D172" s="37">
        <f t="shared" ref="D172:E172" si="73">D173+D174+D175</f>
        <v>0</v>
      </c>
      <c r="E172" s="37">
        <f t="shared" si="73"/>
        <v>0</v>
      </c>
      <c r="F172" s="40"/>
      <c r="G172" s="37"/>
      <c r="H172" s="40"/>
      <c r="I172" s="46"/>
      <c r="J172" s="95"/>
      <c r="K172" s="102"/>
      <c r="L172" s="1"/>
      <c r="M172" s="1"/>
    </row>
    <row r="173" spans="1:13" s="4" customFormat="1" ht="27.75" customHeight="1" x14ac:dyDescent="0.25">
      <c r="A173" s="56"/>
      <c r="B173" s="111" t="s">
        <v>4</v>
      </c>
      <c r="C173" s="50"/>
      <c r="D173" s="35"/>
      <c r="E173" s="62"/>
      <c r="F173" s="40"/>
      <c r="G173" s="37"/>
      <c r="H173" s="40"/>
      <c r="I173" s="46"/>
      <c r="J173" s="95"/>
      <c r="K173" s="102"/>
      <c r="L173" s="1"/>
      <c r="M173" s="1"/>
    </row>
    <row r="174" spans="1:13" s="4" customFormat="1" ht="27.75" customHeight="1" x14ac:dyDescent="0.25">
      <c r="A174" s="56"/>
      <c r="B174" s="111" t="s">
        <v>36</v>
      </c>
      <c r="C174" s="50">
        <v>542.79999999999995</v>
      </c>
      <c r="D174" s="35"/>
      <c r="E174" s="62"/>
      <c r="F174" s="40"/>
      <c r="G174" s="37"/>
      <c r="H174" s="40"/>
      <c r="I174" s="46"/>
      <c r="J174" s="95"/>
      <c r="K174" s="102"/>
      <c r="L174" s="1"/>
      <c r="M174" s="1"/>
    </row>
    <row r="175" spans="1:13" s="4" customFormat="1" x14ac:dyDescent="0.25">
      <c r="A175" s="56"/>
      <c r="B175" s="111" t="s">
        <v>37</v>
      </c>
      <c r="C175" s="50"/>
      <c r="D175" s="35"/>
      <c r="E175" s="62"/>
      <c r="F175" s="40"/>
      <c r="G175" s="37"/>
      <c r="H175" s="40"/>
      <c r="I175" s="46"/>
      <c r="J175" s="95"/>
      <c r="K175" s="102"/>
      <c r="L175" s="1"/>
      <c r="M175" s="1"/>
    </row>
    <row r="176" spans="1:13" s="4" customFormat="1" ht="27.75" customHeight="1" x14ac:dyDescent="0.25">
      <c r="A176" s="56"/>
      <c r="B176" s="111" t="s">
        <v>13</v>
      </c>
      <c r="C176" s="50"/>
      <c r="D176" s="35"/>
      <c r="E176" s="62"/>
      <c r="F176" s="40"/>
      <c r="G176" s="37"/>
      <c r="H176" s="40"/>
      <c r="I176" s="46"/>
      <c r="J176" s="95"/>
      <c r="K176" s="102"/>
      <c r="L176" s="1"/>
      <c r="M176" s="1"/>
    </row>
    <row r="177" spans="1:13" s="4" customFormat="1" ht="27.75" customHeight="1" x14ac:dyDescent="0.25">
      <c r="A177" s="56"/>
      <c r="B177" s="111" t="s">
        <v>5</v>
      </c>
      <c r="C177" s="50"/>
      <c r="D177" s="35"/>
      <c r="E177" s="62"/>
      <c r="F177" s="40"/>
      <c r="G177" s="37"/>
      <c r="H177" s="40"/>
      <c r="I177" s="46"/>
      <c r="J177" s="95"/>
      <c r="K177" s="102"/>
      <c r="L177" s="1"/>
      <c r="M177" s="1"/>
    </row>
    <row r="178" spans="1:13" s="12" customFormat="1" ht="26.25" customHeight="1" x14ac:dyDescent="0.25">
      <c r="A178" s="189" t="s">
        <v>20</v>
      </c>
      <c r="B178" s="185" t="s">
        <v>114</v>
      </c>
      <c r="C178" s="146">
        <f>SUM(C180:C184)</f>
        <v>273096.43</v>
      </c>
      <c r="D178" s="146">
        <f>SUM(D180:D184)</f>
        <v>273780.58</v>
      </c>
      <c r="E178" s="169">
        <f>SUM(E180:E184)</f>
        <v>18045.509999999998</v>
      </c>
      <c r="F178" s="167">
        <f>E178/D178</f>
        <v>6.59E-2</v>
      </c>
      <c r="G178" s="146">
        <f>SUM(G180:G184)</f>
        <v>17377.419999999998</v>
      </c>
      <c r="H178" s="167">
        <f>G178/D178</f>
        <v>6.3500000000000001E-2</v>
      </c>
      <c r="I178" s="146">
        <f>I180+I181+I182+I183+I184</f>
        <v>270803.55</v>
      </c>
      <c r="J178" s="206" t="s">
        <v>125</v>
      </c>
      <c r="K178" s="102"/>
      <c r="L178" s="1"/>
      <c r="M178" s="1"/>
    </row>
    <row r="179" spans="1:13" s="12" customFormat="1" ht="343.5" customHeight="1" x14ac:dyDescent="0.25">
      <c r="A179" s="189"/>
      <c r="B179" s="185"/>
      <c r="C179" s="146"/>
      <c r="D179" s="146"/>
      <c r="E179" s="170"/>
      <c r="F179" s="167"/>
      <c r="G179" s="146"/>
      <c r="H179" s="167"/>
      <c r="I179" s="146"/>
      <c r="J179" s="207"/>
      <c r="K179" s="102"/>
      <c r="L179" s="47"/>
      <c r="M179" s="1"/>
    </row>
    <row r="180" spans="1:13" s="3" customFormat="1" ht="159.75" customHeight="1" x14ac:dyDescent="0.25">
      <c r="A180" s="189"/>
      <c r="B180" s="110" t="s">
        <v>4</v>
      </c>
      <c r="C180" s="50">
        <v>33462.300000000003</v>
      </c>
      <c r="D180" s="50">
        <v>33462.300000000003</v>
      </c>
      <c r="E180" s="50">
        <v>3301.74</v>
      </c>
      <c r="F180" s="51">
        <f>E180/D180</f>
        <v>9.8699999999999996E-2</v>
      </c>
      <c r="G180" s="50">
        <v>3301.74</v>
      </c>
      <c r="H180" s="51">
        <f>G180/D180</f>
        <v>9.8699999999999996E-2</v>
      </c>
      <c r="I180" s="50">
        <f>D180-928.83</f>
        <v>32533.47</v>
      </c>
      <c r="J180" s="207"/>
      <c r="K180" s="102"/>
      <c r="L180" s="1"/>
      <c r="M180" s="1"/>
    </row>
    <row r="181" spans="1:13" s="3" customFormat="1" ht="84.75" customHeight="1" x14ac:dyDescent="0.25">
      <c r="A181" s="189"/>
      <c r="B181" s="110" t="s">
        <v>16</v>
      </c>
      <c r="C181" s="50">
        <v>79540.070000000007</v>
      </c>
      <c r="D181" s="50">
        <v>80308.3</v>
      </c>
      <c r="E181" s="50">
        <v>7872.05</v>
      </c>
      <c r="F181" s="51">
        <f>E181/D181</f>
        <v>9.8000000000000004E-2</v>
      </c>
      <c r="G181" s="50">
        <v>7203.96</v>
      </c>
      <c r="H181" s="51">
        <f>G181/D181</f>
        <v>8.9700000000000002E-2</v>
      </c>
      <c r="I181" s="50">
        <f>D181-1452.79</f>
        <v>78855.509999999995</v>
      </c>
      <c r="J181" s="207"/>
      <c r="K181" s="102"/>
      <c r="M181" s="1"/>
    </row>
    <row r="182" spans="1:13" s="3" customFormat="1" ht="84.75" customHeight="1" x14ac:dyDescent="0.25">
      <c r="A182" s="189"/>
      <c r="B182" s="110" t="s">
        <v>11</v>
      </c>
      <c r="C182" s="50">
        <v>31932.73</v>
      </c>
      <c r="D182" s="50">
        <v>31848.65</v>
      </c>
      <c r="E182" s="50">
        <f>G182</f>
        <v>2193.0700000000002</v>
      </c>
      <c r="F182" s="51">
        <f>E182/D182</f>
        <v>6.8900000000000003E-2</v>
      </c>
      <c r="G182" s="50">
        <v>2193.0700000000002</v>
      </c>
      <c r="H182" s="51">
        <f>G182/D182</f>
        <v>6.8900000000000003E-2</v>
      </c>
      <c r="I182" s="50">
        <f>D182-595.41</f>
        <v>31253.24</v>
      </c>
      <c r="J182" s="207"/>
      <c r="K182" s="102"/>
      <c r="L182" s="1"/>
      <c r="M182" s="1"/>
    </row>
    <row r="183" spans="1:13" s="3" customFormat="1" ht="84.75" customHeight="1" x14ac:dyDescent="0.25">
      <c r="A183" s="189"/>
      <c r="B183" s="110" t="s">
        <v>13</v>
      </c>
      <c r="C183" s="37"/>
      <c r="D183" s="37"/>
      <c r="E183" s="105"/>
      <c r="F183" s="40"/>
      <c r="G183" s="105"/>
      <c r="H183" s="40"/>
      <c r="I183" s="37">
        <f t="shared" ref="I183:I184" si="74">D183</f>
        <v>0</v>
      </c>
      <c r="J183" s="207"/>
      <c r="K183" s="102"/>
      <c r="L183" s="1"/>
      <c r="M183" s="1"/>
    </row>
    <row r="184" spans="1:13" s="3" customFormat="1" ht="84.75" customHeight="1" x14ac:dyDescent="0.25">
      <c r="A184" s="189"/>
      <c r="B184" s="110" t="s">
        <v>5</v>
      </c>
      <c r="C184" s="50">
        <v>128161.33</v>
      </c>
      <c r="D184" s="50">
        <v>128161.33</v>
      </c>
      <c r="E184" s="50">
        <f>G184</f>
        <v>4678.6499999999996</v>
      </c>
      <c r="F184" s="51">
        <f>E184/D184</f>
        <v>3.6499999999999998E-2</v>
      </c>
      <c r="G184" s="50">
        <v>4678.6499999999996</v>
      </c>
      <c r="H184" s="51">
        <f>G184/D184</f>
        <v>3.6499999999999998E-2</v>
      </c>
      <c r="I184" s="50">
        <f t="shared" si="74"/>
        <v>128161.33</v>
      </c>
      <c r="J184" s="208"/>
      <c r="K184" s="102"/>
      <c r="L184" s="1"/>
      <c r="M184" s="1"/>
    </row>
    <row r="185" spans="1:13" s="60" customFormat="1" ht="51" customHeight="1" x14ac:dyDescent="0.25">
      <c r="A185" s="67" t="s">
        <v>21</v>
      </c>
      <c r="B185" s="76" t="s">
        <v>61</v>
      </c>
      <c r="C185" s="77"/>
      <c r="D185" s="77"/>
      <c r="E185" s="78"/>
      <c r="F185" s="79"/>
      <c r="G185" s="77"/>
      <c r="H185" s="79"/>
      <c r="I185" s="80"/>
      <c r="J185" s="87" t="s">
        <v>35</v>
      </c>
      <c r="K185" s="52"/>
      <c r="L185" s="53"/>
      <c r="M185" s="53"/>
    </row>
    <row r="186" spans="1:13" s="104" customFormat="1" ht="119.25" customHeight="1" x14ac:dyDescent="0.25">
      <c r="A186" s="96" t="s">
        <v>22</v>
      </c>
      <c r="B186" s="107" t="s">
        <v>115</v>
      </c>
      <c r="C186" s="108">
        <f>SUM(C187:C191)</f>
        <v>281.5</v>
      </c>
      <c r="D186" s="108">
        <f t="shared" ref="D186:G186" si="75">SUM(D187:D191)</f>
        <v>281.5</v>
      </c>
      <c r="E186" s="108">
        <f t="shared" si="75"/>
        <v>121.43</v>
      </c>
      <c r="F186" s="51">
        <f>E186/D186</f>
        <v>0.43140000000000001</v>
      </c>
      <c r="G186" s="108">
        <f t="shared" si="75"/>
        <v>14.15</v>
      </c>
      <c r="H186" s="109">
        <f t="shared" ref="H186" si="76">G186/D186</f>
        <v>5.0299999999999997E-2</v>
      </c>
      <c r="I186" s="50">
        <f>D186-G186</f>
        <v>267.35000000000002</v>
      </c>
      <c r="J186" s="148" t="s">
        <v>109</v>
      </c>
      <c r="K186" s="102"/>
      <c r="L186" s="1"/>
      <c r="M186" s="1"/>
    </row>
    <row r="187" spans="1:13" s="104" customFormat="1" x14ac:dyDescent="0.25">
      <c r="A187" s="96"/>
      <c r="B187" s="110" t="s">
        <v>4</v>
      </c>
      <c r="C187" s="50"/>
      <c r="D187" s="50"/>
      <c r="E187" s="50"/>
      <c r="F187" s="51"/>
      <c r="G187" s="50"/>
      <c r="H187" s="51"/>
      <c r="I187" s="50">
        <f t="shared" ref="I187:I191" si="77">D187-G187</f>
        <v>0</v>
      </c>
      <c r="J187" s="148"/>
      <c r="K187" s="102"/>
      <c r="L187" s="1"/>
      <c r="M187" s="1"/>
    </row>
    <row r="188" spans="1:13" s="104" customFormat="1" x14ac:dyDescent="0.25">
      <c r="A188" s="96"/>
      <c r="B188" s="110" t="s">
        <v>16</v>
      </c>
      <c r="C188" s="50">
        <v>281.5</v>
      </c>
      <c r="D188" s="50">
        <v>281.5</v>
      </c>
      <c r="E188" s="50">
        <v>121.43</v>
      </c>
      <c r="F188" s="51">
        <f>E188/D188</f>
        <v>0.43140000000000001</v>
      </c>
      <c r="G188" s="50">
        <v>14.15</v>
      </c>
      <c r="H188" s="51">
        <f>G188/D188</f>
        <v>5.0299999999999997E-2</v>
      </c>
      <c r="I188" s="50">
        <f t="shared" si="77"/>
        <v>267.35000000000002</v>
      </c>
      <c r="J188" s="148"/>
      <c r="K188" s="102"/>
      <c r="L188" s="1"/>
      <c r="M188" s="1"/>
    </row>
    <row r="189" spans="1:13" s="104" customFormat="1" x14ac:dyDescent="0.25">
      <c r="A189" s="96"/>
      <c r="B189" s="110" t="s">
        <v>11</v>
      </c>
      <c r="C189" s="50"/>
      <c r="D189" s="50"/>
      <c r="E189" s="50"/>
      <c r="F189" s="51"/>
      <c r="G189" s="50"/>
      <c r="H189" s="51"/>
      <c r="I189" s="50">
        <f t="shared" si="77"/>
        <v>0</v>
      </c>
      <c r="J189" s="148"/>
      <c r="K189" s="102"/>
      <c r="L189" s="1"/>
      <c r="M189" s="1"/>
    </row>
    <row r="190" spans="1:13" s="104" customFormat="1" x14ac:dyDescent="0.25">
      <c r="A190" s="96"/>
      <c r="B190" s="110" t="s">
        <v>13</v>
      </c>
      <c r="C190" s="50"/>
      <c r="D190" s="50"/>
      <c r="E190" s="37"/>
      <c r="F190" s="40"/>
      <c r="G190" s="37"/>
      <c r="H190" s="40"/>
      <c r="I190" s="50">
        <f t="shared" si="77"/>
        <v>0</v>
      </c>
      <c r="J190" s="148"/>
      <c r="K190" s="102"/>
      <c r="L190" s="1"/>
      <c r="M190" s="1"/>
    </row>
    <row r="191" spans="1:13" s="104" customFormat="1" x14ac:dyDescent="0.25">
      <c r="A191" s="96"/>
      <c r="B191" s="110" t="s">
        <v>5</v>
      </c>
      <c r="C191" s="50"/>
      <c r="D191" s="50"/>
      <c r="E191" s="37"/>
      <c r="F191" s="40"/>
      <c r="G191" s="37"/>
      <c r="H191" s="40"/>
      <c r="I191" s="37">
        <f t="shared" si="77"/>
        <v>0</v>
      </c>
      <c r="J191" s="148"/>
      <c r="K191" s="102"/>
      <c r="L191" s="1"/>
      <c r="M191" s="1"/>
    </row>
    <row r="192" spans="1:13" s="12" customFormat="1" ht="263.25" customHeight="1" x14ac:dyDescent="0.25">
      <c r="A192" s="96" t="s">
        <v>23</v>
      </c>
      <c r="B192" s="89" t="s">
        <v>103</v>
      </c>
      <c r="C192" s="86">
        <f>C194+C193+C195+C196+C197</f>
        <v>288541.27</v>
      </c>
      <c r="D192" s="86">
        <f>D194+D193+D195+D196+D197</f>
        <v>296233.58</v>
      </c>
      <c r="E192" s="86">
        <f t="shared" ref="E192" si="78">E194+E193+E195+E196+E197</f>
        <v>184675.29</v>
      </c>
      <c r="F192" s="91">
        <f>E192/D192</f>
        <v>0.62339999999999995</v>
      </c>
      <c r="G192" s="86">
        <f>G194+G193+G195+G196+G197</f>
        <v>184668.99</v>
      </c>
      <c r="H192" s="91">
        <f t="shared" ref="H192" si="79">G192/D192</f>
        <v>0.62339999999999995</v>
      </c>
      <c r="I192" s="101">
        <f>I194+I193+I195+I196+I197</f>
        <v>290467.58</v>
      </c>
      <c r="J192" s="209" t="s">
        <v>111</v>
      </c>
      <c r="K192" s="102"/>
      <c r="L192" s="1"/>
      <c r="M192" s="1"/>
    </row>
    <row r="193" spans="1:13" s="3" customFormat="1" ht="109.5" customHeight="1" x14ac:dyDescent="0.25">
      <c r="A193" s="96"/>
      <c r="B193" s="88" t="s">
        <v>4</v>
      </c>
      <c r="C193" s="50">
        <v>5766</v>
      </c>
      <c r="D193" s="50">
        <v>5766</v>
      </c>
      <c r="E193" s="50"/>
      <c r="F193" s="51"/>
      <c r="G193" s="50"/>
      <c r="H193" s="51"/>
      <c r="I193" s="50">
        <v>0</v>
      </c>
      <c r="J193" s="210"/>
      <c r="K193" s="102"/>
      <c r="L193" s="1"/>
      <c r="M193" s="1"/>
    </row>
    <row r="194" spans="1:13" s="3" customFormat="1" ht="109.5" customHeight="1" x14ac:dyDescent="0.25">
      <c r="A194" s="96"/>
      <c r="B194" s="88" t="s">
        <v>16</v>
      </c>
      <c r="C194" s="50">
        <v>267832.3</v>
      </c>
      <c r="D194" s="50">
        <v>273832.3</v>
      </c>
      <c r="E194" s="50">
        <v>172582.22</v>
      </c>
      <c r="F194" s="51">
        <f>E194/D194</f>
        <v>0.63019999999999998</v>
      </c>
      <c r="G194" s="50">
        <v>172575.92</v>
      </c>
      <c r="H194" s="51">
        <f>G194/D194</f>
        <v>0.63019999999999998</v>
      </c>
      <c r="I194" s="50">
        <f>D194</f>
        <v>273832.3</v>
      </c>
      <c r="J194" s="210"/>
      <c r="K194" s="102"/>
      <c r="L194" s="1"/>
      <c r="M194" s="1"/>
    </row>
    <row r="195" spans="1:13" s="3" customFormat="1" ht="109.5" customHeight="1" x14ac:dyDescent="0.25">
      <c r="A195" s="96"/>
      <c r="B195" s="88" t="s">
        <v>11</v>
      </c>
      <c r="C195" s="50">
        <v>14942.97</v>
      </c>
      <c r="D195" s="50">
        <v>16635.28</v>
      </c>
      <c r="E195" s="50">
        <f>G195</f>
        <v>12093.07</v>
      </c>
      <c r="F195" s="51">
        <f>E195/D195</f>
        <v>0.72699999999999998</v>
      </c>
      <c r="G195" s="50">
        <v>12093.07</v>
      </c>
      <c r="H195" s="51">
        <f>G195/D195</f>
        <v>0.72699999999999998</v>
      </c>
      <c r="I195" s="50">
        <f>D195</f>
        <v>16635.28</v>
      </c>
      <c r="J195" s="210"/>
      <c r="K195" s="102"/>
      <c r="L195" s="1"/>
      <c r="M195" s="1"/>
    </row>
    <row r="196" spans="1:13" s="3" customFormat="1" ht="81.75" customHeight="1" x14ac:dyDescent="0.25">
      <c r="A196" s="96"/>
      <c r="B196" s="88" t="s">
        <v>13</v>
      </c>
      <c r="C196" s="50"/>
      <c r="D196" s="50"/>
      <c r="E196" s="50">
        <f>G196</f>
        <v>0</v>
      </c>
      <c r="F196" s="51"/>
      <c r="G196" s="50"/>
      <c r="H196" s="51"/>
      <c r="I196" s="37">
        <f t="shared" ref="I196" si="80">D196</f>
        <v>0</v>
      </c>
      <c r="J196" s="210"/>
      <c r="K196" s="102"/>
      <c r="L196" s="1"/>
      <c r="M196" s="1"/>
    </row>
    <row r="197" spans="1:13" s="3" customFormat="1" ht="45.75" customHeight="1" x14ac:dyDescent="0.25">
      <c r="A197" s="96"/>
      <c r="B197" s="88" t="s">
        <v>5</v>
      </c>
      <c r="C197" s="50"/>
      <c r="D197" s="50"/>
      <c r="E197" s="50"/>
      <c r="F197" s="51"/>
      <c r="G197" s="50"/>
      <c r="H197" s="51"/>
      <c r="I197" s="37"/>
      <c r="J197" s="210"/>
      <c r="K197" s="102"/>
      <c r="L197" s="1"/>
      <c r="M197" s="1"/>
    </row>
    <row r="198" spans="1:13" s="60" customFormat="1" ht="51.75" customHeight="1" x14ac:dyDescent="0.25">
      <c r="A198" s="67" t="s">
        <v>24</v>
      </c>
      <c r="B198" s="76" t="s">
        <v>62</v>
      </c>
      <c r="C198" s="77"/>
      <c r="D198" s="77"/>
      <c r="E198" s="78"/>
      <c r="F198" s="79"/>
      <c r="G198" s="77"/>
      <c r="H198" s="79"/>
      <c r="I198" s="80"/>
      <c r="J198" s="87" t="s">
        <v>35</v>
      </c>
      <c r="K198" s="52"/>
      <c r="L198" s="53"/>
      <c r="M198" s="53"/>
    </row>
    <row r="199" spans="1:13" ht="409.6" customHeight="1" x14ac:dyDescent="0.25">
      <c r="A199" s="96" t="s">
        <v>25</v>
      </c>
      <c r="B199" s="107" t="s">
        <v>116</v>
      </c>
      <c r="C199" s="108">
        <f>SUM(C200:C204)</f>
        <v>987137.5</v>
      </c>
      <c r="D199" s="108">
        <f>SUM(D200:D204)</f>
        <v>983209.5</v>
      </c>
      <c r="E199" s="108">
        <f>SUM(E200:E204)</f>
        <v>319896.17</v>
      </c>
      <c r="F199" s="109">
        <f>E199/D199</f>
        <v>0.32540000000000002</v>
      </c>
      <c r="G199" s="108">
        <f>SUM(G200:G204)</f>
        <v>319896.17</v>
      </c>
      <c r="H199" s="109">
        <f>G199/D199</f>
        <v>0.32540000000000002</v>
      </c>
      <c r="I199" s="108">
        <f>SUM(I200:I204)</f>
        <v>983209.5</v>
      </c>
      <c r="J199" s="205" t="s">
        <v>126</v>
      </c>
      <c r="K199" s="102"/>
      <c r="L199" s="1"/>
      <c r="M199" s="1"/>
    </row>
    <row r="200" spans="1:13" ht="63.75" customHeight="1" x14ac:dyDescent="0.25">
      <c r="A200" s="96"/>
      <c r="B200" s="110" t="s">
        <v>4</v>
      </c>
      <c r="C200" s="50">
        <v>664000</v>
      </c>
      <c r="D200" s="50">
        <v>664000</v>
      </c>
      <c r="E200" s="50">
        <v>227076.18</v>
      </c>
      <c r="F200" s="51">
        <f>E200/D200</f>
        <v>0.34200000000000003</v>
      </c>
      <c r="G200" s="50">
        <f>E200</f>
        <v>227076.18</v>
      </c>
      <c r="H200" s="51">
        <f>G200/D200</f>
        <v>0.34200000000000003</v>
      </c>
      <c r="I200" s="50">
        <f>D200</f>
        <v>664000</v>
      </c>
      <c r="J200" s="205"/>
      <c r="K200" s="102"/>
      <c r="L200" s="1"/>
      <c r="M200" s="1"/>
    </row>
    <row r="201" spans="1:13" ht="63.75" customHeight="1" x14ac:dyDescent="0.25">
      <c r="A201" s="96"/>
      <c r="B201" s="110" t="s">
        <v>16</v>
      </c>
      <c r="C201" s="50">
        <v>269070.7</v>
      </c>
      <c r="D201" s="50">
        <v>270266.5</v>
      </c>
      <c r="E201" s="50">
        <v>83315.429999999993</v>
      </c>
      <c r="F201" s="51">
        <f>E201/D201</f>
        <v>0.30830000000000002</v>
      </c>
      <c r="G201" s="50">
        <f>E201</f>
        <v>83315.429999999993</v>
      </c>
      <c r="H201" s="51">
        <f>G201/D201</f>
        <v>0.30830000000000002</v>
      </c>
      <c r="I201" s="50">
        <f>D201</f>
        <v>270266.5</v>
      </c>
      <c r="J201" s="205"/>
      <c r="K201" s="102"/>
      <c r="L201" s="1"/>
      <c r="M201" s="1"/>
    </row>
    <row r="202" spans="1:13" ht="63.75" customHeight="1" x14ac:dyDescent="0.25">
      <c r="A202" s="96"/>
      <c r="B202" s="110" t="s">
        <v>11</v>
      </c>
      <c r="C202" s="50">
        <v>54066.8</v>
      </c>
      <c r="D202" s="50">
        <v>48943</v>
      </c>
      <c r="E202" s="50">
        <v>9504.56</v>
      </c>
      <c r="F202" s="51">
        <f>E202/D202</f>
        <v>0.19420000000000001</v>
      </c>
      <c r="G202" s="50">
        <f>E202</f>
        <v>9504.56</v>
      </c>
      <c r="H202" s="51">
        <f>G202/D202</f>
        <v>0.19420000000000001</v>
      </c>
      <c r="I202" s="50">
        <f>D202</f>
        <v>48943</v>
      </c>
      <c r="J202" s="205"/>
      <c r="K202" s="102"/>
      <c r="L202" s="1"/>
      <c r="M202" s="1"/>
    </row>
    <row r="203" spans="1:13" ht="63.75" customHeight="1" x14ac:dyDescent="0.25">
      <c r="A203" s="96"/>
      <c r="B203" s="110" t="s">
        <v>13</v>
      </c>
      <c r="C203" s="37">
        <v>0</v>
      </c>
      <c r="D203" s="37">
        <v>0</v>
      </c>
      <c r="E203" s="37">
        <v>0</v>
      </c>
      <c r="F203" s="40"/>
      <c r="G203" s="37"/>
      <c r="H203" s="40"/>
      <c r="I203" s="37">
        <v>0</v>
      </c>
      <c r="J203" s="205"/>
      <c r="K203" s="102"/>
      <c r="L203" s="1"/>
      <c r="M203" s="1"/>
    </row>
    <row r="204" spans="1:13" ht="44.25" customHeight="1" x14ac:dyDescent="0.25">
      <c r="A204" s="96"/>
      <c r="B204" s="110" t="s">
        <v>5</v>
      </c>
      <c r="C204" s="37"/>
      <c r="D204" s="37"/>
      <c r="E204" s="37"/>
      <c r="F204" s="40"/>
      <c r="G204" s="37"/>
      <c r="H204" s="40"/>
      <c r="I204" s="37"/>
      <c r="J204" s="205"/>
      <c r="K204" s="102"/>
      <c r="L204" s="1"/>
      <c r="M204" s="1"/>
    </row>
    <row r="205" spans="1:13" s="55" customFormat="1" ht="47.25" customHeight="1" x14ac:dyDescent="0.25">
      <c r="A205" s="97" t="s">
        <v>26</v>
      </c>
      <c r="B205" s="98" t="s">
        <v>63</v>
      </c>
      <c r="C205" s="90"/>
      <c r="D205" s="90"/>
      <c r="E205" s="68"/>
      <c r="F205" s="92"/>
      <c r="G205" s="90"/>
      <c r="H205" s="92"/>
      <c r="I205" s="69"/>
      <c r="J205" s="88" t="s">
        <v>35</v>
      </c>
      <c r="K205" s="52"/>
      <c r="L205" s="53"/>
      <c r="M205" s="53"/>
    </row>
    <row r="206" spans="1:13" s="60" customFormat="1" ht="47.25" customHeight="1" x14ac:dyDescent="0.25">
      <c r="A206" s="96" t="s">
        <v>29</v>
      </c>
      <c r="B206" s="81" t="s">
        <v>88</v>
      </c>
      <c r="C206" s="86"/>
      <c r="D206" s="86"/>
      <c r="E206" s="86"/>
      <c r="F206" s="86"/>
      <c r="G206" s="86"/>
      <c r="H206" s="64"/>
      <c r="I206" s="86"/>
      <c r="J206" s="87" t="s">
        <v>35</v>
      </c>
      <c r="K206" s="52"/>
      <c r="L206" s="53"/>
      <c r="M206" s="53"/>
    </row>
    <row r="207" spans="1:13" s="54" customFormat="1" ht="47.25" customHeight="1" x14ac:dyDescent="0.25">
      <c r="A207" s="67" t="s">
        <v>28</v>
      </c>
      <c r="B207" s="76" t="s">
        <v>64</v>
      </c>
      <c r="C207" s="82"/>
      <c r="D207" s="82"/>
      <c r="E207" s="82"/>
      <c r="F207" s="83"/>
      <c r="G207" s="82"/>
      <c r="H207" s="83"/>
      <c r="I207" s="84"/>
      <c r="J207" s="87" t="s">
        <v>35</v>
      </c>
      <c r="K207" s="52"/>
      <c r="L207" s="53"/>
      <c r="M207" s="53"/>
    </row>
    <row r="208" spans="1:13" s="54" customFormat="1" ht="47.25" customHeight="1" x14ac:dyDescent="0.25">
      <c r="A208" s="96" t="s">
        <v>27</v>
      </c>
      <c r="B208" s="76" t="s">
        <v>65</v>
      </c>
      <c r="C208" s="86"/>
      <c r="D208" s="86"/>
      <c r="E208" s="86"/>
      <c r="F208" s="91"/>
      <c r="G208" s="86"/>
      <c r="H208" s="91"/>
      <c r="I208" s="64"/>
      <c r="J208" s="88" t="s">
        <v>35</v>
      </c>
      <c r="K208" s="52"/>
      <c r="L208" s="53"/>
      <c r="M208" s="53"/>
    </row>
    <row r="209" spans="1:13" ht="111.75" customHeight="1" x14ac:dyDescent="0.25">
      <c r="A209" s="96" t="s">
        <v>50</v>
      </c>
      <c r="B209" s="89" t="s">
        <v>104</v>
      </c>
      <c r="C209" s="86">
        <f>SUM(C210:C213)</f>
        <v>35881</v>
      </c>
      <c r="D209" s="86">
        <f>SUM(D210:D213)</f>
        <v>35625.699999999997</v>
      </c>
      <c r="E209" s="86">
        <f>SUM(E210:E213)</f>
        <v>23160.66</v>
      </c>
      <c r="F209" s="91">
        <f>E209/D209</f>
        <v>0.65010000000000001</v>
      </c>
      <c r="G209" s="86">
        <f>SUM(G210:G213)</f>
        <v>22976.43</v>
      </c>
      <c r="H209" s="91">
        <f>G209/D209</f>
        <v>0.64490000000000003</v>
      </c>
      <c r="I209" s="101">
        <f>SUM(I210:I213)</f>
        <v>35625.699999999997</v>
      </c>
      <c r="J209" s="211" t="s">
        <v>110</v>
      </c>
      <c r="K209" s="102"/>
      <c r="L209" s="1"/>
      <c r="M209" s="1"/>
    </row>
    <row r="210" spans="1:13" s="3" customFormat="1" x14ac:dyDescent="0.25">
      <c r="A210" s="96"/>
      <c r="B210" s="88" t="s">
        <v>4</v>
      </c>
      <c r="C210" s="50">
        <v>29272.6</v>
      </c>
      <c r="D210" s="50">
        <v>29017.3</v>
      </c>
      <c r="E210" s="50">
        <v>18463.86</v>
      </c>
      <c r="F210" s="51">
        <f>E210/D210</f>
        <v>0.63629999999999998</v>
      </c>
      <c r="G210" s="50">
        <v>18463.86</v>
      </c>
      <c r="H210" s="51">
        <f t="shared" ref="H210:H211" si="81">G210/D210</f>
        <v>0.63629999999999998</v>
      </c>
      <c r="I210" s="50">
        <f>D210</f>
        <v>29017.3</v>
      </c>
      <c r="J210" s="148"/>
      <c r="K210" s="102"/>
      <c r="L210" s="1"/>
      <c r="M210" s="1"/>
    </row>
    <row r="211" spans="1:13" s="3" customFormat="1" x14ac:dyDescent="0.25">
      <c r="A211" s="96"/>
      <c r="B211" s="88" t="s">
        <v>16</v>
      </c>
      <c r="C211" s="50">
        <v>6608.4</v>
      </c>
      <c r="D211" s="50">
        <v>6608.4</v>
      </c>
      <c r="E211" s="50">
        <v>4696.8</v>
      </c>
      <c r="F211" s="51">
        <f>E211/D211</f>
        <v>0.7107</v>
      </c>
      <c r="G211" s="50">
        <v>4512.57</v>
      </c>
      <c r="H211" s="51">
        <f t="shared" si="81"/>
        <v>0.68289999999999995</v>
      </c>
      <c r="I211" s="50">
        <f>D211</f>
        <v>6608.4</v>
      </c>
      <c r="J211" s="148"/>
      <c r="K211" s="102"/>
      <c r="L211" s="1"/>
      <c r="M211" s="1"/>
    </row>
    <row r="212" spans="1:13" s="3" customFormat="1" x14ac:dyDescent="0.25">
      <c r="A212" s="96"/>
      <c r="B212" s="88" t="s">
        <v>11</v>
      </c>
      <c r="C212" s="50"/>
      <c r="D212" s="50"/>
      <c r="E212" s="50">
        <f>G212</f>
        <v>0</v>
      </c>
      <c r="F212" s="51"/>
      <c r="G212" s="50"/>
      <c r="H212" s="51"/>
      <c r="I212" s="50">
        <f t="shared" ref="I212" si="82">D212</f>
        <v>0</v>
      </c>
      <c r="J212" s="148"/>
      <c r="K212" s="102"/>
      <c r="L212" s="1"/>
      <c r="M212" s="1"/>
    </row>
    <row r="213" spans="1:13" s="3" customFormat="1" x14ac:dyDescent="0.25">
      <c r="A213" s="96"/>
      <c r="B213" s="88" t="s">
        <v>13</v>
      </c>
      <c r="C213" s="50"/>
      <c r="D213" s="50"/>
      <c r="E213" s="50"/>
      <c r="F213" s="51"/>
      <c r="G213" s="50"/>
      <c r="H213" s="51"/>
      <c r="I213" s="50"/>
      <c r="J213" s="148"/>
      <c r="K213" s="102"/>
      <c r="L213" s="1"/>
      <c r="M213" s="1"/>
    </row>
    <row r="214" spans="1:13" s="61" customFormat="1" ht="51.75" customHeight="1" x14ac:dyDescent="0.25">
      <c r="A214" s="96" t="s">
        <v>51</v>
      </c>
      <c r="B214" s="81" t="s">
        <v>66</v>
      </c>
      <c r="C214" s="86"/>
      <c r="D214" s="86"/>
      <c r="E214" s="63"/>
      <c r="F214" s="91"/>
      <c r="G214" s="86"/>
      <c r="H214" s="91"/>
      <c r="I214" s="64"/>
      <c r="J214" s="88" t="s">
        <v>35</v>
      </c>
      <c r="K214" s="52"/>
      <c r="L214" s="53"/>
      <c r="M214" s="53"/>
    </row>
    <row r="215" spans="1:13" s="61" customFormat="1" ht="50.25" customHeight="1" x14ac:dyDescent="0.25">
      <c r="A215" s="96" t="s">
        <v>52</v>
      </c>
      <c r="B215" s="81" t="s">
        <v>67</v>
      </c>
      <c r="C215" s="86"/>
      <c r="D215" s="86"/>
      <c r="E215" s="63"/>
      <c r="F215" s="91"/>
      <c r="G215" s="86"/>
      <c r="H215" s="91"/>
      <c r="I215" s="64"/>
      <c r="J215" s="88" t="s">
        <v>35</v>
      </c>
      <c r="K215" s="52"/>
      <c r="L215" s="53"/>
      <c r="M215" s="53"/>
    </row>
    <row r="216" spans="1:13" s="12" customFormat="1" ht="26.25" customHeight="1" x14ac:dyDescent="0.25">
      <c r="A216" s="185" t="s">
        <v>55</v>
      </c>
      <c r="B216" s="185" t="s">
        <v>105</v>
      </c>
      <c r="C216" s="146">
        <f>C219+C220+C221+C222+C223</f>
        <v>13216.5</v>
      </c>
      <c r="D216" s="169">
        <f>D219+D220+D221+D222+D223</f>
        <v>13990.58</v>
      </c>
      <c r="E216" s="169">
        <f>E219+E220+E221+E222+E223</f>
        <v>7925.41</v>
      </c>
      <c r="F216" s="172">
        <f>E216/D216</f>
        <v>0.5665</v>
      </c>
      <c r="G216" s="169">
        <f>G219+G220+G221+G222+G223</f>
        <v>7610.26</v>
      </c>
      <c r="H216" s="172">
        <f>G216/D216</f>
        <v>0.54400000000000004</v>
      </c>
      <c r="I216" s="169">
        <f>I219+I220+I221+I222+I223</f>
        <v>13990.58</v>
      </c>
      <c r="J216" s="205" t="s">
        <v>133</v>
      </c>
      <c r="K216" s="102"/>
      <c r="L216" s="1"/>
      <c r="M216" s="1"/>
    </row>
    <row r="217" spans="1:13" s="12" customFormat="1" ht="300.75" customHeight="1" x14ac:dyDescent="0.25">
      <c r="A217" s="185"/>
      <c r="B217" s="185"/>
      <c r="C217" s="146"/>
      <c r="D217" s="171"/>
      <c r="E217" s="171"/>
      <c r="F217" s="173"/>
      <c r="G217" s="171"/>
      <c r="H217" s="173"/>
      <c r="I217" s="171"/>
      <c r="J217" s="148"/>
      <c r="K217" s="102"/>
      <c r="L217" s="1"/>
      <c r="M217" s="1"/>
    </row>
    <row r="218" spans="1:13" s="12" customFormat="1" ht="249.75" customHeight="1" x14ac:dyDescent="0.25">
      <c r="A218" s="185"/>
      <c r="B218" s="185"/>
      <c r="C218" s="146"/>
      <c r="D218" s="170"/>
      <c r="E218" s="170"/>
      <c r="F218" s="174"/>
      <c r="G218" s="170"/>
      <c r="H218" s="174"/>
      <c r="I218" s="170"/>
      <c r="J218" s="148"/>
      <c r="K218" s="102"/>
      <c r="L218" s="1"/>
      <c r="M218" s="1"/>
    </row>
    <row r="219" spans="1:13" s="3" customFormat="1" ht="33.75" customHeight="1" x14ac:dyDescent="0.25">
      <c r="A219" s="96"/>
      <c r="B219" s="88" t="s">
        <v>4</v>
      </c>
      <c r="C219" s="50">
        <v>76.099999999999994</v>
      </c>
      <c r="D219" s="50">
        <v>76.099999999999994</v>
      </c>
      <c r="E219" s="50">
        <v>61.67</v>
      </c>
      <c r="F219" s="51">
        <f>E219/D219</f>
        <v>0.81040000000000001</v>
      </c>
      <c r="G219" s="50">
        <v>61.67</v>
      </c>
      <c r="H219" s="51">
        <f>G219/D219</f>
        <v>0.81040000000000001</v>
      </c>
      <c r="I219" s="50">
        <f>D219</f>
        <v>76.099999999999994</v>
      </c>
      <c r="J219" s="148"/>
      <c r="K219" s="102"/>
      <c r="L219" s="1"/>
      <c r="M219" s="1"/>
    </row>
    <row r="220" spans="1:13" s="3" customFormat="1" x14ac:dyDescent="0.25">
      <c r="A220" s="96"/>
      <c r="B220" s="88" t="s">
        <v>16</v>
      </c>
      <c r="C220" s="50">
        <v>11687.2</v>
      </c>
      <c r="D220" s="50">
        <v>12095.2</v>
      </c>
      <c r="E220" s="50">
        <v>7657</v>
      </c>
      <c r="F220" s="51">
        <f>E220/D220</f>
        <v>0.6331</v>
      </c>
      <c r="G220" s="50">
        <v>7341.85</v>
      </c>
      <c r="H220" s="51">
        <f>G220/D220</f>
        <v>0.60699999999999998</v>
      </c>
      <c r="I220" s="50">
        <f>D220</f>
        <v>12095.2</v>
      </c>
      <c r="J220" s="148"/>
      <c r="K220" s="102"/>
      <c r="L220" s="1"/>
      <c r="M220" s="1"/>
    </row>
    <row r="221" spans="1:13" s="3" customFormat="1" x14ac:dyDescent="0.25">
      <c r="A221" s="96"/>
      <c r="B221" s="88" t="s">
        <v>11</v>
      </c>
      <c r="C221" s="50">
        <v>1453.2</v>
      </c>
      <c r="D221" s="50">
        <v>1819.28</v>
      </c>
      <c r="E221" s="50">
        <f>G221</f>
        <v>206.74</v>
      </c>
      <c r="F221" s="51">
        <f>E221/D221</f>
        <v>0.11360000000000001</v>
      </c>
      <c r="G221" s="50">
        <v>206.74</v>
      </c>
      <c r="H221" s="51">
        <f>G221/D221</f>
        <v>0.11360000000000001</v>
      </c>
      <c r="I221" s="50">
        <f>D221</f>
        <v>1819.28</v>
      </c>
      <c r="J221" s="148"/>
      <c r="K221" s="102"/>
      <c r="L221" s="1"/>
      <c r="M221" s="1"/>
    </row>
    <row r="222" spans="1:13" s="3" customFormat="1" ht="29.25" customHeight="1" x14ac:dyDescent="0.25">
      <c r="A222" s="96"/>
      <c r="B222" s="88" t="s">
        <v>13</v>
      </c>
      <c r="C222" s="50"/>
      <c r="D222" s="50"/>
      <c r="E222" s="50">
        <f>G222</f>
        <v>0</v>
      </c>
      <c r="F222" s="51"/>
      <c r="G222" s="50"/>
      <c r="H222" s="51"/>
      <c r="I222" s="37">
        <f t="shared" ref="I222" si="83">D222</f>
        <v>0</v>
      </c>
      <c r="J222" s="148"/>
      <c r="K222" s="102"/>
      <c r="L222" s="1"/>
      <c r="M222" s="1"/>
    </row>
    <row r="223" spans="1:13" s="3" customFormat="1" ht="30" customHeight="1" x14ac:dyDescent="0.25">
      <c r="A223" s="96"/>
      <c r="B223" s="88" t="s">
        <v>5</v>
      </c>
      <c r="C223" s="50"/>
      <c r="D223" s="50"/>
      <c r="E223" s="50"/>
      <c r="F223" s="51"/>
      <c r="G223" s="50"/>
      <c r="H223" s="51"/>
      <c r="I223" s="37"/>
      <c r="J223" s="148"/>
      <c r="K223" s="102"/>
      <c r="L223" s="1"/>
      <c r="M223" s="1"/>
    </row>
    <row r="224" spans="1:13" s="2" customFormat="1" ht="181.5" customHeight="1" x14ac:dyDescent="0.25">
      <c r="A224" s="67" t="s">
        <v>68</v>
      </c>
      <c r="B224" s="132" t="s">
        <v>131</v>
      </c>
      <c r="C224" s="127">
        <f>C225+C226+C227+C228</f>
        <v>355.67</v>
      </c>
      <c r="D224" s="127">
        <f>D225+D226+D227+D228</f>
        <v>355.67</v>
      </c>
      <c r="E224" s="127">
        <f>E225+E226+E227+E228+E229</f>
        <v>355.67</v>
      </c>
      <c r="F224" s="129">
        <f>E224/D224</f>
        <v>1</v>
      </c>
      <c r="G224" s="127">
        <f>SUM(G225:G229)</f>
        <v>355.67</v>
      </c>
      <c r="H224" s="129">
        <f>G224/D224</f>
        <v>1</v>
      </c>
      <c r="I224" s="140">
        <f>I225+I226+I227+I228</f>
        <v>355.67</v>
      </c>
      <c r="J224" s="162" t="s">
        <v>132</v>
      </c>
      <c r="K224" s="102"/>
      <c r="L224" s="1"/>
      <c r="M224" s="1"/>
    </row>
    <row r="225" spans="1:13" s="3" customFormat="1" x14ac:dyDescent="0.25">
      <c r="A225" s="67"/>
      <c r="B225" s="87" t="s">
        <v>4</v>
      </c>
      <c r="C225" s="77">
        <v>0</v>
      </c>
      <c r="D225" s="77">
        <v>0</v>
      </c>
      <c r="E225" s="50"/>
      <c r="F225" s="51"/>
      <c r="G225" s="50">
        <v>0</v>
      </c>
      <c r="H225" s="129"/>
      <c r="I225" s="141"/>
      <c r="J225" s="163"/>
      <c r="K225" s="102"/>
      <c r="L225" s="1"/>
      <c r="M225" s="1"/>
    </row>
    <row r="226" spans="1:13" s="3" customFormat="1" x14ac:dyDescent="0.25">
      <c r="A226" s="67"/>
      <c r="B226" s="87" t="s">
        <v>48</v>
      </c>
      <c r="C226" s="50">
        <v>106.7</v>
      </c>
      <c r="D226" s="50">
        <v>106.7</v>
      </c>
      <c r="E226" s="50">
        <v>106.7</v>
      </c>
      <c r="F226" s="51">
        <f>E226/D226</f>
        <v>1</v>
      </c>
      <c r="G226" s="50">
        <v>106.7</v>
      </c>
      <c r="H226" s="51">
        <f>G226/D226</f>
        <v>1</v>
      </c>
      <c r="I226" s="50">
        <v>106.7</v>
      </c>
      <c r="J226" s="163"/>
      <c r="K226" s="102"/>
      <c r="L226" s="1"/>
      <c r="M226" s="1"/>
    </row>
    <row r="227" spans="1:13" s="3" customFormat="1" x14ac:dyDescent="0.25">
      <c r="A227" s="67"/>
      <c r="B227" s="87" t="s">
        <v>11</v>
      </c>
      <c r="C227" s="50">
        <v>248.97</v>
      </c>
      <c r="D227" s="50">
        <v>248.97</v>
      </c>
      <c r="E227" s="50">
        <v>248.97</v>
      </c>
      <c r="F227" s="51">
        <f>E227/D227</f>
        <v>1</v>
      </c>
      <c r="G227" s="50">
        <v>248.97</v>
      </c>
      <c r="H227" s="51">
        <f>G227/D227</f>
        <v>1</v>
      </c>
      <c r="I227" s="141">
        <v>248.97</v>
      </c>
      <c r="J227" s="163"/>
      <c r="K227" s="102"/>
      <c r="L227" s="1"/>
      <c r="M227" s="1"/>
    </row>
    <row r="228" spans="1:13" s="3" customFormat="1" x14ac:dyDescent="0.25">
      <c r="A228" s="67"/>
      <c r="B228" s="87" t="s">
        <v>13</v>
      </c>
      <c r="C228" s="48">
        <v>0</v>
      </c>
      <c r="D228" s="48">
        <v>0</v>
      </c>
      <c r="E228" s="48"/>
      <c r="F228" s="49">
        <v>0</v>
      </c>
      <c r="G228" s="85"/>
      <c r="H228" s="49"/>
      <c r="I228" s="48">
        <f>D228-G228</f>
        <v>0</v>
      </c>
      <c r="J228" s="163"/>
      <c r="K228" s="102"/>
      <c r="L228" s="1"/>
      <c r="M228" s="1"/>
    </row>
    <row r="229" spans="1:13" s="3" customFormat="1" ht="37.5" customHeight="1" x14ac:dyDescent="0.25">
      <c r="A229" s="67"/>
      <c r="B229" s="87" t="s">
        <v>5</v>
      </c>
      <c r="C229" s="48"/>
      <c r="D229" s="48"/>
      <c r="E229" s="48"/>
      <c r="F229" s="49"/>
      <c r="G229" s="48"/>
      <c r="H229" s="49"/>
      <c r="I229" s="48"/>
      <c r="J229" s="164"/>
      <c r="K229" s="102"/>
      <c r="L229" s="1"/>
      <c r="M229" s="1"/>
    </row>
    <row r="238" spans="1:13" x14ac:dyDescent="0.25">
      <c r="B238" s="15" t="s">
        <v>54</v>
      </c>
    </row>
    <row r="443" spans="9:9" x14ac:dyDescent="0.25">
      <c r="I443" s="11"/>
    </row>
    <row r="444" spans="9:9" x14ac:dyDescent="0.25">
      <c r="I444" s="11"/>
    </row>
    <row r="445" spans="9:9" x14ac:dyDescent="0.25">
      <c r="I445" s="11"/>
    </row>
  </sheetData>
  <autoFilter ref="A7:J430"/>
  <customSheetViews>
    <customSheetView guid="{A0A3CD9B-2436-40D7-91DB-589A95FBBF00}" scale="55" showPageBreaks="1" outlineSymbols="0" zeroValues="0" fitToPage="1" printArea="1" showAutoFilter="1" view="pageBreakPreview">
      <pane xSplit="2" ySplit="7" topLeftCell="C8" activePane="bottomRight" state="frozen"/>
      <selection pane="bottomRight" activeCell="K1" sqref="K1:L1048576"/>
      <rowBreaks count="28" manualBreakCount="28">
        <brk id="197" min="1" max="9" man="1"/>
        <brk id="1020" max="18" man="1"/>
        <brk id="1070" max="18" man="1"/>
        <brk id="1127" max="18" man="1"/>
        <brk id="1198" max="18" man="1"/>
        <brk id="1253" max="14" man="1"/>
        <brk id="1268" max="10" man="1"/>
        <brk id="1304" max="10" man="1"/>
        <brk id="1344" max="10" man="1"/>
        <brk id="1383" max="10" man="1"/>
        <brk id="1421" max="10" man="1"/>
        <brk id="1457" max="10" man="1"/>
        <brk id="1494" max="10" man="1"/>
        <brk id="1532" max="10" man="1"/>
        <brk id="1567" max="10" man="1"/>
        <brk id="1603" max="10" man="1"/>
        <brk id="1643" max="10" man="1"/>
        <brk id="1682" max="10" man="1"/>
        <brk id="1721" max="10" man="1"/>
        <brk id="1761" max="10" man="1"/>
        <brk id="1799" max="10" man="1"/>
        <brk id="1834" max="10" man="1"/>
        <brk id="1864" max="10" man="1"/>
        <brk id="1901" max="10" man="1"/>
        <brk id="1938" max="10" man="1"/>
        <brk id="1973" max="10" man="1"/>
        <brk id="2015" max="10" man="1"/>
        <brk id="2069" max="10" man="1"/>
      </rowBreaks>
      <pageMargins left="0" right="0" top="0.9055118110236221" bottom="0" header="0" footer="0"/>
      <printOptions horizontalCentered="1"/>
      <pageSetup paperSize="8" scale="52" fitToHeight="0" orientation="landscape" r:id="rId1"/>
      <autoFilter ref="A7:J430"/>
    </customSheetView>
    <customSheetView guid="{3EEA7E1A-5F2B-4408-A34C-1F0223B5B245}" scale="50" showPageBreaks="1" outlineSymbols="0" zeroValues="0" fitToPage="1" showAutoFilter="1" view="pageBreakPreview" topLeftCell="A5">
      <pane xSplit="4" ySplit="10" topLeftCell="E24" activePane="bottomRight" state="frozen"/>
      <selection pane="bottomRight" activeCell="I26" sqref="I26:I27"/>
      <rowBreaks count="30" manualBreakCount="30">
        <brk id="28" max="15" man="1"/>
        <brk id="40" max="15" man="1"/>
        <brk id="222" max="18" man="1"/>
        <brk id="1045" max="18" man="1"/>
        <brk id="1095" max="18" man="1"/>
        <brk id="1152" max="18" man="1"/>
        <brk id="1223" max="18" man="1"/>
        <brk id="1278" max="14" man="1"/>
        <brk id="1293" max="10" man="1"/>
        <brk id="1329" max="10" man="1"/>
        <brk id="1369" max="10" man="1"/>
        <brk id="1408" max="10" man="1"/>
        <brk id="1446" max="10" man="1"/>
        <brk id="1482" max="10" man="1"/>
        <brk id="1519" max="10" man="1"/>
        <brk id="1557" max="10" man="1"/>
        <brk id="1592" max="10" man="1"/>
        <brk id="1628" max="10" man="1"/>
        <brk id="1668" max="10" man="1"/>
        <brk id="1707" max="10" man="1"/>
        <brk id="1746" max="10" man="1"/>
        <brk id="1786" max="10" man="1"/>
        <brk id="1824" max="10" man="1"/>
        <brk id="1859" max="10" man="1"/>
        <brk id="1889" max="10" man="1"/>
        <brk id="1926" max="10" man="1"/>
        <brk id="1963" max="10" man="1"/>
        <brk id="1998" max="10" man="1"/>
        <brk id="2040" max="10" man="1"/>
        <brk id="2094" max="10" man="1"/>
      </rowBreaks>
      <pageMargins left="0" right="0" top="0.67" bottom="0" header="0" footer="0"/>
      <printOptions horizontalCentered="1"/>
      <pageSetup paperSize="8" scale="39" fitToHeight="0" orientation="landscape" horizontalDpi="4294967293" r:id="rId2"/>
      <autoFilter ref="A7:J430"/>
    </customSheetView>
    <customSheetView guid="{6068C3FF-17AA-48A5-A88B-2523CBAC39AE}" scale="37" showPageBreaks="1" outlineSymbols="0" zeroValues="0" fitToPage="1" printArea="1" showAutoFilter="1" view="pageBreakPreview" topLeftCell="A4">
      <pane xSplit="4" ySplit="7" topLeftCell="J21" activePane="bottomRight" state="frozen"/>
      <selection pane="bottomRight" activeCell="J21" sqref="J21:J29"/>
      <rowBreaks count="28" manualBreakCount="28">
        <brk id="158" max="9" man="1"/>
        <brk id="1035" max="18" man="1"/>
        <brk id="1085" max="18" man="1"/>
        <brk id="1142" max="18" man="1"/>
        <brk id="1213" max="18" man="1"/>
        <brk id="1268" max="14" man="1"/>
        <brk id="1283" max="10" man="1"/>
        <brk id="1319" max="10" man="1"/>
        <brk id="1359" max="10" man="1"/>
        <brk id="1398" max="10" man="1"/>
        <brk id="1436" max="10" man="1"/>
        <brk id="1472" max="10" man="1"/>
        <brk id="1509" max="10" man="1"/>
        <brk id="1547" max="10" man="1"/>
        <brk id="1582" max="10" man="1"/>
        <brk id="1618" max="10" man="1"/>
        <brk id="1658" max="10" man="1"/>
        <brk id="1697" max="10" man="1"/>
        <brk id="1736" max="10" man="1"/>
        <brk id="1776" max="10" man="1"/>
        <brk id="1814" max="10" man="1"/>
        <brk id="1849" max="10" man="1"/>
        <brk id="1879" max="10" man="1"/>
        <brk id="1916" max="10" man="1"/>
        <brk id="1953" max="10" man="1"/>
        <brk id="1988" max="10" man="1"/>
        <brk id="2030" max="10" man="1"/>
        <brk id="2084" max="10" man="1"/>
      </rowBreaks>
      <pageMargins left="0" right="0" top="0.47" bottom="0" header="0" footer="0"/>
      <printOptions horizontalCentered="1"/>
      <pageSetup paperSize="8" scale="52" fitToHeight="0" orientation="landscape" r:id="rId3"/>
      <autoFilter ref="A7:J430"/>
    </customSheetView>
    <customSheetView guid="{13BE7114-35DF-4699-8779-61985C68F6C3}" scale="60" showPageBreaks="1" outlineSymbols="0" zeroValues="0" fitToPage="1" printArea="1" showAutoFilter="1" view="pageBreakPreview" topLeftCell="A4">
      <pane xSplit="2" ySplit="5" topLeftCell="E38" activePane="bottomRight" state="frozen"/>
      <selection pane="bottomRight" activeCell="J38" sqref="J38:J43"/>
      <rowBreaks count="32" manualBreakCount="32">
        <brk id="22" max="9" man="1"/>
        <brk id="28" max="9" man="1"/>
        <brk id="61" max="9" man="1"/>
        <brk id="115" max="9" man="1"/>
        <brk id="172" max="9" man="1"/>
        <brk id="997" max="18" man="1"/>
        <brk id="1047" max="18" man="1"/>
        <brk id="1104" max="18" man="1"/>
        <brk id="1175" max="18" man="1"/>
        <brk id="1230" max="14" man="1"/>
        <brk id="1245" max="10" man="1"/>
        <brk id="1281" max="10" man="1"/>
        <brk id="1321" max="10" man="1"/>
        <brk id="1360" max="10" man="1"/>
        <brk id="1398" max="10" man="1"/>
        <brk id="1434" max="10" man="1"/>
        <brk id="1471" max="10" man="1"/>
        <brk id="1509" max="10" man="1"/>
        <brk id="1544" max="10" man="1"/>
        <brk id="1580" max="10" man="1"/>
        <brk id="1620" max="10" man="1"/>
        <brk id="1659" max="10" man="1"/>
        <brk id="1698" max="10" man="1"/>
        <brk id="1738" max="10" man="1"/>
        <brk id="1776" max="10" man="1"/>
        <brk id="1811" max="10" man="1"/>
        <brk id="1841" max="10" man="1"/>
        <brk id="1878" max="10" man="1"/>
        <brk id="1915" max="10" man="1"/>
        <brk id="1950" max="10" man="1"/>
        <brk id="1992" max="10" man="1"/>
        <brk id="2046" max="10" man="1"/>
      </rowBreaks>
      <colBreaks count="1" manualBreakCount="1">
        <brk id="12" max="183" man="1"/>
      </colBreaks>
      <pageMargins left="0" right="0" top="0.9055118110236221" bottom="0" header="0" footer="0"/>
      <printOptions horizontalCentered="1"/>
      <pageSetup paperSize="8" scale="52" fitToHeight="0" orientation="landscape" horizontalDpi="4294967293" r:id="rId4"/>
      <autoFilter ref="A7:J430"/>
    </customSheetView>
    <customSheetView guid="{CA384592-0CFD-4322-A4EB-34EC04693944}" scale="37" showPageBreaks="1" outlineSymbols="0" zeroValues="0" fitToPage="1" printArea="1" showAutoFilter="1" hiddenColumns="1" view="pageBreakPreview">
      <pane xSplit="2" ySplit="7" topLeftCell="C74" activePane="bottomRight" state="frozen"/>
      <selection pane="bottomRight" activeCell="J82" sqref="J82:J87"/>
      <rowBreaks count="39" manualBreakCount="39">
        <brk id="21" max="9" man="1"/>
        <brk id="29" max="9" man="1"/>
        <brk id="40" max="9" man="1"/>
        <brk id="55" max="9" man="1"/>
        <brk id="63" max="9" man="1"/>
        <brk id="81" max="9" man="1"/>
        <brk id="111" max="9" man="1"/>
        <brk id="118" max="9" man="1"/>
        <brk id="153" max="9" man="1"/>
        <brk id="176" max="9" man="1"/>
        <brk id="185" max="9" man="1"/>
        <brk id="209" max="9" man="1"/>
        <brk id="1032" max="18" man="1"/>
        <brk id="1082" max="18" man="1"/>
        <brk id="1139" max="18" man="1"/>
        <brk id="1210" max="18"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9055118110236221" bottom="0" header="0" footer="0"/>
      <printOptions horizontalCentered="1"/>
      <pageSetup paperSize="8" scale="52" fitToHeight="0" orientation="landscape" r:id="rId5"/>
      <autoFilter ref="A7:J430"/>
    </customSheetView>
    <customSheetView guid="{BEA0FDBA-BB07-4C19-8BBD-5E57EE395C09}" scale="50" showPageBreaks="1" outlineSymbols="0" zeroValues="0" fitToPage="1" printArea="1" showAutoFilter="1" view="pageBreakPreview" topLeftCell="C212">
      <selection activeCell="I216" sqref="I216:I218"/>
      <rowBreaks count="37" manualBreakCount="37">
        <brk id="20" max="9" man="1"/>
        <brk id="29" max="9" man="1"/>
        <brk id="39" max="9" man="1"/>
        <brk id="62" max="9" man="1"/>
        <brk id="94" max="9" man="1"/>
        <brk id="141" max="9" man="1"/>
        <brk id="159" max="9" man="1"/>
        <brk id="167" max="9" man="1"/>
        <brk id="183" max="9" man="1"/>
        <brk id="202" max="9" man="1"/>
        <brk id="1022" max="18" man="1"/>
        <brk id="1072" max="18" man="1"/>
        <brk id="1129" max="18" man="1"/>
        <brk id="1200" max="18" man="1"/>
        <brk id="1255" max="14" man="1"/>
        <brk id="1270" max="10" man="1"/>
        <brk id="1306" max="10" man="1"/>
        <brk id="1346" max="10" man="1"/>
        <brk id="1385" max="10" man="1"/>
        <brk id="1423" max="10" man="1"/>
        <brk id="1459" max="10" man="1"/>
        <brk id="1496" max="10" man="1"/>
        <brk id="1534" max="10" man="1"/>
        <brk id="1569" max="10" man="1"/>
        <brk id="1605" max="10" man="1"/>
        <brk id="1645" max="10" man="1"/>
        <brk id="1684" max="10" man="1"/>
        <brk id="1723" max="10" man="1"/>
        <brk id="1763" max="10" man="1"/>
        <brk id="1801" max="10" man="1"/>
        <brk id="1836" max="10" man="1"/>
        <brk id="1866" max="10" man="1"/>
        <brk id="1903" max="10" man="1"/>
        <brk id="1940" max="10" man="1"/>
        <brk id="1975" max="10" man="1"/>
        <brk id="2017" max="10" man="1"/>
        <brk id="2071" max="10" man="1"/>
      </rowBreaks>
      <colBreaks count="1" manualBreakCount="1">
        <brk id="12" max="183" man="1"/>
      </colBreaks>
      <pageMargins left="0" right="0" top="0.9055118110236221" bottom="0.19685039370078741" header="0" footer="0"/>
      <printOptions horizontalCentered="1"/>
      <pageSetup paperSize="8" scale="52" fitToHeight="0" orientation="landscape" r:id="rId6"/>
      <autoFilter ref="A7:J430"/>
    </customSheetView>
    <customSheetView guid="{7B245AB0-C2AF-4822-BFC4-2399F85856C1}" scale="40" showPageBreaks="1" outlineSymbols="0" zeroValues="0" fitToPage="1" printArea="1" showAutoFilter="1" hiddenColumns="1" view="pageBreakPreview" topLeftCell="A4">
      <pane xSplit="4" ySplit="7" topLeftCell="F182" activePane="bottomRight" state="frozen"/>
      <selection pane="bottomRight" activeCell="F190" sqref="F190"/>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21" bottom="0" header="0" footer="0"/>
      <printOptions horizontalCentered="1"/>
      <pageSetup paperSize="8" scale="38" fitToHeight="0" orientation="landscape" r:id="rId7"/>
      <autoFilter ref="A7:P404"/>
    </customSheetView>
    <customSheetView guid="{2F7AC811-CA37-46E3-866E-6E10DF43054A}" scale="60" showPageBreaks="1" outlineSymbols="0" zeroValues="0" fitToPage="1" showAutoFilter="1" view="pageBreakPreview" topLeftCell="A4">
      <pane xSplit="2" ySplit="7" topLeftCell="C776" activePane="bottomRight" state="frozen"/>
      <selection pane="bottomRight" activeCell="N792" sqref="N792"/>
      <rowBreaks count="47" manualBreakCount="47">
        <brk id="67" max="24" man="1"/>
        <brk id="97" max="15" man="1"/>
        <brk id="129" max="15" man="1"/>
        <brk id="171" max="15" man="1"/>
        <brk id="227" max="15" man="1"/>
        <brk id="267" max="15" man="1"/>
        <brk id="321" max="15" man="1"/>
        <brk id="385" max="24" man="1"/>
        <brk id="390" max="15" man="1"/>
        <brk id="432" max="15" man="1"/>
        <brk id="467" max="15" man="1"/>
        <brk id="514" max="15" man="1"/>
        <brk id="577" max="15" man="1"/>
        <brk id="656" max="24" man="1"/>
        <brk id="665" max="15" man="1"/>
        <brk id="723" max="15" man="1"/>
        <brk id="784" max="15" man="1"/>
        <brk id="858" max="24" man="1"/>
        <brk id="943" max="15" man="1"/>
        <brk id="993" max="15" man="1"/>
        <brk id="1048" max="24" man="1"/>
        <brk id="1050" max="15" man="1"/>
        <brk id="1118" max="24" man="1"/>
        <brk id="1121" max="14" man="1"/>
        <brk id="1176" max="14" man="1"/>
        <brk id="1191" max="10" man="1"/>
        <brk id="1227" max="10" man="1"/>
        <brk id="1267" max="10" man="1"/>
        <brk id="1306" max="10" man="1"/>
        <brk id="1344" max="10" man="1"/>
        <brk id="1380" max="10" man="1"/>
        <brk id="1417" max="10" man="1"/>
        <brk id="1455" max="10" man="1"/>
        <brk id="1490" max="10" man="1"/>
        <brk id="1526" max="10" man="1"/>
        <brk id="1566" max="10" man="1"/>
        <brk id="1605" max="10" man="1"/>
        <brk id="1644" max="10" man="1"/>
        <brk id="1684" max="10" man="1"/>
        <brk id="1722" max="10" man="1"/>
        <brk id="1757" max="10" man="1"/>
        <brk id="1787" max="10" man="1"/>
        <brk id="1824" max="10" man="1"/>
        <brk id="1861" max="10" man="1"/>
        <brk id="1896" max="10" man="1"/>
        <brk id="1938" max="10" man="1"/>
        <brk id="1992" max="10" man="1"/>
      </rowBreaks>
      <pageMargins left="0" right="0" top="0.9055118110236221" bottom="0" header="0" footer="0"/>
      <printOptions horizontalCentered="1"/>
      <pageSetup paperSize="8" scale="16" fitToHeight="0" orientation="landscape" r:id="rId8"/>
      <autoFilter ref="A9:S1185"/>
    </customSheetView>
    <customSheetView guid="{CB1A56DC-A135-41E6-8A02-AE4E518C879F}" scale="50" showPageBreaks="1" fitToPage="1" view="pageBreakPreview" topLeftCell="A4">
      <pane xSplit="2" ySplit="7" topLeftCell="C408" activePane="bottomRight" state="frozen"/>
      <selection pane="bottomRight" activeCell="G421" sqref="G421"/>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6" max="20" man="1"/>
        <brk id="918" max="20" man="1"/>
        <brk id="1049" max="20" man="1"/>
        <brk id="1110" max="20" man="1"/>
        <brk id="1164" max="20" man="1"/>
        <brk id="1236" max="10" man="1"/>
        <brk id="1276" max="10" man="1"/>
        <brk id="1315" max="10" man="1"/>
        <brk id="1353" max="10" man="1"/>
        <brk id="1389" max="10" man="1"/>
        <brk id="1426" max="10" man="1"/>
        <brk id="1464" max="10" man="1"/>
        <brk id="1499" max="10" man="1"/>
        <brk id="1535" max="10" man="1"/>
        <brk id="1575" max="10" man="1"/>
        <brk id="1614" max="10" man="1"/>
        <brk id="1653" max="10" man="1"/>
        <brk id="1693" max="10" man="1"/>
        <brk id="1731" max="10" man="1"/>
        <brk id="1766" max="10" man="1"/>
        <brk id="1796" max="10" man="1"/>
        <brk id="1833" max="10" man="1"/>
        <brk id="1870" max="10" man="1"/>
        <brk id="1905" max="10" man="1"/>
        <brk id="1947" max="10" man="1"/>
        <brk id="2001" max="10" man="1"/>
      </rowBreaks>
      <pageMargins left="0" right="0" top="0.9055118110236221" bottom="0" header="0" footer="0"/>
      <printOptions horizontalCentered="1"/>
      <pageSetup paperSize="8" scale="16" fitToHeight="0" orientation="landscape" r:id="rId9"/>
    </customSheetView>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10"/>
      <autoFilter ref="A9:V1172"/>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11"/>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12"/>
      <headerFooter alignWithMargins="0"/>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13"/>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14"/>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15"/>
      <autoFilter ref="B1:T1"/>
    </customSheetView>
    <customSheetView guid="{F2110B0B-AAE7-42F0-B553-C360E9249AD4}" scale="48" showPageBreaks="1" outlineSymbols="0" zeroValues="0" fitToPage="1" printArea="1" showAutoFilter="1" hiddenColumns="1" view="pageBreakPreview" topLeftCell="A4">
      <pane xSplit="2" ySplit="7" topLeftCell="L726" activePane="bottomRight" state="frozen"/>
      <selection pane="bottomRight" activeCell="S728" sqref="S728:S733"/>
      <pageMargins left="0" right="0" top="0.9055118110236221" bottom="0.47" header="0" footer="0"/>
      <printOptions horizontalCentered="1"/>
      <pageSetup paperSize="8" scale="42" fitToHeight="0" orientation="landscape" r:id="rId16"/>
      <autoFilter ref="A9:T1142"/>
    </customSheetView>
    <customSheetView guid="{D7BC8E82-4392-4806-9DAE-D94253790B9C}" scale="48" showPageBreaks="1" outlineSymbols="0" zeroValues="0" fitToPage="1" printArea="1" showAutoFilter="1" hiddenColumns="1" view="pageBreakPreview" topLeftCell="A4">
      <pane xSplit="2" ySplit="7" topLeftCell="L909" activePane="bottomRight" state="frozen"/>
      <selection pane="bottomRight" activeCell="S925" sqref="S925:S930"/>
      <rowBreaks count="4" manualBreakCount="4">
        <brk id="70" max="85" man="1"/>
        <brk id="88" max="85" man="1"/>
        <brk id="260" max="85" man="1"/>
        <brk id="320" max="85" man="1"/>
      </rowBreaks>
      <pageMargins left="0" right="0" top="0.9055118110236221" bottom="0.47" header="0" footer="0"/>
      <printOptions horizontalCentered="1"/>
      <pageSetup paperSize="8" scale="42" fitToHeight="0" orientation="landscape" r:id="rId17"/>
      <autoFilter ref="A9:T1161"/>
    </customSheetView>
    <customSheetView guid="{A6B98527-7CBF-4E4D-BDEA-9334A3EB779F}" scale="57" showPageBreaks="1" outlineSymbols="0" zeroValues="0" fitToPage="1" printArea="1" showAutoFilter="1" hiddenColumns="1" view="pageBreakPreview" topLeftCell="A4">
      <pane xSplit="2" ySplit="7" topLeftCell="C11" activePane="bottomRight" state="frozen"/>
      <selection pane="bottomRight" activeCell="G15" sqref="G15"/>
      <pageMargins left="0" right="0" top="0.9055118110236221" bottom="0.47" header="0" footer="0"/>
      <printOptions horizontalCentered="1"/>
      <pageSetup paperSize="8" scale="42" fitToHeight="0" orientation="landscape" r:id="rId18"/>
      <autoFilter ref="A9:S1185"/>
    </customSheetView>
    <customSheetView guid="{D20DFCFE-63F9-4265-B37B-4F36C46DF159}" scale="40" showPageBreaks="1" outlineSymbols="0" zeroValues="0" fitToPage="1" printArea="1" showAutoFilter="1" hiddenRows="1" hiddenColumns="1" view="pageBreakPreview" topLeftCell="A4">
      <pane xSplit="2" ySplit="7" topLeftCell="C963" activePane="bottomRight" state="frozen"/>
      <selection pane="bottomRight" activeCell="A782" sqref="A778:XFD782"/>
      <rowBreaks count="29" manualBreakCount="29">
        <brk id="174" max="18" man="1"/>
        <brk id="208" max="18" man="1"/>
        <brk id="1019" max="18" man="1"/>
        <brk id="1069" max="18" man="1"/>
        <brk id="1126" max="18" man="1"/>
        <brk id="1197" max="18" man="1"/>
        <brk id="1252" max="14" man="1"/>
        <brk id="1267" max="10" man="1"/>
        <brk id="1303" max="10" man="1"/>
        <brk id="1343" max="10" man="1"/>
        <brk id="1382" max="10" man="1"/>
        <brk id="1420" max="10" man="1"/>
        <brk id="1456" max="10" man="1"/>
        <brk id="1493" max="10" man="1"/>
        <brk id="1531" max="10" man="1"/>
        <brk id="1566" max="10" man="1"/>
        <brk id="1602" max="10" man="1"/>
        <brk id="1642" max="10" man="1"/>
        <brk id="1681" max="10" man="1"/>
        <brk id="1720" max="10" man="1"/>
        <brk id="1760" max="10" man="1"/>
        <brk id="1798" max="10" man="1"/>
        <brk id="1833" max="10" man="1"/>
        <brk id="1863" max="10" man="1"/>
        <brk id="1900" max="10" man="1"/>
        <brk id="1937" max="10" man="1"/>
        <brk id="1972" max="10" man="1"/>
        <brk id="2014" max="10" man="1"/>
        <brk id="2068" max="10" man="1"/>
      </rowBreaks>
      <pageMargins left="0" right="0" top="0.9055118110236221" bottom="0" header="0" footer="0"/>
      <printOptions horizontalCentered="1"/>
      <pageSetup paperSize="8" scale="42" fitToHeight="0" orientation="landscape" r:id="rId19"/>
      <autoFilter ref="A9:S1185"/>
    </customSheetView>
    <customSheetView guid="{539CB3DF-9B66-4BE7-9074-8CE0405EB8A6}" scale="40" showPageBreaks="1" outlineSymbols="0" zeroValues="0" fitToPage="1" printArea="1" showAutoFilter="1" hiddenColumns="1" view="pageBreakPreview" topLeftCell="A4">
      <pane xSplit="4" ySplit="7" topLeftCell="J170" activePane="bottomRight" state="frozen"/>
      <selection pane="bottomRight" activeCell="P182" sqref="P182"/>
      <rowBreaks count="29" manualBreakCount="29">
        <brk id="174" max="18" man="1"/>
        <brk id="208" max="18" man="1"/>
        <brk id="1036" max="18" man="1"/>
        <brk id="1086" max="18" man="1"/>
        <brk id="1143" max="18" man="1"/>
        <brk id="1214" max="18" man="1"/>
        <brk id="1269" max="14" man="1"/>
        <brk id="1284" max="10" man="1"/>
        <brk id="1320" max="10" man="1"/>
        <brk id="1360" max="10" man="1"/>
        <brk id="1399" max="10" man="1"/>
        <brk id="1437" max="10" man="1"/>
        <brk id="1473" max="10" man="1"/>
        <brk id="1510" max="10" man="1"/>
        <brk id="1548" max="10" man="1"/>
        <brk id="1583" max="10" man="1"/>
        <brk id="1619" max="10" man="1"/>
        <brk id="1659" max="10" man="1"/>
        <brk id="1698" max="10" man="1"/>
        <brk id="1737" max="10" man="1"/>
        <brk id="1777" max="10" man="1"/>
        <brk id="1815" max="10" man="1"/>
        <brk id="1850" max="10" man="1"/>
        <brk id="1880" max="10" man="1"/>
        <brk id="1917" max="10" man="1"/>
        <brk id="1954" max="10" man="1"/>
        <brk id="1989" max="10" man="1"/>
        <brk id="2031" max="10" man="1"/>
        <brk id="2085" max="10" man="1"/>
      </rowBreaks>
      <pageMargins left="0" right="0" top="0.9055118110236221" bottom="0" header="0" footer="0"/>
      <printOptions horizontalCentered="1"/>
      <pageSetup paperSize="8" scale="43" fitToHeight="0" orientation="landscape" r:id="rId20"/>
      <autoFilter ref="A7:P393"/>
    </customSheetView>
    <customSheetView guid="{998B8119-4FF3-4A16-838D-539C6AE34D55}" scale="40" showPageBreaks="1" outlineSymbols="0" zeroValues="0" fitToPage="1" printArea="1" showAutoFilter="1" hiddenRows="1" hiddenColumns="1" view="pageBreakPreview" topLeftCell="A4">
      <pane xSplit="4" ySplit="7" topLeftCell="F163" activePane="bottomRight" state="frozen"/>
      <selection pane="bottomRight" activeCell="F144" sqref="F144:G14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27" fitToHeight="0" orientation="landscape" r:id="rId21"/>
      <autoFilter ref="A7:P401"/>
    </customSheetView>
    <customSheetView guid="{9FA29541-62F4-4CED-BF33-19F6BA57578F}" scale="40" showPageBreaks="1" outlineSymbols="0" zeroValues="0" printArea="1" showAutoFilter="1" hiddenColumns="1" view="pageBreakPreview" topLeftCell="A4">
      <pane xSplit="4" ySplit="4" topLeftCell="K167" activePane="bottomRight" state="frozen"/>
      <selection pane="bottomRight" activeCell="P172" sqref="P172:P175"/>
      <rowBreaks count="2" manualBreakCount="2">
        <brk id="77" max="15" man="1"/>
        <brk id="171" max="15" man="1"/>
      </rowBreaks>
      <pageMargins left="0" right="0" top="0.9055118110236221" bottom="0" header="0" footer="0"/>
      <printOptions horizontalCentered="1"/>
      <pageSetup paperSize="8" scale="45" fitToHeight="9" orientation="landscape" r:id="rId22"/>
      <autoFilter ref="A7:P401"/>
    </customSheetView>
    <customSheetView guid="{5FB953A5-71FF-4056-AF98-C9D06FF0EDF3}" scale="35" showPageBreaks="1" outlineSymbols="0" zeroValues="0" fitToPage="1" printArea="1" showAutoFilter="1" hiddenColumns="1" view="pageBreakPreview" topLeftCell="A5">
      <pane xSplit="4" ySplit="4" topLeftCell="F9" activePane="bottomRight" state="frozen"/>
      <selection pane="bottomRight" activeCell="F9" sqref="F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39" fitToHeight="0" orientation="landscape" r:id="rId23"/>
      <autoFilter ref="A7:P398"/>
    </customSheetView>
    <customSheetView guid="{5EB1B5BB-79BE-4318-9140-3FA31802D519}" scale="40" showPageBreaks="1" outlineSymbols="0" zeroValues="0" fitToPage="1" printArea="1" showAutoFilter="1" view="pageBreakPreview" topLeftCell="A4">
      <pane xSplit="4" ySplit="7" topLeftCell="K166" activePane="bottomRight" state="frozen"/>
      <selection pane="bottomRight" activeCell="K170" sqref="K170:K175"/>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21" bottom="0" header="0" footer="0"/>
      <printOptions horizontalCentered="1"/>
      <pageSetup paperSize="8" scale="39" fitToHeight="0" orientation="landscape" r:id="rId24"/>
      <autoFilter ref="A7:K386"/>
    </customSheetView>
    <customSheetView guid="{649E5CE3-4976-49D9-83DA-4E57FFC714BF}" scale="50" showPageBreaks="1" outlineSymbols="0" zeroValues="0" fitToPage="1" printArea="1" showAutoFilter="1" hiddenColumns="1" view="pageBreakPreview" topLeftCell="A6">
      <pane xSplit="2" ySplit="2" topLeftCell="C155" activePane="bottomRight" state="frozen"/>
      <selection pane="bottomRight" activeCell="E164" sqref="E164"/>
      <rowBreaks count="35" manualBreakCount="35">
        <brk id="28" max="11" man="1"/>
        <brk id="38" max="11" man="1"/>
        <brk id="54" max="11" man="1"/>
        <brk id="86" max="11" man="1"/>
        <brk id="116" max="11" man="1"/>
        <brk id="134" max="11" man="1"/>
        <brk id="148" max="11" man="1"/>
        <brk id="198" max="18" man="1"/>
        <brk id="1015" max="18" man="1"/>
        <brk id="1065" max="18" man="1"/>
        <brk id="1122" max="18" man="1"/>
        <brk id="1193" max="18" man="1"/>
        <brk id="1248" max="14" man="1"/>
        <brk id="1263" max="10" man="1"/>
        <brk id="1299" max="10" man="1"/>
        <brk id="1339" max="10" man="1"/>
        <brk id="1378" max="10" man="1"/>
        <brk id="1416" max="10" man="1"/>
        <brk id="1452" max="10" man="1"/>
        <brk id="1489" max="10" man="1"/>
        <brk id="1527" max="10" man="1"/>
        <brk id="1562" max="10" man="1"/>
        <brk id="1598" max="10" man="1"/>
        <brk id="1638" max="10" man="1"/>
        <brk id="1677" max="10" man="1"/>
        <brk id="1716" max="10" man="1"/>
        <brk id="1756" max="10" man="1"/>
        <brk id="1794" max="10" man="1"/>
        <brk id="1829" max="10" man="1"/>
        <brk id="1859" max="10" man="1"/>
        <brk id="1896" max="10" man="1"/>
        <brk id="1933" max="10" man="1"/>
        <brk id="1968" max="10" man="1"/>
        <brk id="2010" max="10" man="1"/>
        <brk id="2064" max="10" man="1"/>
      </rowBreaks>
      <colBreaks count="1" manualBreakCount="1">
        <brk id="12" max="183" man="1"/>
      </colBreaks>
      <pageMargins left="0" right="0" top="0.9055118110236221" bottom="0" header="0" footer="0"/>
      <printOptions horizontalCentered="1"/>
      <pageSetup paperSize="8" scale="43" fitToHeight="0" orientation="landscape" r:id="rId25"/>
      <autoFilter ref="A7:L386"/>
    </customSheetView>
    <customSheetView guid="{72C0943B-A5D5-4B80-AD54-166C5CDC74DE}" scale="40" showPageBreaks="1" outlineSymbols="0" zeroValues="0" fitToPage="1" printArea="1" showAutoFilter="1" view="pageBreakPreview" topLeftCell="A5">
      <pane xSplit="4" ySplit="10" topLeftCell="E135" activePane="bottomRight" state="frozen"/>
      <selection pane="bottomRight" activeCell="G33" sqref="G33"/>
      <rowBreaks count="30" manualBreakCount="30">
        <brk id="7" max="11" man="1"/>
        <brk id="40" max="15"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67" bottom="0" header="0" footer="0"/>
      <printOptions horizontalCentered="1"/>
      <pageSetup paperSize="8" scale="41" fitToHeight="0" orientation="landscape" r:id="rId26"/>
      <autoFilter ref="A3:M18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customSheetView>
    <customSheetView guid="{D95852A1-B0FC-4AC5-B62B-5CCBE05B0D15}" scale="50" showPageBreaks="1" outlineSymbols="0" zeroValues="0" fitToPage="1" showAutoFilter="1" view="pageBreakPreview" topLeftCell="A5">
      <pane xSplit="4" ySplit="4" topLeftCell="E162" activePane="bottomRight" state="frozen"/>
      <selection pane="bottomRight" activeCell="I169" sqref="I169"/>
      <rowBreaks count="29" manualBreakCount="29">
        <brk id="24" max="11" man="1"/>
        <brk id="33" max="11" man="1"/>
        <brk id="215" max="18" man="1"/>
        <brk id="265" max="18" man="1"/>
        <brk id="322" max="18" man="1"/>
        <brk id="393" max="18" man="1"/>
        <brk id="448" max="14" man="1"/>
        <brk id="463" max="10" man="1"/>
        <brk id="499" max="10" man="1"/>
        <brk id="539" max="10" man="1"/>
        <brk id="578" max="10" man="1"/>
        <brk id="616" max="10" man="1"/>
        <brk id="652" max="10" man="1"/>
        <brk id="689" max="10" man="1"/>
        <brk id="727" max="10" man="1"/>
        <brk id="762" max="10" man="1"/>
        <brk id="798" max="10" man="1"/>
        <brk id="838" max="10" man="1"/>
        <brk id="877" max="10" man="1"/>
        <brk id="916" max="10" man="1"/>
        <brk id="956" max="10" man="1"/>
        <brk id="994" max="10" man="1"/>
        <brk id="1029" max="10" man="1"/>
        <brk id="1059" max="10" man="1"/>
        <brk id="1096" max="10" man="1"/>
        <brk id="1133" max="10" man="1"/>
        <brk id="1168" max="10" man="1"/>
        <brk id="1210" max="10" man="1"/>
        <brk id="1264" max="10" man="1"/>
      </rowBreaks>
      <pageMargins left="0" right="0" top="0.9055118110236221" bottom="0" header="0" footer="0"/>
      <printOptions horizontalCentered="1"/>
      <pageSetup paperSize="9" scale="28" fitToHeight="0" orientation="landscape" r:id="rId27"/>
      <autoFilter ref="A7:J397"/>
    </customSheetView>
    <customSheetView guid="{99950613-28E7-4EC2-B918-559A2757B0A9}" scale="50" showPageBreaks="1" outlineSymbols="0" zeroValues="0" fitToPage="1" printArea="1" showAutoFilter="1" view="pageBreakPreview" topLeftCell="A5">
      <pane xSplit="2" ySplit="10" topLeftCell="C189" activePane="bottomRight" state="frozen"/>
      <selection pane="bottomRight" activeCell="J191" sqref="J191:J196"/>
      <rowBreaks count="32" manualBreakCount="32">
        <brk id="28" max="11" man="1"/>
        <brk id="115" max="11" man="1"/>
        <brk id="152" max="11" man="1"/>
        <brk id="184" max="11" man="1"/>
        <brk id="217" max="18" man="1"/>
        <brk id="1028" max="18" man="1"/>
        <brk id="1078" max="18" man="1"/>
        <brk id="1135" max="18" man="1"/>
        <brk id="1206" max="18" man="1"/>
        <brk id="1261" max="14" man="1"/>
        <brk id="1276" max="10" man="1"/>
        <brk id="1312" max="10" man="1"/>
        <brk id="1352" max="10" man="1"/>
        <brk id="1391" max="10" man="1"/>
        <brk id="1429" max="10" man="1"/>
        <brk id="1465" max="10" man="1"/>
        <brk id="1502" max="10" man="1"/>
        <brk id="1540" max="10" man="1"/>
        <brk id="1575" max="10" man="1"/>
        <brk id="1611" max="10" man="1"/>
        <brk id="1651" max="10" man="1"/>
        <brk id="1690" max="10" man="1"/>
        <brk id="1729" max="10" man="1"/>
        <brk id="1769" max="10" man="1"/>
        <brk id="1807" max="10" man="1"/>
        <brk id="1842" max="10" man="1"/>
        <brk id="1872" max="10" man="1"/>
        <brk id="1909" max="10" man="1"/>
        <brk id="1946" max="10" man="1"/>
        <brk id="1981" max="10" man="1"/>
        <brk id="2023" max="10" man="1"/>
        <brk id="2077" max="10" man="1"/>
      </rowBreaks>
      <pageMargins left="0" right="0" top="0.9055118110236221" bottom="0" header="0" footer="0"/>
      <printOptions horizontalCentered="1"/>
      <pageSetup paperSize="8" scale="47" fitToHeight="0" orientation="landscape" r:id="rId28"/>
      <autoFilter ref="A7:J415"/>
    </customSheetView>
    <customSheetView guid="{0CCCFAED-79CE-4449-BC23-D60C794B65C2}" scale="50" showPageBreaks="1" outlineSymbols="0" zeroValues="0" fitToPage="1" printArea="1" showAutoFilter="1" topLeftCell="A5">
      <pane xSplit="2" ySplit="4" topLeftCell="AU9" activePane="bottomRight" state="frozen"/>
      <selection pane="bottomRight" activeCell="A190" sqref="A190"/>
      <rowBreaks count="32" manualBreakCount="32">
        <brk id="68" max="9" man="1"/>
        <brk id="122" max="9" man="1"/>
        <brk id="146" max="9" man="1"/>
        <brk id="168" max="9" man="1"/>
        <brk id="205" max="18" man="1"/>
        <brk id="1016" max="18" man="1"/>
        <brk id="1066" max="18" man="1"/>
        <brk id="1123" max="18" man="1"/>
        <brk id="1194" max="18" man="1"/>
        <brk id="1249" max="14" man="1"/>
        <brk id="1264" max="10" man="1"/>
        <brk id="1300" max="10" man="1"/>
        <brk id="1340" max="10" man="1"/>
        <brk id="1379" max="10" man="1"/>
        <brk id="1417" max="10" man="1"/>
        <brk id="1453" max="10" man="1"/>
        <brk id="1490" max="10" man="1"/>
        <brk id="1528" max="10" man="1"/>
        <brk id="1563" max="10" man="1"/>
        <brk id="1599" max="10" man="1"/>
        <brk id="1639" max="10" man="1"/>
        <brk id="1678" max="10" man="1"/>
        <brk id="1717" max="10" man="1"/>
        <brk id="1757" max="10" man="1"/>
        <brk id="1795" max="10" man="1"/>
        <brk id="1830" max="10" man="1"/>
        <brk id="1860" max="10" man="1"/>
        <brk id="1897" max="10" man="1"/>
        <brk id="1934" max="10" man="1"/>
        <brk id="1969" max="10" man="1"/>
        <brk id="2011" max="10" man="1"/>
        <brk id="2065" max="10" man="1"/>
      </rowBreaks>
      <pageMargins left="0" right="0" top="0.9055118110236221" bottom="0" header="0" footer="0"/>
      <printOptions horizontalCentered="1"/>
      <pageSetup paperSize="8" scale="44" fitToHeight="0" orientation="landscape" horizontalDpi="4294967293" r:id="rId29"/>
      <autoFilter ref="A7:J411"/>
    </customSheetView>
    <customSheetView guid="{CCF533A2-322B-40E2-88B2-065E6D1D35B4}" scale="60" showPageBreaks="1" outlineSymbols="0" zeroValues="0" fitToPage="1" printArea="1" showAutoFilter="1" view="pageBreakPreview" topLeftCell="A4">
      <pane xSplit="2" ySplit="4" topLeftCell="C122" activePane="bottomRight" state="frozen"/>
      <selection pane="bottomRight" activeCell="F133" sqref="F133"/>
      <rowBreaks count="37" manualBreakCount="37">
        <brk id="20" max="9" man="1"/>
        <brk id="23" max="9" man="1"/>
        <brk id="33" max="9" man="1"/>
        <brk id="52" max="9" man="1"/>
        <brk id="63" max="9" man="1"/>
        <brk id="115" max="9" man="1"/>
        <brk id="149" max="9" man="1"/>
        <brk id="172" max="9" man="1"/>
        <brk id="183" max="9" man="1"/>
        <brk id="196" max="9" man="1"/>
        <brk id="1022" max="18" man="1"/>
        <brk id="1072" max="18" man="1"/>
        <brk id="1129" max="18" man="1"/>
        <brk id="1200" max="18" man="1"/>
        <brk id="1255" max="14" man="1"/>
        <brk id="1270" max="10" man="1"/>
        <brk id="1306" max="10" man="1"/>
        <brk id="1346" max="10" man="1"/>
        <brk id="1385" max="10" man="1"/>
        <brk id="1423" max="10" man="1"/>
        <brk id="1459" max="10" man="1"/>
        <brk id="1496" max="10" man="1"/>
        <brk id="1534" max="10" man="1"/>
        <brk id="1569" max="10" man="1"/>
        <brk id="1605" max="10" man="1"/>
        <brk id="1645" max="10" man="1"/>
        <brk id="1684" max="10" man="1"/>
        <brk id="1723" max="10" man="1"/>
        <brk id="1763" max="10" man="1"/>
        <brk id="1801" max="10" man="1"/>
        <brk id="1836" max="10" man="1"/>
        <brk id="1866" max="10" man="1"/>
        <brk id="1903" max="10" man="1"/>
        <brk id="1940" max="10" man="1"/>
        <brk id="1975" max="10" man="1"/>
        <brk id="2017" max="10" man="1"/>
        <brk id="2071" max="10" man="1"/>
      </rowBreaks>
      <colBreaks count="1" manualBreakCount="1">
        <brk id="12" max="183" man="1"/>
      </colBreaks>
      <pageMargins left="0" right="0" top="0.9055118110236221" bottom="0.19685039370078741" header="0" footer="0"/>
      <printOptions horizontalCentered="1"/>
      <pageSetup paperSize="8" scale="52" fitToHeight="0" orientation="landscape" r:id="rId30"/>
      <autoFilter ref="A7:J430"/>
    </customSheetView>
    <customSheetView guid="{6E4A7295-8CE0-4D28-ABEF-D38EBAE7C204}" scale="40" showPageBreaks="1" outlineSymbols="0" zeroValues="0" fitToPage="1" printArea="1" showAutoFilter="1" view="pageBreakPreview" topLeftCell="A4">
      <pane xSplit="2" ySplit="5" topLeftCell="C9" activePane="bottomRight" state="frozen"/>
      <selection pane="bottomRight" activeCell="J15" sqref="J15:J20"/>
      <rowBreaks count="28" manualBreakCount="28">
        <brk id="158" max="9" man="1"/>
        <brk id="1035" max="18" man="1"/>
        <brk id="1085" max="18" man="1"/>
        <brk id="1142" max="18" man="1"/>
        <brk id="1213" max="18" man="1"/>
        <brk id="1268" max="14" man="1"/>
        <brk id="1283" max="10" man="1"/>
        <brk id="1319" max="10" man="1"/>
        <brk id="1359" max="10" man="1"/>
        <brk id="1398" max="10" man="1"/>
        <brk id="1436" max="10" man="1"/>
        <brk id="1472" max="10" man="1"/>
        <brk id="1509" max="10" man="1"/>
        <brk id="1547" max="10" man="1"/>
        <brk id="1582" max="10" man="1"/>
        <brk id="1618" max="10" man="1"/>
        <brk id="1658" max="10" man="1"/>
        <brk id="1697" max="10" man="1"/>
        <brk id="1736" max="10" man="1"/>
        <brk id="1776" max="10" man="1"/>
        <brk id="1814" max="10" man="1"/>
        <brk id="1849" max="10" man="1"/>
        <brk id="1879" max="10" man="1"/>
        <brk id="1916" max="10" man="1"/>
        <brk id="1953" max="10" man="1"/>
        <brk id="1988" max="10" man="1"/>
        <brk id="2030" max="10" man="1"/>
        <brk id="2084" max="10" man="1"/>
      </rowBreaks>
      <pageMargins left="0" right="0" top="0.47" bottom="0" header="0" footer="0"/>
      <printOptions horizontalCentered="1"/>
      <pageSetup paperSize="8" scale="52" fitToHeight="0" orientation="landscape" r:id="rId31"/>
      <autoFilter ref="A7:J430"/>
    </customSheetView>
    <customSheetView guid="{67ADFAE6-A9AF-44D7-8539-93CD0F6B7849}" scale="60" showPageBreaks="1" outlineSymbols="0" zeroValues="0" fitToPage="1" printArea="1" showAutoFilter="1" view="pageBreakPreview" topLeftCell="A4">
      <pane xSplit="4" ySplit="7" topLeftCell="E219" activePane="bottomRight" state="frozen"/>
      <selection pane="bottomRight" activeCell="I225" sqref="I225"/>
      <rowBreaks count="29" manualBreakCount="29">
        <brk id="41" max="9" man="1"/>
        <brk id="55" max="9" man="1"/>
        <brk id="1035" max="18" man="1"/>
        <brk id="1085" max="18" man="1"/>
        <brk id="1142" max="18" man="1"/>
        <brk id="1213" max="18" man="1"/>
        <brk id="1268" max="14" man="1"/>
        <brk id="1283" max="10" man="1"/>
        <brk id="1319" max="10" man="1"/>
        <brk id="1359" max="10" man="1"/>
        <brk id="1398" max="10" man="1"/>
        <brk id="1436" max="10" man="1"/>
        <brk id="1472" max="10" man="1"/>
        <brk id="1509" max="10" man="1"/>
        <brk id="1547" max="10" man="1"/>
        <brk id="1582" max="10" man="1"/>
        <brk id="1618" max="10" man="1"/>
        <brk id="1658" max="10" man="1"/>
        <brk id="1697" max="10" man="1"/>
        <brk id="1736" max="10" man="1"/>
        <brk id="1776" max="10" man="1"/>
        <brk id="1814" max="10" man="1"/>
        <brk id="1849" max="10" man="1"/>
        <brk id="1879" max="10" man="1"/>
        <brk id="1916" max="10" man="1"/>
        <brk id="1953" max="10" man="1"/>
        <brk id="1988" max="10" man="1"/>
        <brk id="2030" max="10" man="1"/>
        <brk id="2084" max="10" man="1"/>
      </rowBreaks>
      <pageMargins left="0" right="0" top="0.47" bottom="0" header="0" footer="0"/>
      <printOptions horizontalCentered="1"/>
      <pageSetup paperSize="8" scale="51" fitToHeight="0" orientation="landscape" r:id="rId32"/>
      <autoFilter ref="A7:J430"/>
    </customSheetView>
    <customSheetView guid="{45DE1976-7F07-4EB4-8A9C-FB72D060BEFA}" scale="55" showPageBreaks="1" outlineSymbols="0" zeroValues="0" fitToPage="1" printArea="1" showAutoFilter="1" view="pageBreakPreview" topLeftCell="A4">
      <selection activeCell="J15" sqref="J15:J20"/>
      <rowBreaks count="35" manualBreakCount="35">
        <brk id="23" max="9" man="1"/>
        <brk id="30" max="9" man="1"/>
        <brk id="48" max="9" man="1"/>
        <brk id="85" max="9" man="1"/>
        <brk id="127" max="9" man="1"/>
        <brk id="145" max="9" man="1"/>
        <brk id="171" max="9" man="1"/>
        <brk id="206" max="9" man="1"/>
        <brk id="1017" max="18" man="1"/>
        <brk id="1067" max="18" man="1"/>
        <brk id="1124" max="18" man="1"/>
        <brk id="1195" max="18" man="1"/>
        <brk id="1250" max="14" man="1"/>
        <brk id="1265" max="10" man="1"/>
        <brk id="1301" max="10" man="1"/>
        <brk id="1341" max="10" man="1"/>
        <brk id="1380" max="10" man="1"/>
        <brk id="1418" max="10" man="1"/>
        <brk id="1454" max="10" man="1"/>
        <brk id="1491" max="10" man="1"/>
        <brk id="1529" max="10" man="1"/>
        <brk id="1564" max="10" man="1"/>
        <brk id="1600" max="10" man="1"/>
        <brk id="1640" max="10" man="1"/>
        <brk id="1679" max="10" man="1"/>
        <brk id="1718" max="10" man="1"/>
        <brk id="1758" max="10" man="1"/>
        <brk id="1796" max="10" man="1"/>
        <brk id="1831" max="10" man="1"/>
        <brk id="1861" max="10" man="1"/>
        <brk id="1898" max="10" man="1"/>
        <brk id="1935" max="10" man="1"/>
        <brk id="1970" max="10" man="1"/>
        <brk id="2012" max="10" man="1"/>
        <brk id="2066" max="10" man="1"/>
      </rowBreaks>
      <pageMargins left="0" right="0" top="0.9055118110236221" bottom="0" header="0" footer="0"/>
      <printOptions horizontalCentered="1"/>
      <pageSetup paperSize="8" scale="52" fitToHeight="0" orientation="landscape" r:id="rId33"/>
      <autoFilter ref="A7:J430"/>
    </customSheetView>
  </customSheetViews>
  <mergeCells count="88">
    <mergeCell ref="B21:B24"/>
    <mergeCell ref="J216:J223"/>
    <mergeCell ref="J199:J204"/>
    <mergeCell ref="J178:J184"/>
    <mergeCell ref="I178:I179"/>
    <mergeCell ref="J192:J197"/>
    <mergeCell ref="J209:J213"/>
    <mergeCell ref="B216:B218"/>
    <mergeCell ref="I216:I218"/>
    <mergeCell ref="D216:D218"/>
    <mergeCell ref="E216:E218"/>
    <mergeCell ref="C178:C179"/>
    <mergeCell ref="H178:H179"/>
    <mergeCell ref="E178:E179"/>
    <mergeCell ref="B178:B179"/>
    <mergeCell ref="F216:F218"/>
    <mergeCell ref="J112:J117"/>
    <mergeCell ref="J88:J93"/>
    <mergeCell ref="J154:J159"/>
    <mergeCell ref="J118:J123"/>
    <mergeCell ref="J94:J99"/>
    <mergeCell ref="J100:J105"/>
    <mergeCell ref="D63:D64"/>
    <mergeCell ref="G63:G64"/>
    <mergeCell ref="H63:H64"/>
    <mergeCell ref="E63:E64"/>
    <mergeCell ref="F63:F64"/>
    <mergeCell ref="A216:A218"/>
    <mergeCell ref="C216:C218"/>
    <mergeCell ref="J21:J29"/>
    <mergeCell ref="D21:D23"/>
    <mergeCell ref="D178:D179"/>
    <mergeCell ref="A178:A184"/>
    <mergeCell ref="F178:F179"/>
    <mergeCell ref="G178:G179"/>
    <mergeCell ref="E21:E23"/>
    <mergeCell ref="A21:A22"/>
    <mergeCell ref="B30:B31"/>
    <mergeCell ref="A30:A31"/>
    <mergeCell ref="C30:C31"/>
    <mergeCell ref="J186:J191"/>
    <mergeCell ref="D30:D31"/>
    <mergeCell ref="A63:A64"/>
    <mergeCell ref="A3:J3"/>
    <mergeCell ref="G6:H6"/>
    <mergeCell ref="A9:A14"/>
    <mergeCell ref="A5:A7"/>
    <mergeCell ref="E6:F6"/>
    <mergeCell ref="D6:D7"/>
    <mergeCell ref="C5:D5"/>
    <mergeCell ref="C6:C7"/>
    <mergeCell ref="B5:B7"/>
    <mergeCell ref="I5:I7"/>
    <mergeCell ref="J5:J7"/>
    <mergeCell ref="E5:H5"/>
    <mergeCell ref="J9:J14"/>
    <mergeCell ref="J224:J229"/>
    <mergeCell ref="J166:J171"/>
    <mergeCell ref="J160:J165"/>
    <mergeCell ref="E30:E31"/>
    <mergeCell ref="H21:H23"/>
    <mergeCell ref="F21:F23"/>
    <mergeCell ref="G21:G23"/>
    <mergeCell ref="F30:F31"/>
    <mergeCell ref="J38:J43"/>
    <mergeCell ref="J30:J36"/>
    <mergeCell ref="I21:I23"/>
    <mergeCell ref="G30:G31"/>
    <mergeCell ref="H30:H31"/>
    <mergeCell ref="I30:I31"/>
    <mergeCell ref="G216:G218"/>
    <mergeCell ref="H216:H218"/>
    <mergeCell ref="A15:A20"/>
    <mergeCell ref="C21:C23"/>
    <mergeCell ref="J142:J147"/>
    <mergeCell ref="J148:J153"/>
    <mergeCell ref="J130:J135"/>
    <mergeCell ref="J50:J55"/>
    <mergeCell ref="J44:J49"/>
    <mergeCell ref="J56:J61"/>
    <mergeCell ref="J63:J69"/>
    <mergeCell ref="J124:J129"/>
    <mergeCell ref="J70:J75"/>
    <mergeCell ref="J82:J87"/>
    <mergeCell ref="J15:J20"/>
    <mergeCell ref="I63:I64"/>
    <mergeCell ref="B63:B64"/>
    <mergeCell ref="C63:C64"/>
  </mergeCells>
  <phoneticPr fontId="4" type="noConversion"/>
  <printOptions horizontalCentered="1"/>
  <pageMargins left="0" right="0" top="0.9055118110236221" bottom="0" header="0" footer="0"/>
  <pageSetup paperSize="8" scale="52" fitToHeight="0" orientation="landscape" r:id="rId34"/>
  <rowBreaks count="28" manualBreakCount="28">
    <brk id="197" min="1" max="9" man="1"/>
    <brk id="1020" max="18" man="1"/>
    <brk id="1070" max="18" man="1"/>
    <brk id="1127" max="18" man="1"/>
    <brk id="1198" max="18" man="1"/>
    <brk id="1253" max="14" man="1"/>
    <brk id="1268" max="10" man="1"/>
    <brk id="1304" max="10" man="1"/>
    <brk id="1344" max="10" man="1"/>
    <brk id="1383" max="10" man="1"/>
    <brk id="1421" max="10" man="1"/>
    <brk id="1457" max="10" man="1"/>
    <brk id="1494" max="10" man="1"/>
    <brk id="1532" max="10" man="1"/>
    <brk id="1567" max="10" man="1"/>
    <brk id="1603" max="10" man="1"/>
    <brk id="1643" max="10" man="1"/>
    <brk id="1682" max="10" man="1"/>
    <brk id="1721" max="10" man="1"/>
    <brk id="1761" max="10" man="1"/>
    <brk id="1799" max="10" man="1"/>
    <brk id="1834" max="10" man="1"/>
    <brk id="1864" max="10" man="1"/>
    <brk id="1901" max="10" man="1"/>
    <brk id="1938" max="10" man="1"/>
    <brk id="1973" max="10" man="1"/>
    <brk id="2015" max="10" man="1"/>
    <brk id="2069"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customSheetViews>
    <customSheetView guid="{A0A3CD9B-2436-40D7-91DB-589A95FBBF00}">
      <pageMargins left="0.7" right="0.7" top="0.75" bottom="0.75" header="0.3" footer="0.3"/>
    </customSheetView>
    <customSheetView guid="{3EEA7E1A-5F2B-4408-A34C-1F0223B5B245}">
      <pageMargins left="0.7" right="0.7" top="0.75" bottom="0.75" header="0.3" footer="0.3"/>
    </customSheetView>
    <customSheetView guid="{6068C3FF-17AA-48A5-A88B-2523CBAC39AE}">
      <pageMargins left="0.7" right="0.7" top="0.75" bottom="0.75" header="0.3" footer="0.3"/>
    </customSheetView>
    <customSheetView guid="{13BE7114-35DF-4699-8779-61985C68F6C3}">
      <pageMargins left="0.7" right="0.7" top="0.75" bottom="0.75" header="0.3" footer="0.3"/>
    </customSheetView>
    <customSheetView guid="{CA384592-0CFD-4322-A4EB-34EC04693944}">
      <pageMargins left="0.7" right="0.7" top="0.75" bottom="0.75" header="0.3" footer="0.3"/>
    </customSheetView>
    <customSheetView guid="{BEA0FDBA-BB07-4C19-8BBD-5E57EE395C09}">
      <pageMargins left="0.7" right="0.7" top="0.75" bottom="0.75" header="0.3" footer="0.3"/>
    </customSheetView>
    <customSheetView guid="{CCF533A2-322B-40E2-88B2-065E6D1D35B4}">
      <pageMargins left="0.7" right="0.7" top="0.75" bottom="0.75" header="0.3" footer="0.3"/>
    </customSheetView>
    <customSheetView guid="{6E4A7295-8CE0-4D28-ABEF-D38EBAE7C204}">
      <pageMargins left="0.7" right="0.7" top="0.75" bottom="0.75" header="0.3" footer="0.3"/>
    </customSheetView>
    <customSheetView guid="{67ADFAE6-A9AF-44D7-8539-93CD0F6B7849}">
      <pageMargins left="0.7" right="0.7" top="0.75" bottom="0.75" header="0.3" footer="0.3"/>
    </customSheetView>
    <customSheetView guid="{45DE1976-7F07-4EB4-8A9C-FB72D060BEFA}">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на 01.09.2020</vt:lpstr>
      <vt:lpstr>Лист1</vt:lpstr>
      <vt:lpstr>'на 01.09.2020'!Заголовки_для_печати</vt:lpstr>
      <vt:lpstr>'на 01.09.2020'!Область_печати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Вершинина Мария Игоревна</cp:lastModifiedBy>
  <cp:lastPrinted>2020-09-10T10:38:35Z</cp:lastPrinted>
  <dcterms:created xsi:type="dcterms:W3CDTF">2011-12-13T05:34:09Z</dcterms:created>
  <dcterms:modified xsi:type="dcterms:W3CDTF">2020-09-15T06:10:08Z</dcterms:modified>
</cp:coreProperties>
</file>