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shmantseva_eyu\Desktop\"/>
    </mc:Choice>
  </mc:AlternateContent>
  <bookViews>
    <workbookView xWindow="0" yWindow="0" windowWidth="28800" windowHeight="12330" activeTab="2"/>
  </bookViews>
  <sheets>
    <sheet name="таблица 1 " sheetId="3" r:id="rId1"/>
    <sheet name="таблица 3" sheetId="5" r:id="rId2"/>
    <sheet name="таблица 4" sheetId="6" r:id="rId3"/>
  </sheets>
  <externalReferences>
    <externalReference r:id="rId4"/>
  </externalReferences>
  <definedNames>
    <definedName name="_xlnm.Print_Area" localSheetId="0">'таблица 1 '!$A$1:$Q$22</definedName>
    <definedName name="_xlnm.Print_Area" localSheetId="1">'таблица 3'!$A$1:$N$128</definedName>
    <definedName name="_xlnm.Print_Area" localSheetId="2">'таблица 4'!$A$1:$N$112</definedName>
  </definedNames>
  <calcPr calcId="162913"/>
</workbook>
</file>

<file path=xl/calcChain.xml><?xml version="1.0" encoding="utf-8"?>
<calcChain xmlns="http://schemas.openxmlformats.org/spreadsheetml/2006/main">
  <c r="E122" i="5" l="1"/>
  <c r="D15" i="6"/>
  <c r="E15" i="6"/>
  <c r="F15" i="6"/>
  <c r="C16" i="6"/>
  <c r="C15" i="6" s="1"/>
  <c r="C17" i="6"/>
  <c r="F18" i="6"/>
  <c r="G18" i="6" s="1"/>
  <c r="C19" i="6"/>
  <c r="D20" i="6"/>
  <c r="E20" i="6"/>
  <c r="C21" i="6"/>
  <c r="C20" i="6" s="1"/>
  <c r="C22" i="6"/>
  <c r="F23" i="6"/>
  <c r="G23" i="6" s="1"/>
  <c r="C24" i="6"/>
  <c r="D25" i="6"/>
  <c r="E25" i="6"/>
  <c r="F25" i="6"/>
  <c r="C26" i="6"/>
  <c r="C25" i="6" s="1"/>
  <c r="C27" i="6"/>
  <c r="F28" i="6"/>
  <c r="G28" i="6" s="1"/>
  <c r="C29" i="6"/>
  <c r="D31" i="6"/>
  <c r="E31" i="6"/>
  <c r="C32" i="6"/>
  <c r="C31" i="6" s="1"/>
  <c r="C33" i="6"/>
  <c r="F34" i="6"/>
  <c r="G34" i="6" s="1"/>
  <c r="C35" i="6"/>
  <c r="D37" i="6"/>
  <c r="E37" i="6"/>
  <c r="F37" i="6"/>
  <c r="C38" i="6"/>
  <c r="C37" i="6" s="1"/>
  <c r="C42" i="6" s="1"/>
  <c r="C39" i="6"/>
  <c r="F40" i="6"/>
  <c r="G40" i="6" s="1"/>
  <c r="C41" i="6"/>
  <c r="D42" i="6"/>
  <c r="E42" i="6"/>
  <c r="D46" i="6"/>
  <c r="E46" i="6"/>
  <c r="F46" i="6"/>
  <c r="G46" i="6"/>
  <c r="C47" i="6"/>
  <c r="C48" i="6"/>
  <c r="H49" i="6"/>
  <c r="C50" i="6"/>
  <c r="D51" i="6"/>
  <c r="E51" i="6"/>
  <c r="F51" i="6"/>
  <c r="G51" i="6"/>
  <c r="H51" i="6"/>
  <c r="I51" i="6"/>
  <c r="J51" i="6"/>
  <c r="K51" i="6"/>
  <c r="L51" i="6"/>
  <c r="M51" i="6"/>
  <c r="C52" i="6"/>
  <c r="C53" i="6"/>
  <c r="C54" i="6"/>
  <c r="C55" i="6"/>
  <c r="D57" i="6"/>
  <c r="E57" i="6"/>
  <c r="F57" i="6"/>
  <c r="G57" i="6"/>
  <c r="C58" i="6"/>
  <c r="C59" i="6"/>
  <c r="H60" i="6"/>
  <c r="C61" i="6"/>
  <c r="D62" i="6"/>
  <c r="E62" i="6"/>
  <c r="F62" i="6"/>
  <c r="C63" i="6"/>
  <c r="C64" i="6"/>
  <c r="F65" i="6"/>
  <c r="G65" i="6"/>
  <c r="C66" i="6"/>
  <c r="D67" i="6"/>
  <c r="E67" i="6"/>
  <c r="C67" i="6" s="1"/>
  <c r="F67" i="6"/>
  <c r="G67" i="6"/>
  <c r="H67" i="6"/>
  <c r="I67" i="6"/>
  <c r="J67" i="6"/>
  <c r="K67" i="6"/>
  <c r="L67" i="6"/>
  <c r="M67" i="6"/>
  <c r="C68" i="6"/>
  <c r="C69" i="6"/>
  <c r="C70" i="6"/>
  <c r="C71" i="6"/>
  <c r="D73" i="6"/>
  <c r="E73" i="6"/>
  <c r="F73" i="6"/>
  <c r="G73" i="6"/>
  <c r="H73" i="6"/>
  <c r="I73" i="6"/>
  <c r="J73" i="6"/>
  <c r="K73" i="6"/>
  <c r="L73" i="6"/>
  <c r="M73" i="6"/>
  <c r="C74" i="6"/>
  <c r="C75" i="6"/>
  <c r="C76" i="6"/>
  <c r="C77" i="6"/>
  <c r="C78" i="6"/>
  <c r="C79" i="6"/>
  <c r="C80" i="6"/>
  <c r="C81" i="6"/>
  <c r="C82" i="6"/>
  <c r="D84" i="6"/>
  <c r="D89" i="6" s="1"/>
  <c r="E85" i="6"/>
  <c r="G85" i="6"/>
  <c r="I85" i="6"/>
  <c r="K85" i="6"/>
  <c r="M85" i="6"/>
  <c r="E86" i="6"/>
  <c r="G86" i="6"/>
  <c r="C86" i="6" s="1"/>
  <c r="I86" i="6"/>
  <c r="K86" i="6"/>
  <c r="M86" i="6"/>
  <c r="C87" i="6"/>
  <c r="H87" i="6"/>
  <c r="I87" i="6"/>
  <c r="J87" i="6" s="1"/>
  <c r="K87" i="6"/>
  <c r="L87" i="6" s="1"/>
  <c r="M87" i="6"/>
  <c r="E88" i="6"/>
  <c r="D93" i="6"/>
  <c r="E93" i="6"/>
  <c r="F93" i="6"/>
  <c r="G93" i="6"/>
  <c r="C94" i="6"/>
  <c r="C95" i="6"/>
  <c r="H96" i="6"/>
  <c r="C97" i="6"/>
  <c r="D98" i="6"/>
  <c r="F98" i="6"/>
  <c r="C99" i="6"/>
  <c r="C100" i="6"/>
  <c r="D101" i="6"/>
  <c r="E101" i="6"/>
  <c r="F101" i="6"/>
  <c r="G101" i="6"/>
  <c r="C102" i="6"/>
  <c r="C104" i="6"/>
  <c r="C105" i="6"/>
  <c r="C107" i="6"/>
  <c r="C109" i="6"/>
  <c r="C110" i="6"/>
  <c r="C112" i="6"/>
  <c r="C16" i="5"/>
  <c r="C17" i="5"/>
  <c r="F18" i="5"/>
  <c r="G18" i="5"/>
  <c r="H18" i="5" s="1"/>
  <c r="I18" i="5" s="1"/>
  <c r="J18" i="5" s="1"/>
  <c r="K18" i="5" s="1"/>
  <c r="L18" i="5" s="1"/>
  <c r="M18" i="5" s="1"/>
  <c r="C19" i="5"/>
  <c r="C21" i="5"/>
  <c r="C22" i="5"/>
  <c r="F23" i="5"/>
  <c r="G23" i="5"/>
  <c r="H23" i="5"/>
  <c r="I23" i="5" s="1"/>
  <c r="J23" i="5" s="1"/>
  <c r="K23" i="5" s="1"/>
  <c r="L23" i="5" s="1"/>
  <c r="M23" i="5" s="1"/>
  <c r="C24" i="5"/>
  <c r="C26" i="5"/>
  <c r="C27" i="5"/>
  <c r="F28" i="5"/>
  <c r="G28" i="5" s="1"/>
  <c r="H28" i="5" s="1"/>
  <c r="I28" i="5" s="1"/>
  <c r="J28" i="5" s="1"/>
  <c r="K28" i="5" s="1"/>
  <c r="L28" i="5" s="1"/>
  <c r="M28" i="5" s="1"/>
  <c r="C29" i="5"/>
  <c r="C32" i="5"/>
  <c r="C33" i="5"/>
  <c r="F34" i="5"/>
  <c r="G34" i="5" s="1"/>
  <c r="H34" i="5" s="1"/>
  <c r="I34" i="5" s="1"/>
  <c r="J34" i="5" s="1"/>
  <c r="K34" i="5" s="1"/>
  <c r="L34" i="5" s="1"/>
  <c r="M34" i="5" s="1"/>
  <c r="C35" i="5"/>
  <c r="C38" i="5"/>
  <c r="C39" i="5"/>
  <c r="F40" i="5"/>
  <c r="G40" i="5"/>
  <c r="H40" i="5" s="1"/>
  <c r="I40" i="5" s="1"/>
  <c r="J40" i="5" s="1"/>
  <c r="K40" i="5" s="1"/>
  <c r="L40" i="5" s="1"/>
  <c r="M40" i="5" s="1"/>
  <c r="C41" i="5"/>
  <c r="C42" i="5"/>
  <c r="D42" i="5"/>
  <c r="E42" i="5"/>
  <c r="F42" i="5"/>
  <c r="G42" i="5"/>
  <c r="H42" i="5"/>
  <c r="I42" i="5"/>
  <c r="J42" i="5"/>
  <c r="K42" i="5"/>
  <c r="L42" i="5"/>
  <c r="M42" i="5"/>
  <c r="D46" i="5"/>
  <c r="E46" i="5"/>
  <c r="E100" i="5" s="1"/>
  <c r="F46" i="5"/>
  <c r="G46" i="5"/>
  <c r="H46" i="5"/>
  <c r="I46" i="5"/>
  <c r="J46" i="5"/>
  <c r="K46" i="5"/>
  <c r="L46" i="5"/>
  <c r="M46" i="5"/>
  <c r="C47" i="5"/>
  <c r="C46" i="5" s="1"/>
  <c r="C48" i="5"/>
  <c r="C49" i="5"/>
  <c r="C50" i="5"/>
  <c r="D51" i="5"/>
  <c r="E51" i="5"/>
  <c r="F51" i="5"/>
  <c r="G51" i="5"/>
  <c r="H51" i="5"/>
  <c r="I51" i="5"/>
  <c r="J51" i="5"/>
  <c r="K51" i="5"/>
  <c r="L51" i="5"/>
  <c r="M51" i="5"/>
  <c r="C52" i="5"/>
  <c r="C51" i="5" s="1"/>
  <c r="C53" i="5"/>
  <c r="C54" i="5"/>
  <c r="C55" i="5"/>
  <c r="E57" i="5"/>
  <c r="F57" i="5"/>
  <c r="G57" i="5"/>
  <c r="H57" i="5"/>
  <c r="I57" i="5"/>
  <c r="J57" i="5"/>
  <c r="K57" i="5"/>
  <c r="L57" i="5"/>
  <c r="M57" i="5"/>
  <c r="C58" i="5"/>
  <c r="C59" i="5"/>
  <c r="C57" i="5" s="1"/>
  <c r="C60" i="5"/>
  <c r="C61" i="5"/>
  <c r="D62" i="5"/>
  <c r="E62" i="5"/>
  <c r="C63" i="5"/>
  <c r="C64" i="5"/>
  <c r="F65" i="5"/>
  <c r="F62" i="5" s="1"/>
  <c r="C66" i="5"/>
  <c r="D67" i="5"/>
  <c r="C67" i="5" s="1"/>
  <c r="E67" i="5"/>
  <c r="F67" i="5"/>
  <c r="G67" i="5"/>
  <c r="H67" i="5"/>
  <c r="I67" i="5"/>
  <c r="J67" i="5"/>
  <c r="K67" i="5"/>
  <c r="L67" i="5"/>
  <c r="M67" i="5"/>
  <c r="C68" i="5"/>
  <c r="C69" i="5"/>
  <c r="C70" i="5"/>
  <c r="C71" i="5"/>
  <c r="D73" i="5"/>
  <c r="E73" i="5"/>
  <c r="F73" i="5"/>
  <c r="C73" i="5" s="1"/>
  <c r="G73" i="5"/>
  <c r="H73" i="5"/>
  <c r="I73" i="5"/>
  <c r="J73" i="5"/>
  <c r="K73" i="5"/>
  <c r="L73" i="5"/>
  <c r="M73" i="5"/>
  <c r="C74" i="5"/>
  <c r="C75" i="5"/>
  <c r="C76" i="5"/>
  <c r="C77" i="5"/>
  <c r="D78" i="5"/>
  <c r="E78" i="5"/>
  <c r="F78" i="5"/>
  <c r="G78" i="5"/>
  <c r="C78" i="5" s="1"/>
  <c r="H78" i="5"/>
  <c r="I78" i="5"/>
  <c r="J78" i="5"/>
  <c r="K78" i="5"/>
  <c r="L78" i="5"/>
  <c r="M78" i="5"/>
  <c r="C79" i="5"/>
  <c r="C80" i="5"/>
  <c r="C81" i="5"/>
  <c r="C82" i="5"/>
  <c r="D84" i="5"/>
  <c r="D100" i="5" s="1"/>
  <c r="E85" i="5"/>
  <c r="G85" i="5"/>
  <c r="C85" i="5" s="1"/>
  <c r="I85" i="5"/>
  <c r="K85" i="5"/>
  <c r="M85" i="5"/>
  <c r="C86" i="5"/>
  <c r="E86" i="5"/>
  <c r="E84" i="5" s="1"/>
  <c r="G86" i="5"/>
  <c r="I86" i="5"/>
  <c r="K86" i="5"/>
  <c r="M86" i="5"/>
  <c r="C87" i="5"/>
  <c r="E88" i="5"/>
  <c r="F88" i="5" s="1"/>
  <c r="D90" i="5"/>
  <c r="E90" i="5"/>
  <c r="F90" i="5"/>
  <c r="C90" i="5" s="1"/>
  <c r="G90" i="5"/>
  <c r="H90" i="5"/>
  <c r="I90" i="5"/>
  <c r="J90" i="5"/>
  <c r="K90" i="5"/>
  <c r="L90" i="5"/>
  <c r="M90" i="5"/>
  <c r="C91" i="5"/>
  <c r="C92" i="5"/>
  <c r="C93" i="5"/>
  <c r="C94" i="5"/>
  <c r="D104" i="5"/>
  <c r="D109" i="5" s="1"/>
  <c r="E104" i="5"/>
  <c r="E109" i="5" s="1"/>
  <c r="F104" i="5"/>
  <c r="G104" i="5"/>
  <c r="H104" i="5"/>
  <c r="H109" i="5" s="1"/>
  <c r="I104" i="5"/>
  <c r="I109" i="5" s="1"/>
  <c r="J104" i="5"/>
  <c r="K104" i="5"/>
  <c r="L104" i="5"/>
  <c r="L109" i="5" s="1"/>
  <c r="M104" i="5"/>
  <c r="M109" i="5" s="1"/>
  <c r="C107" i="5"/>
  <c r="C104" i="5" s="1"/>
  <c r="C109" i="5" s="1"/>
  <c r="C108" i="5"/>
  <c r="F109" i="5"/>
  <c r="G109" i="5"/>
  <c r="J109" i="5"/>
  <c r="K109" i="5"/>
  <c r="C110" i="5"/>
  <c r="D110" i="5"/>
  <c r="D120" i="5" s="1"/>
  <c r="E110" i="5"/>
  <c r="E120" i="5" s="1"/>
  <c r="F110" i="5"/>
  <c r="G110" i="5"/>
  <c r="H110" i="5"/>
  <c r="H120" i="5" s="1"/>
  <c r="I110" i="5"/>
  <c r="I120" i="5" s="1"/>
  <c r="J110" i="5"/>
  <c r="K110" i="5"/>
  <c r="L110" i="5"/>
  <c r="L120" i="5" s="1"/>
  <c r="M110" i="5"/>
  <c r="M120" i="5" s="1"/>
  <c r="C111" i="5"/>
  <c r="D111" i="5"/>
  <c r="E111" i="5"/>
  <c r="E121" i="5" s="1"/>
  <c r="E116" i="5" s="1"/>
  <c r="F111" i="5"/>
  <c r="F121" i="5" s="1"/>
  <c r="F116" i="5" s="1"/>
  <c r="O116" i="5" s="1"/>
  <c r="O115" i="5" s="1"/>
  <c r="G111" i="5"/>
  <c r="H111" i="5"/>
  <c r="I111" i="5"/>
  <c r="I121" i="5" s="1"/>
  <c r="I116" i="5" s="1"/>
  <c r="R116" i="5" s="1"/>
  <c r="R115" i="5" s="1"/>
  <c r="J111" i="5"/>
  <c r="J121" i="5" s="1"/>
  <c r="J116" i="5" s="1"/>
  <c r="S116" i="5" s="1"/>
  <c r="S115" i="5" s="1"/>
  <c r="K111" i="5"/>
  <c r="L111" i="5"/>
  <c r="M111" i="5"/>
  <c r="M121" i="5" s="1"/>
  <c r="M116" i="5" s="1"/>
  <c r="V116" i="5" s="1"/>
  <c r="V115" i="5" s="1"/>
  <c r="C112" i="5"/>
  <c r="D112" i="5"/>
  <c r="E112" i="5"/>
  <c r="F112" i="5"/>
  <c r="F122" i="5" s="1"/>
  <c r="F117" i="5" s="1"/>
  <c r="O117" i="5" s="1"/>
  <c r="O118" i="5" s="1"/>
  <c r="G112" i="5"/>
  <c r="G122" i="5" s="1"/>
  <c r="G117" i="5" s="1"/>
  <c r="P117" i="5" s="1"/>
  <c r="P118" i="5" s="1"/>
  <c r="H112" i="5"/>
  <c r="I112" i="5"/>
  <c r="J112" i="5"/>
  <c r="J122" i="5" s="1"/>
  <c r="J117" i="5" s="1"/>
  <c r="S117" i="5" s="1"/>
  <c r="S118" i="5" s="1"/>
  <c r="K112" i="5"/>
  <c r="K122" i="5" s="1"/>
  <c r="K117" i="5" s="1"/>
  <c r="T117" i="5" s="1"/>
  <c r="T118" i="5" s="1"/>
  <c r="L112" i="5"/>
  <c r="M112" i="5"/>
  <c r="C113" i="5"/>
  <c r="D113" i="5"/>
  <c r="D123" i="5" s="1"/>
  <c r="E113" i="5"/>
  <c r="F113" i="5"/>
  <c r="G113" i="5"/>
  <c r="H113" i="5"/>
  <c r="I113" i="5"/>
  <c r="J113" i="5"/>
  <c r="K113" i="5"/>
  <c r="L113" i="5"/>
  <c r="M113" i="5"/>
  <c r="R118" i="5"/>
  <c r="C120" i="5"/>
  <c r="F120" i="5"/>
  <c r="F115" i="5" s="1"/>
  <c r="G120" i="5"/>
  <c r="J120" i="5"/>
  <c r="J115" i="5" s="1"/>
  <c r="K120" i="5"/>
  <c r="D121" i="5"/>
  <c r="D116" i="5" s="1"/>
  <c r="G121" i="5"/>
  <c r="G116" i="5" s="1"/>
  <c r="P116" i="5" s="1"/>
  <c r="P115" i="5" s="1"/>
  <c r="H121" i="5"/>
  <c r="H116" i="5" s="1"/>
  <c r="Q116" i="5" s="1"/>
  <c r="Q115" i="5" s="1"/>
  <c r="K121" i="5"/>
  <c r="K116" i="5" s="1"/>
  <c r="T116" i="5" s="1"/>
  <c r="T115" i="5" s="1"/>
  <c r="L121" i="5"/>
  <c r="L116" i="5" s="1"/>
  <c r="U116" i="5" s="1"/>
  <c r="U115" i="5" s="1"/>
  <c r="D122" i="5"/>
  <c r="E117" i="5"/>
  <c r="H122" i="5"/>
  <c r="H117" i="5" s="1"/>
  <c r="Q117" i="5" s="1"/>
  <c r="Q118" i="5" s="1"/>
  <c r="I122" i="5"/>
  <c r="I117" i="5" s="1"/>
  <c r="R117" i="5" s="1"/>
  <c r="L122" i="5"/>
  <c r="L117" i="5" s="1"/>
  <c r="U117" i="5" s="1"/>
  <c r="U118" i="5" s="1"/>
  <c r="M122" i="5"/>
  <c r="M117" i="5" s="1"/>
  <c r="V117" i="5" s="1"/>
  <c r="V118" i="5" s="1"/>
  <c r="E123" i="5"/>
  <c r="E118" i="5" s="1"/>
  <c r="F123" i="5"/>
  <c r="F118" i="5" s="1"/>
  <c r="D106" i="6" l="1"/>
  <c r="C85" i="6"/>
  <c r="C73" i="6"/>
  <c r="G62" i="6"/>
  <c r="H65" i="6"/>
  <c r="H34" i="6"/>
  <c r="G31" i="6"/>
  <c r="E106" i="6"/>
  <c r="E98" i="6"/>
  <c r="I60" i="6"/>
  <c r="H57" i="6"/>
  <c r="C51" i="6"/>
  <c r="I49" i="6"/>
  <c r="H46" i="6"/>
  <c r="G37" i="6"/>
  <c r="G42" i="6" s="1"/>
  <c r="H40" i="6"/>
  <c r="H23" i="6"/>
  <c r="G20" i="6"/>
  <c r="H93" i="6"/>
  <c r="I96" i="6"/>
  <c r="H101" i="6"/>
  <c r="F88" i="6"/>
  <c r="E84" i="6"/>
  <c r="E89" i="6" s="1"/>
  <c r="G25" i="6"/>
  <c r="H28" i="6"/>
  <c r="G98" i="6"/>
  <c r="G15" i="6"/>
  <c r="H18" i="6"/>
  <c r="F31" i="6"/>
  <c r="F42" i="6" s="1"/>
  <c r="F20" i="6"/>
  <c r="D117" i="5"/>
  <c r="C117" i="5" s="1"/>
  <c r="C122" i="5"/>
  <c r="K115" i="5"/>
  <c r="C116" i="5"/>
  <c r="G115" i="5"/>
  <c r="F119" i="5"/>
  <c r="D118" i="5"/>
  <c r="M115" i="5"/>
  <c r="I115" i="5"/>
  <c r="E119" i="5"/>
  <c r="E115" i="5"/>
  <c r="E114" i="5" s="1"/>
  <c r="C121" i="5"/>
  <c r="F114" i="5"/>
  <c r="L115" i="5"/>
  <c r="H115" i="5"/>
  <c r="D115" i="5"/>
  <c r="D119" i="5"/>
  <c r="F84" i="5"/>
  <c r="F100" i="5" s="1"/>
  <c r="G88" i="5"/>
  <c r="H88" i="5" s="1"/>
  <c r="G65" i="5"/>
  <c r="I18" i="6" l="1"/>
  <c r="H15" i="6"/>
  <c r="H62" i="6"/>
  <c r="I65" i="6"/>
  <c r="G88" i="6"/>
  <c r="F84" i="6"/>
  <c r="I23" i="6"/>
  <c r="H20" i="6"/>
  <c r="I34" i="6"/>
  <c r="H31" i="6"/>
  <c r="I101" i="6"/>
  <c r="J96" i="6"/>
  <c r="I93" i="6"/>
  <c r="I28" i="6"/>
  <c r="H25" i="6"/>
  <c r="H98" i="6"/>
  <c r="I40" i="6"/>
  <c r="H37" i="6"/>
  <c r="I46" i="6"/>
  <c r="J49" i="6"/>
  <c r="I57" i="6"/>
  <c r="J60" i="6"/>
  <c r="D111" i="6"/>
  <c r="D103" i="6"/>
  <c r="E103" i="6"/>
  <c r="E111" i="6"/>
  <c r="E108" i="6" s="1"/>
  <c r="H84" i="5"/>
  <c r="I88" i="5"/>
  <c r="H123" i="5"/>
  <c r="G62" i="5"/>
  <c r="H65" i="5"/>
  <c r="C115" i="5"/>
  <c r="D114" i="5"/>
  <c r="G123" i="5"/>
  <c r="G84" i="5"/>
  <c r="H42" i="6" l="1"/>
  <c r="I98" i="6"/>
  <c r="I20" i="6"/>
  <c r="J23" i="6"/>
  <c r="D108" i="6"/>
  <c r="K96" i="6"/>
  <c r="J101" i="6"/>
  <c r="J93" i="6"/>
  <c r="I62" i="6"/>
  <c r="J65" i="6"/>
  <c r="J57" i="6"/>
  <c r="K60" i="6"/>
  <c r="J40" i="6"/>
  <c r="I37" i="6"/>
  <c r="J28" i="6"/>
  <c r="I25" i="6"/>
  <c r="F89" i="6"/>
  <c r="J46" i="6"/>
  <c r="K49" i="6"/>
  <c r="I31" i="6"/>
  <c r="J34" i="6"/>
  <c r="H88" i="6"/>
  <c r="G84" i="6"/>
  <c r="G89" i="6" s="1"/>
  <c r="G106" i="6" s="1"/>
  <c r="J18" i="6"/>
  <c r="I15" i="6"/>
  <c r="G118" i="5"/>
  <c r="G119" i="5"/>
  <c r="H62" i="5"/>
  <c r="H100" i="5" s="1"/>
  <c r="I65" i="5"/>
  <c r="H118" i="5"/>
  <c r="H114" i="5" s="1"/>
  <c r="H119" i="5"/>
  <c r="G100" i="5"/>
  <c r="J88" i="5"/>
  <c r="I123" i="5"/>
  <c r="I84" i="5"/>
  <c r="F106" i="6" l="1"/>
  <c r="K40" i="6"/>
  <c r="J37" i="6"/>
  <c r="J98" i="6"/>
  <c r="H84" i="6"/>
  <c r="I88" i="6"/>
  <c r="K34" i="6"/>
  <c r="J31" i="6"/>
  <c r="K46" i="6"/>
  <c r="L49" i="6"/>
  <c r="J62" i="6"/>
  <c r="K65" i="6"/>
  <c r="K93" i="6"/>
  <c r="L96" i="6"/>
  <c r="K101" i="6"/>
  <c r="K23" i="6"/>
  <c r="J20" i="6"/>
  <c r="I42" i="6"/>
  <c r="K18" i="6"/>
  <c r="J15" i="6"/>
  <c r="G103" i="6"/>
  <c r="G111" i="6"/>
  <c r="G108" i="6" s="1"/>
  <c r="K28" i="6"/>
  <c r="J25" i="6"/>
  <c r="K57" i="6"/>
  <c r="L60" i="6"/>
  <c r="J84" i="5"/>
  <c r="K88" i="5"/>
  <c r="J123" i="5"/>
  <c r="I118" i="5"/>
  <c r="I114" i="5" s="1"/>
  <c r="I119" i="5"/>
  <c r="I62" i="5"/>
  <c r="I100" i="5" s="1"/>
  <c r="J65" i="5"/>
  <c r="G114" i="5"/>
  <c r="M49" i="6" l="1"/>
  <c r="M46" i="6" s="1"/>
  <c r="C46" i="6" s="1"/>
  <c r="L46" i="6"/>
  <c r="C49" i="6"/>
  <c r="J88" i="6"/>
  <c r="I84" i="6"/>
  <c r="I89" i="6" s="1"/>
  <c r="I106" i="6" s="1"/>
  <c r="K25" i="6"/>
  <c r="L28" i="6"/>
  <c r="J42" i="6"/>
  <c r="L23" i="6"/>
  <c r="K20" i="6"/>
  <c r="K62" i="6"/>
  <c r="L65" i="6"/>
  <c r="H89" i="6"/>
  <c r="K37" i="6"/>
  <c r="L40" i="6"/>
  <c r="K15" i="6"/>
  <c r="L18" i="6"/>
  <c r="K98" i="6"/>
  <c r="M60" i="6"/>
  <c r="L57" i="6"/>
  <c r="L93" i="6"/>
  <c r="M96" i="6"/>
  <c r="L101" i="6"/>
  <c r="L34" i="6"/>
  <c r="K31" i="6"/>
  <c r="F103" i="6"/>
  <c r="F111" i="6"/>
  <c r="L88" i="5"/>
  <c r="K84" i="5"/>
  <c r="K123" i="5"/>
  <c r="J118" i="5"/>
  <c r="J114" i="5" s="1"/>
  <c r="J119" i="5"/>
  <c r="J62" i="5"/>
  <c r="J100" i="5" s="1"/>
  <c r="K65" i="5"/>
  <c r="L98" i="6" l="1"/>
  <c r="M57" i="6"/>
  <c r="C57" i="6" s="1"/>
  <c r="C60" i="6"/>
  <c r="M18" i="6"/>
  <c r="M15" i="6" s="1"/>
  <c r="L15" i="6"/>
  <c r="K88" i="6"/>
  <c r="J84" i="6"/>
  <c r="F108" i="6"/>
  <c r="C101" i="6"/>
  <c r="H106" i="6"/>
  <c r="M28" i="6"/>
  <c r="M25" i="6" s="1"/>
  <c r="L25" i="6"/>
  <c r="M93" i="6"/>
  <c r="C93" i="6" s="1"/>
  <c r="M101" i="6"/>
  <c r="C96" i="6"/>
  <c r="M34" i="6"/>
  <c r="M31" i="6" s="1"/>
  <c r="L31" i="6"/>
  <c r="M40" i="6"/>
  <c r="M37" i="6" s="1"/>
  <c r="L37" i="6"/>
  <c r="M23" i="6"/>
  <c r="M20" i="6" s="1"/>
  <c r="L20" i="6"/>
  <c r="K42" i="6"/>
  <c r="L62" i="6"/>
  <c r="M65" i="6"/>
  <c r="M62" i="6" s="1"/>
  <c r="C62" i="6" s="1"/>
  <c r="I111" i="6"/>
  <c r="I108" i="6" s="1"/>
  <c r="I103" i="6"/>
  <c r="K62" i="5"/>
  <c r="K100" i="5" s="1"/>
  <c r="L65" i="5"/>
  <c r="K118" i="5"/>
  <c r="K119" i="5"/>
  <c r="L84" i="5"/>
  <c r="M88" i="5"/>
  <c r="L123" i="5"/>
  <c r="M42" i="6" l="1"/>
  <c r="M98" i="6"/>
  <c r="C98" i="6" s="1"/>
  <c r="L88" i="6"/>
  <c r="K84" i="6"/>
  <c r="K89" i="6" s="1"/>
  <c r="K106" i="6" s="1"/>
  <c r="L42" i="6"/>
  <c r="H111" i="6"/>
  <c r="H103" i="6"/>
  <c r="J89" i="6"/>
  <c r="C65" i="6"/>
  <c r="K114" i="5"/>
  <c r="M65" i="5"/>
  <c r="L62" i="5"/>
  <c r="L100" i="5" s="1"/>
  <c r="L118" i="5"/>
  <c r="L114" i="5" s="1"/>
  <c r="L119" i="5"/>
  <c r="M123" i="5"/>
  <c r="M84" i="5"/>
  <c r="C84" i="5" s="1"/>
  <c r="C88" i="5"/>
  <c r="J106" i="6" l="1"/>
  <c r="K103" i="6"/>
  <c r="K111" i="6"/>
  <c r="K108" i="6" s="1"/>
  <c r="H108" i="6"/>
  <c r="M88" i="6"/>
  <c r="L84" i="6"/>
  <c r="L89" i="6" s="1"/>
  <c r="L106" i="6" s="1"/>
  <c r="M62" i="5"/>
  <c r="C65" i="5"/>
  <c r="M118" i="5"/>
  <c r="M119" i="5"/>
  <c r="C119" i="5" s="1"/>
  <c r="C123" i="5"/>
  <c r="J103" i="6" l="1"/>
  <c r="J111" i="6"/>
  <c r="M84" i="6"/>
  <c r="C88" i="6"/>
  <c r="L111" i="6"/>
  <c r="L108" i="6" s="1"/>
  <c r="L103" i="6"/>
  <c r="M114" i="5"/>
  <c r="C114" i="5" s="1"/>
  <c r="C118" i="5"/>
  <c r="M100" i="5"/>
  <c r="C62" i="5"/>
  <c r="C100" i="5" s="1"/>
  <c r="J108" i="6" l="1"/>
  <c r="M89" i="6"/>
  <c r="C84" i="6"/>
  <c r="M106" i="6" l="1"/>
  <c r="C89" i="6"/>
  <c r="M111" i="6" l="1"/>
  <c r="M103" i="6"/>
  <c r="C103" i="6" s="1"/>
  <c r="C106" i="6"/>
  <c r="M108" i="6" l="1"/>
  <c r="C108" i="6" s="1"/>
  <c r="C111" i="6"/>
</calcChain>
</file>

<file path=xl/sharedStrings.xml><?xml version="1.0" encoding="utf-8"?>
<sst xmlns="http://schemas.openxmlformats.org/spreadsheetml/2006/main" count="407" uniqueCount="116">
  <si>
    <t>Наименование</t>
  </si>
  <si>
    <t>Источники финансирования</t>
  </si>
  <si>
    <t>Объем финансир. (всего, руб.)</t>
  </si>
  <si>
    <t>В том числе по годам</t>
  </si>
  <si>
    <t>Ответственный (администратор или соадминистратор)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</si>
  <si>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</si>
  <si>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</si>
  <si>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</si>
  <si>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</si>
  <si>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</si>
  <si>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</si>
  <si>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</si>
  <si>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</si>
  <si>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</si>
  <si>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</si>
  <si>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</si>
  <si>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Целевые показатели результатов реализации муниципальной программы</t>
  </si>
  <si>
    <t>всего, в том числе</t>
  </si>
  <si>
    <t xml:space="preserve">Цель подпрограммы: формирование эффективной системы муниципального управления посредством использования информационных и телекоммуникационных технологий </t>
  </si>
  <si>
    <t>за счет межбюджетных трансфертов из федерального бюджета</t>
  </si>
  <si>
    <t xml:space="preserve">за счет межбюджетных трансфертов из окружного бюджета </t>
  </si>
  <si>
    <t xml:space="preserve">за счет средств местного бюджета </t>
  </si>
  <si>
    <t xml:space="preserve">за счет других источников </t>
  </si>
  <si>
    <t xml:space="preserve">Задача 2.3. Обеспечение безопасности функционирования информационных и телекоммуникационных систем </t>
  </si>
  <si>
    <t>Задача 2.4. Развитие муниципальной информационно-телекоммуникационной инфраструктуры</t>
  </si>
  <si>
    <t>Цель подпрограммы: повышение результативности расходования бюджетных средств на мероприятия в сфере информационно-коммуникационных технологий, связи и телекоммуникаций</t>
  </si>
  <si>
    <t xml:space="preserve">Задача 3. Осуществление возложенных на учреждение функций, в том числе отдельных вопросов местного значения </t>
  </si>
  <si>
    <t>МКУ "УИТС
г. Сургута"</t>
  </si>
  <si>
    <t xml:space="preserve">к муниципальной программе </t>
  </si>
  <si>
    <t xml:space="preserve">Задача 2.1. Формирование и реализация единой политики в области информационно-коммуникационных технологий </t>
  </si>
  <si>
    <t xml:space="preserve">Подпрограмма «Обеспечение выполнения функций муниципальным казённым учреждением «Управление информационных технологий и связи города Сургута» </t>
  </si>
  <si>
    <t>Задача 1.2. Повышения качества и доступности электронных сервисов предоставления муниципальных услуг, а также услуг, предоставляемых муниципальными учреждениями и другими организациями, с помощью информационных технологий</t>
  </si>
  <si>
    <t>Наименование показателя</t>
  </si>
  <si>
    <t>Базовый показатель</t>
  </si>
  <si>
    <t>Номер целевого показателя</t>
  </si>
  <si>
    <t>Итоговое значение показателя</t>
  </si>
  <si>
    <t>Оценка качества функционирования официального портала Администрации города (место, занятое в рейтинге по итогам конкурса официальных интернет-сайтов муниципальных образований автономного округа), не ниже</t>
  </si>
  <si>
    <t>Среднее количество групп тематических слоев геоинформационных систем, используемых пользователями публичного сегмента муниципальной  Геоинформационной системы, шт.</t>
  </si>
  <si>
    <t>Количество действующих электронных сервисов взаимодействия органов местного самоуправления и муниципальных учреждений с населением и организациями, ед.  </t>
  </si>
  <si>
    <t>Стоимостная доля закупаемого компьютерного оборудования иностранного производства, %</t>
  </si>
  <si>
    <t>Стоимостная доля закупаемого и (или) арендуемого  иностранного программного обеспечения, %</t>
  </si>
  <si>
    <t>Количество созданных или модернизированных инфомационных систем, ед.</t>
  </si>
  <si>
    <t>Количество административных процедур истребования документов (сведений), необходимых для предоставления муниципальной услуги и находящихся в распоряжении других органов власти и организаций автоматизированных в информационных системах посредством системы межведомственного информационного взаимодействия, ед.</t>
  </si>
  <si>
    <t>Средний срок простоя информационных систем в результате компьютерных атак, часов</t>
  </si>
  <si>
    <t>Доля  пользователей органов местного самоуправления и муниципальных учреждений, обеспеченных средствами электронной подписи, от общего количества пользователей органов местного самоуправления и муниципальных учреждений, %</t>
  </si>
  <si>
    <t>Доля образовательных учреждений, у которых есть широкополосный доступ к сети "Интернет" (не менее 100 Мбит/с), %</t>
  </si>
  <si>
    <t>Стоимостная доля закупаемого серверного и телекоммуникационного оборудования иностранного производства, %</t>
  </si>
  <si>
    <t>Уровень удовлетворенности граждан качеством предоставления государственных 
и муниципальных услуг, %</t>
  </si>
  <si>
    <t>1</t>
  </si>
  <si>
    <t>2</t>
  </si>
  <si>
    <t>3</t>
  </si>
  <si>
    <t>4</t>
  </si>
  <si>
    <t>5</t>
  </si>
  <si>
    <t>6</t>
  </si>
  <si>
    <t>7</t>
  </si>
  <si>
    <t xml:space="preserve">8 </t>
  </si>
  <si>
    <t>9</t>
  </si>
  <si>
    <t>10</t>
  </si>
  <si>
    <t>11</t>
  </si>
  <si>
    <t>12</t>
  </si>
  <si>
    <t>13</t>
  </si>
  <si>
    <t>15</t>
  </si>
  <si>
    <t>16</t>
  </si>
  <si>
    <t>Количество наборов открытых данных в машиночитаемом формате, ед.</t>
  </si>
  <si>
    <t>Доля внутриведомственного и межведомственного юридически значимого электронного документооборота муниципальных органов и бюджетных учреждений, %</t>
  </si>
  <si>
    <t>14</t>
  </si>
  <si>
    <t>Доля граждан, имеющих доступ к получению государственных и муниципальных услуг по принципу «одного окна» по месту пребывания, в том числе в многофункциональном центре предоставления государственных и муниципальных услуг, %</t>
  </si>
  <si>
    <t>Основное мероприятие 1.1.1. Развитие интернет- ресурсов  органов местного самоуправления
и муниципальных учреждений                                        (целевой показатель № 1)</t>
  </si>
  <si>
    <t>Основное мероприятие 1.1.2. Развитие муниципальной  Геоинформационной системы на основе Web-технологий (целевой показатель № 2)</t>
  </si>
  <si>
    <t>Основное мероприятие 1.1.3. Предоставление данных муниципальных информационных систем в открытом и машиночитаемом формате в общедоступном виде (целевой показатель № 3)</t>
  </si>
  <si>
    <t>Основное мероприятие 1.2.1. Разработка
и внедрение новых электронных сервисов взаимодействия  органов местного самоуправления
и муниципальных учреждений с населением и организациями  (целевой показатель № 4)</t>
  </si>
  <si>
    <t>Подпрограмма  «Цифровая трансформация муниципального образования»</t>
  </si>
  <si>
    <t>Всего по подпрограмме «Цифровая трансформация муниципального образования»</t>
  </si>
  <si>
    <t>Основное мероприятие 2.1.1. Унификация технического обеспечения, эксплуатируемого в органах местного самоуправления  и муниципальных учреждений, стандартизация процессов содержания и обслуживания технического обеспечения в органах местного самоуправления и муниципальных учреждений (целевой показатель № 6)</t>
  </si>
  <si>
    <t>Основное мероприятие 2.1.2. Стандартизация (унификация) программного обеспечения и информационных систем, эксплуатируемых в органах местного самоуправления и муниципальных учреждениях (целевой показатель № 7)</t>
  </si>
  <si>
    <t>Основное мероприятие 2.2.2. Развитие системы электронного документооборота в структурных подразделениях Администрации города и муниципальных учреждениях (целевой показатель № 9)</t>
  </si>
  <si>
    <t>Основное мероприятие  2.2.3. Формирование системы межведомственного информационного взаимодействия органов местного самоуправления и муниципальных учреждений с другими органами власти и организациями (целевой показатель № 10)</t>
  </si>
  <si>
    <t>Основное мероприятие 2.3.1. Организация защиты информации комплексной муниципальной информационной системы (целевой показатель № 11)</t>
  </si>
  <si>
    <t>Основное мероприятие 2.3.2. Развитие систем криптографической защиты и центра сертификации (целевой показатель № 12)</t>
  </si>
  <si>
    <t>Основное мероприятие 2.4.1. Развитие единой телекоммуникационной инфраструктуры и обеспечение ее функционирования, развитие муниципального центра обработки и хранения данных в составе комплексной муниципальной информационной системы (целевой показатель № 13-14)</t>
  </si>
  <si>
    <t xml:space="preserve">Основное мероприятие2.2.1. Создание, развитие и эксплуатация информационных систем специальной и типовой деятельности (целевой показатель № 8)
</t>
  </si>
  <si>
    <t>Задача 2.2.Развитие специальных и типовых информационных систем для обеспечения деятельности органов местного самоуправления и муниципальных учреждений</t>
  </si>
  <si>
    <t xml:space="preserve">Всего по подпрограмме «Повышение эффективности муниципального управления за счет использования современных информационно-телекоммуникационных технологий» </t>
  </si>
  <si>
    <t xml:space="preserve">Задача 1.1 Обеспечение информационной открытости органов местного самоуправления и муниципальных учреждений в информационно-телекоммуникационной сети Интернет </t>
  </si>
  <si>
    <t>Задача 1.3 Организация цифрового развития отраслей экономики муниципального образования</t>
  </si>
  <si>
    <t xml:space="preserve">Общий объем финансирования программы – всего,
в том числе </t>
  </si>
  <si>
    <t>Объем финансирования администратора - МКУ "УИТС г. Сургута"</t>
  </si>
  <si>
    <t>*</t>
  </si>
  <si>
    <t>Приложение 1</t>
  </si>
  <si>
    <t>Приложение 2</t>
  </si>
  <si>
    <t>Приложение 3</t>
  </si>
  <si>
    <t>Комплексная цель программы: комплексное цифровое развитие муниципального образования, направленное на повышение  эффективности системы муниципального управления, качества жизни населения муниципального образования, конкурентоспособности экономики муниципального образования.</t>
  </si>
  <si>
    <t xml:space="preserve">Цель подпрограммы: повышение качества жизни населения муниципального образования, конкурентоспособности экономики муниципального образования, в том числе посредством развития общественно-политической активности, эффективного публичного взаимодействия граждан с органами местного самоуправления, друг с другом, общественными организациями и другими субъектами общественно-политической деятельности, оперативного и качественного получения населением и организациями муниципальных услуг и информации о результатах деятельности органов местного самоуправления и муниципальных учреждений  </t>
  </si>
  <si>
    <t xml:space="preserve">Подпрограмма «Повышение эффективности системы муниципального управления за счет использования современных информационно-телекоммуникационных технологий » </t>
  </si>
  <si>
    <t xml:space="preserve">Основное мероприятие 3. Обеспечение деятельности МКУ «УИТС г. Сургута»  </t>
  </si>
  <si>
    <t xml:space="preserve">Всего по мероприятию «Обеспечение деятельности МКУ «УИТС г. Сургута»  </t>
  </si>
  <si>
    <t>Всего по мероприятию «Обеспечение деятельности МКУ «УИТС г. Сургута»»</t>
  </si>
  <si>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Развитие электронного муниципалитета на период до 2030 года</t>
    </r>
    <r>
      <rPr>
        <sz val="11"/>
        <rFont val="Calibri"/>
        <family val="2"/>
        <charset val="204"/>
      </rPr>
      <t>»</t>
    </r>
  </si>
  <si>
    <r>
      <t xml:space="preserve">Целевые показатели муниципальной программы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электронного муниципалитета на период до 2030 года</t>
    </r>
    <r>
      <rPr>
        <sz val="14"/>
        <rFont val="Calibri"/>
        <family val="2"/>
        <charset val="204"/>
      </rPr>
      <t>»</t>
    </r>
  </si>
  <si>
    <r>
      <t xml:space="preserve">Реализация мероприятий, включенных в дорожную карту пилотного проекта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Умный город</t>
    </r>
    <r>
      <rPr>
        <sz val="11"/>
        <rFont val="Calibri"/>
        <family val="2"/>
        <charset val="204"/>
      </rPr>
      <t>»</t>
    </r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</si>
  <si>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УИТС
г. Сургута</t>
    </r>
    <r>
      <rPr>
        <sz val="11"/>
        <rFont val="Calibri"/>
        <family val="2"/>
        <charset val="204"/>
      </rPr>
      <t>»</t>
    </r>
  </si>
  <si>
    <t>МКУ «УИТС
г. Сургута»</t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</si>
  <si>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МФЦ               г. Сургута</t>
    </r>
    <r>
      <rPr>
        <sz val="11"/>
        <rFont val="Calibri"/>
        <family val="2"/>
        <charset val="204"/>
      </rPr>
      <t>»</t>
    </r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</si>
  <si>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МФЦ                г. Сургута</t>
    </r>
    <r>
      <rPr>
        <sz val="11"/>
        <rFont val="Calibri"/>
        <family val="2"/>
        <charset val="204"/>
      </rPr>
      <t>»</t>
    </r>
  </si>
  <si>
    <t>«Развитие электронного муниципалитета на период до 2030 года»</t>
  </si>
  <si>
    <t>Программные мероприятия, объем их финансирования муниципальной программы «Развитие электронного муниципалитета на период до 2030 года»</t>
  </si>
  <si>
    <t>Дополнительная потребность в объеме финансирования муниципальной программы «Развитие электронного муниципалитета на период до 2030 года»</t>
  </si>
  <si>
    <r>
      <t xml:space="preserve">Основное мероприятие 1.3.1. Реализация проекта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Умный город</t>
    </r>
    <r>
      <rPr>
        <sz val="11"/>
        <rFont val="Calibri"/>
        <family val="2"/>
        <charset val="204"/>
      </rPr>
      <t>»</t>
    </r>
    <r>
      <rPr>
        <sz val="11"/>
        <rFont val="Times New Roman"/>
        <family val="1"/>
        <charset val="204"/>
      </rPr>
      <t xml:space="preserve"> (целевой показатель № 5)</t>
    </r>
  </si>
  <si>
    <t>Основное мероприятие 1.3.1. Реализация проекта «Умный город» (целевой показатель № 5)</t>
  </si>
  <si>
    <t>Влияние на исполнение целевого показателя предоставляемой налогвой льготы, установленной в качестве мер муниципальной поддержки (налоговых расходов)</t>
  </si>
  <si>
    <t>Задача 2.5. Оптимизация предоставления  государственных и муниципальных услуг, в том числе путем организации их предоставления по принципу "одного окна"</t>
  </si>
  <si>
    <t>Объем финансирования соадминистратора - МКУ "МФЦ г. Сургута"</t>
  </si>
  <si>
    <t>МКУ «МФЦ        г. Сургута»</t>
  </si>
  <si>
    <t>Мероприятие 2.5.2.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                      (иной показатель № 1)</t>
  </si>
  <si>
    <t>МКУ «МФЦ                  г. Сургута»</t>
  </si>
  <si>
    <t>Основное мероприятие  2.5.1. Развитие многофункциональных центров предоставления государственных и муниципальных услуг                           (иной показатель №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</si>
</sst>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1"/>
      <name val="Calibri"/>
      <family val="2"/>
      <charset val="204"/>
    </font>
    <font>
      <sz val="14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5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3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1" fontId="1" fillId="2" borderId="0" xfId="0" applyNumberFormat="1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center" wrapText="1"/>
    </xf>
    <xf numFmtId="4" fontId="1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" fontId="1" fillId="2" borderId="2" xfId="0" applyNumberFormat="1" applyFont="1" applyFill="1" applyBorder="1" applyAlignment="1">
      <alignment horizontal="center" vertical="top" wrapText="1"/>
    </xf>
    <xf numFmtId="1" fontId="1" fillId="2" borderId="4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17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gako_ds/AppData/Local/Microsoft/Windows/Temporary%20Internet%20Files/Content.Outlook/H68MCKWY/&#1055;&#1088;&#1080;&#1083;&#1086;&#1078;&#1077;&#1085;&#1080;&#1077;%201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арый"/>
      <sheetName val="приложение 1"/>
      <sheetName val="приложение 2"/>
    </sheetNames>
    <sheetDataSet>
      <sheetData sheetId="0"/>
      <sheetData sheetId="1"/>
      <sheetData sheetId="2">
        <row r="33">
          <cell r="N33">
            <v>579.16</v>
          </cell>
          <cell r="O33">
            <v>340.11</v>
          </cell>
          <cell r="P33">
            <v>239.05</v>
          </cell>
          <cell r="R33">
            <v>348</v>
          </cell>
          <cell r="S33">
            <v>239.05</v>
          </cell>
          <cell r="U33">
            <v>355.42</v>
          </cell>
          <cell r="V33">
            <v>239.05</v>
          </cell>
          <cell r="X33">
            <v>362.47</v>
          </cell>
          <cell r="Y33">
            <v>239.05</v>
          </cell>
          <cell r="AA33">
            <v>369.04</v>
          </cell>
          <cell r="AB33">
            <v>239.05</v>
          </cell>
          <cell r="AD33">
            <v>375.17</v>
          </cell>
          <cell r="AE33">
            <v>239.05</v>
          </cell>
          <cell r="AG33">
            <v>386.27</v>
          </cell>
          <cell r="AH33">
            <v>239.05</v>
          </cell>
          <cell r="AJ33">
            <v>403.77</v>
          </cell>
          <cell r="AK33">
            <v>239.05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view="pageLayout" topLeftCell="A19" zoomScale="75" zoomScaleNormal="35" zoomScaleSheetLayoutView="65" zoomScalePageLayoutView="75" workbookViewId="0">
      <selection activeCell="L25" sqref="L25"/>
    </sheetView>
  </sheetViews>
  <sheetFormatPr defaultColWidth="9.140625" defaultRowHeight="15" x14ac:dyDescent="0.25"/>
  <cols>
    <col min="1" max="1" width="11.85546875" style="17" customWidth="1"/>
    <col min="2" max="2" width="53" style="15" customWidth="1"/>
    <col min="3" max="3" width="14" style="10" customWidth="1"/>
    <col min="4" max="5" width="8.5703125" style="10" hidden="1" customWidth="1"/>
    <col min="6" max="7" width="8.5703125" style="2" customWidth="1"/>
    <col min="8" max="8" width="8.42578125" style="2" customWidth="1"/>
    <col min="9" max="14" width="8.5703125" style="2" customWidth="1"/>
    <col min="15" max="15" width="12.28515625" style="2" customWidth="1"/>
    <col min="16" max="16" width="19.42578125" style="2" customWidth="1"/>
    <col min="17" max="17" width="31.5703125" style="2" customWidth="1"/>
    <col min="18" max="16384" width="9.140625" style="3"/>
  </cols>
  <sheetData>
    <row r="1" spans="1:22" ht="18.75" customHeight="1" x14ac:dyDescent="0.25">
      <c r="A1" s="1"/>
      <c r="B1" s="1"/>
      <c r="C1" s="1"/>
      <c r="D1" s="1"/>
      <c r="E1" s="1"/>
      <c r="F1" s="9"/>
      <c r="G1" s="9"/>
      <c r="H1" s="9"/>
      <c r="I1" s="9"/>
      <c r="J1" s="9"/>
      <c r="L1" s="24"/>
      <c r="M1" s="60" t="s">
        <v>88</v>
      </c>
      <c r="N1" s="60"/>
      <c r="O1" s="60"/>
      <c r="P1" s="60"/>
      <c r="Q1" s="60"/>
      <c r="R1" s="24"/>
      <c r="S1" s="24"/>
      <c r="T1" s="24"/>
      <c r="U1" s="10"/>
      <c r="V1" s="16"/>
    </row>
    <row r="2" spans="1:22" ht="18.75" customHeight="1" x14ac:dyDescent="0.25">
      <c r="A2" s="1"/>
      <c r="B2" s="1"/>
      <c r="C2" s="1"/>
      <c r="D2" s="1"/>
      <c r="E2" s="1"/>
      <c r="F2" s="9"/>
      <c r="G2" s="9"/>
      <c r="H2" s="9"/>
      <c r="I2" s="9"/>
      <c r="J2" s="9"/>
      <c r="M2" s="60" t="s">
        <v>28</v>
      </c>
      <c r="N2" s="60"/>
      <c r="O2" s="60"/>
      <c r="P2" s="60"/>
      <c r="Q2" s="60"/>
      <c r="R2" s="24"/>
      <c r="S2" s="24"/>
      <c r="T2" s="24"/>
      <c r="U2" s="24"/>
      <c r="V2" s="24"/>
    </row>
    <row r="3" spans="1:22" ht="18.75" customHeight="1" x14ac:dyDescent="0.25">
      <c r="A3" s="1"/>
      <c r="B3" s="1"/>
      <c r="C3" s="1"/>
      <c r="D3" s="1"/>
      <c r="E3" s="1"/>
      <c r="F3" s="9"/>
      <c r="G3" s="9"/>
      <c r="H3" s="9"/>
      <c r="I3" s="9"/>
      <c r="J3" s="9"/>
      <c r="L3" s="24"/>
      <c r="M3" s="60" t="s">
        <v>97</v>
      </c>
      <c r="N3" s="60"/>
      <c r="O3" s="60"/>
      <c r="P3" s="60"/>
      <c r="Q3" s="60"/>
      <c r="R3" s="24"/>
      <c r="S3" s="24"/>
      <c r="T3" s="24"/>
      <c r="U3" s="10"/>
      <c r="V3" s="16"/>
    </row>
    <row r="4" spans="1:22" ht="30.75" customHeight="1" x14ac:dyDescent="0.25">
      <c r="A4" s="63" t="s">
        <v>98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</row>
    <row r="5" spans="1:22" s="2" customFormat="1" ht="41.25" customHeight="1" x14ac:dyDescent="0.25">
      <c r="A5" s="61" t="s">
        <v>34</v>
      </c>
      <c r="B5" s="67" t="s">
        <v>32</v>
      </c>
      <c r="C5" s="67" t="s">
        <v>33</v>
      </c>
      <c r="D5" s="65" t="s">
        <v>3</v>
      </c>
      <c r="E5" s="65"/>
      <c r="F5" s="65"/>
      <c r="G5" s="65"/>
      <c r="H5" s="65"/>
      <c r="I5" s="65"/>
      <c r="J5" s="65"/>
      <c r="K5" s="65"/>
      <c r="L5" s="65"/>
      <c r="M5" s="65"/>
      <c r="N5" s="66"/>
      <c r="O5" s="70" t="s">
        <v>35</v>
      </c>
      <c r="P5" s="67" t="s">
        <v>4</v>
      </c>
      <c r="Q5" s="67" t="s">
        <v>109</v>
      </c>
    </row>
    <row r="6" spans="1:22" s="2" customFormat="1" ht="35.25" customHeight="1" x14ac:dyDescent="0.25">
      <c r="A6" s="62"/>
      <c r="B6" s="69"/>
      <c r="C6" s="68"/>
      <c r="D6" s="11" t="s">
        <v>5</v>
      </c>
      <c r="E6" s="11" t="s">
        <v>6</v>
      </c>
      <c r="F6" s="18" t="s">
        <v>7</v>
      </c>
      <c r="G6" s="18" t="s">
        <v>8</v>
      </c>
      <c r="H6" s="18" t="s">
        <v>9</v>
      </c>
      <c r="I6" s="18" t="s">
        <v>10</v>
      </c>
      <c r="J6" s="18" t="s">
        <v>11</v>
      </c>
      <c r="K6" s="18" t="s">
        <v>12</v>
      </c>
      <c r="L6" s="18" t="s">
        <v>13</v>
      </c>
      <c r="M6" s="18" t="s">
        <v>14</v>
      </c>
      <c r="N6" s="18" t="s">
        <v>15</v>
      </c>
      <c r="O6" s="71"/>
      <c r="P6" s="69"/>
      <c r="Q6" s="69"/>
    </row>
    <row r="7" spans="1:22" ht="75.75" customHeight="1" x14ac:dyDescent="0.25">
      <c r="A7" s="21" t="s">
        <v>48</v>
      </c>
      <c r="B7" s="7" t="s">
        <v>36</v>
      </c>
      <c r="C7" s="19">
        <v>18</v>
      </c>
      <c r="D7" s="19">
        <v>16</v>
      </c>
      <c r="E7" s="19">
        <v>16</v>
      </c>
      <c r="F7" s="19">
        <v>3</v>
      </c>
      <c r="G7" s="19">
        <v>3</v>
      </c>
      <c r="H7" s="19">
        <v>3</v>
      </c>
      <c r="I7" s="19">
        <v>2</v>
      </c>
      <c r="J7" s="19">
        <v>2</v>
      </c>
      <c r="K7" s="19">
        <v>2</v>
      </c>
      <c r="L7" s="19">
        <v>1</v>
      </c>
      <c r="M7" s="19">
        <v>1</v>
      </c>
      <c r="N7" s="19">
        <v>1</v>
      </c>
      <c r="O7" s="19">
        <v>1</v>
      </c>
      <c r="P7" s="26" t="s">
        <v>100</v>
      </c>
      <c r="Q7" s="20"/>
    </row>
    <row r="8" spans="1:22" ht="63.75" customHeight="1" x14ac:dyDescent="0.25">
      <c r="A8" s="21" t="s">
        <v>49</v>
      </c>
      <c r="B8" s="7" t="s">
        <v>37</v>
      </c>
      <c r="C8" s="19">
        <v>18</v>
      </c>
      <c r="D8" s="19">
        <v>33</v>
      </c>
      <c r="E8" s="19">
        <v>34</v>
      </c>
      <c r="F8" s="19">
        <v>34</v>
      </c>
      <c r="G8" s="19">
        <v>34</v>
      </c>
      <c r="H8" s="19">
        <v>34</v>
      </c>
      <c r="I8" s="19">
        <v>34</v>
      </c>
      <c r="J8" s="19">
        <v>34</v>
      </c>
      <c r="K8" s="19">
        <v>34</v>
      </c>
      <c r="L8" s="19">
        <v>34</v>
      </c>
      <c r="M8" s="19">
        <v>34</v>
      </c>
      <c r="N8" s="19">
        <v>34</v>
      </c>
      <c r="O8" s="19">
        <v>34</v>
      </c>
      <c r="P8" s="26" t="s">
        <v>100</v>
      </c>
      <c r="Q8" s="23"/>
    </row>
    <row r="9" spans="1:22" ht="46.5" customHeight="1" x14ac:dyDescent="0.25">
      <c r="A9" s="21" t="s">
        <v>50</v>
      </c>
      <c r="B9" s="7" t="s">
        <v>63</v>
      </c>
      <c r="C9" s="19">
        <v>13</v>
      </c>
      <c r="D9" s="19">
        <v>15</v>
      </c>
      <c r="E9" s="19">
        <v>16</v>
      </c>
      <c r="F9" s="19">
        <v>50</v>
      </c>
      <c r="G9" s="19">
        <v>52</v>
      </c>
      <c r="H9" s="19">
        <v>54</v>
      </c>
      <c r="I9" s="19">
        <v>56</v>
      </c>
      <c r="J9" s="19">
        <v>58</v>
      </c>
      <c r="K9" s="19">
        <v>60</v>
      </c>
      <c r="L9" s="19">
        <v>62</v>
      </c>
      <c r="M9" s="19">
        <v>64</v>
      </c>
      <c r="N9" s="19">
        <v>66</v>
      </c>
      <c r="O9" s="19">
        <v>66</v>
      </c>
      <c r="P9" s="26" t="s">
        <v>100</v>
      </c>
      <c r="Q9" s="23"/>
    </row>
    <row r="10" spans="1:22" ht="72.75" customHeight="1" x14ac:dyDescent="0.25">
      <c r="A10" s="21" t="s">
        <v>51</v>
      </c>
      <c r="B10" s="7" t="s">
        <v>38</v>
      </c>
      <c r="C10" s="19">
        <v>4</v>
      </c>
      <c r="D10" s="19">
        <v>5</v>
      </c>
      <c r="E10" s="19">
        <v>5</v>
      </c>
      <c r="F10" s="19">
        <v>5</v>
      </c>
      <c r="G10" s="19">
        <v>5</v>
      </c>
      <c r="H10" s="19">
        <v>5</v>
      </c>
      <c r="I10" s="19">
        <v>5</v>
      </c>
      <c r="J10" s="19">
        <v>5</v>
      </c>
      <c r="K10" s="19">
        <v>5</v>
      </c>
      <c r="L10" s="19">
        <v>5</v>
      </c>
      <c r="M10" s="19">
        <v>5</v>
      </c>
      <c r="N10" s="19">
        <v>5</v>
      </c>
      <c r="O10" s="19">
        <v>5</v>
      </c>
      <c r="P10" s="26" t="s">
        <v>100</v>
      </c>
      <c r="Q10" s="23"/>
    </row>
    <row r="11" spans="1:22" ht="48.75" customHeight="1" x14ac:dyDescent="0.25">
      <c r="A11" s="21" t="s">
        <v>52</v>
      </c>
      <c r="B11" s="7" t="s">
        <v>99</v>
      </c>
      <c r="C11" s="19" t="s">
        <v>87</v>
      </c>
      <c r="D11" s="19">
        <v>2</v>
      </c>
      <c r="E11" s="19">
        <v>2</v>
      </c>
      <c r="F11" s="19">
        <v>2</v>
      </c>
      <c r="G11" s="19">
        <v>2</v>
      </c>
      <c r="H11" s="19">
        <v>2</v>
      </c>
      <c r="I11" s="19">
        <v>2</v>
      </c>
      <c r="J11" s="19">
        <v>2</v>
      </c>
      <c r="K11" s="19">
        <v>2</v>
      </c>
      <c r="L11" s="19">
        <v>2</v>
      </c>
      <c r="M11" s="19">
        <v>2</v>
      </c>
      <c r="N11" s="19">
        <v>2</v>
      </c>
      <c r="O11" s="19">
        <v>2</v>
      </c>
      <c r="P11" s="26" t="s">
        <v>100</v>
      </c>
      <c r="Q11" s="23"/>
    </row>
    <row r="12" spans="1:22" ht="54.75" customHeight="1" x14ac:dyDescent="0.25">
      <c r="A12" s="21" t="s">
        <v>53</v>
      </c>
      <c r="B12" s="7" t="s">
        <v>39</v>
      </c>
      <c r="C12" s="19">
        <v>94</v>
      </c>
      <c r="D12" s="19">
        <v>90</v>
      </c>
      <c r="E12" s="19">
        <v>80</v>
      </c>
      <c r="F12" s="19">
        <v>75</v>
      </c>
      <c r="G12" s="19">
        <v>60</v>
      </c>
      <c r="H12" s="19">
        <v>50</v>
      </c>
      <c r="I12" s="19">
        <v>50</v>
      </c>
      <c r="J12" s="19">
        <v>50</v>
      </c>
      <c r="K12" s="19">
        <v>40</v>
      </c>
      <c r="L12" s="19">
        <v>40</v>
      </c>
      <c r="M12" s="19">
        <v>40</v>
      </c>
      <c r="N12" s="19">
        <v>30</v>
      </c>
      <c r="O12" s="19">
        <v>30</v>
      </c>
      <c r="P12" s="26" t="s">
        <v>100</v>
      </c>
      <c r="Q12" s="23"/>
    </row>
    <row r="13" spans="1:22" ht="48.75" customHeight="1" x14ac:dyDescent="0.25">
      <c r="A13" s="21" t="s">
        <v>54</v>
      </c>
      <c r="B13" s="7" t="s">
        <v>40</v>
      </c>
      <c r="C13" s="19">
        <v>50</v>
      </c>
      <c r="D13" s="19">
        <v>30</v>
      </c>
      <c r="E13" s="19">
        <v>25</v>
      </c>
      <c r="F13" s="19">
        <v>20</v>
      </c>
      <c r="G13" s="19">
        <v>15</v>
      </c>
      <c r="H13" s="19">
        <v>10</v>
      </c>
      <c r="I13" s="19">
        <v>10</v>
      </c>
      <c r="J13" s="19">
        <v>10</v>
      </c>
      <c r="K13" s="19">
        <v>10</v>
      </c>
      <c r="L13" s="19">
        <v>10</v>
      </c>
      <c r="M13" s="19">
        <v>10</v>
      </c>
      <c r="N13" s="19">
        <v>10</v>
      </c>
      <c r="O13" s="19">
        <v>10</v>
      </c>
      <c r="P13" s="26" t="s">
        <v>100</v>
      </c>
      <c r="Q13" s="23"/>
    </row>
    <row r="14" spans="1:22" ht="50.25" customHeight="1" x14ac:dyDescent="0.25">
      <c r="A14" s="21" t="s">
        <v>55</v>
      </c>
      <c r="B14" s="7" t="s">
        <v>41</v>
      </c>
      <c r="C14" s="19">
        <v>11</v>
      </c>
      <c r="D14" s="19">
        <v>17</v>
      </c>
      <c r="E14" s="19">
        <v>20</v>
      </c>
      <c r="F14" s="19">
        <v>3</v>
      </c>
      <c r="G14" s="19">
        <v>3</v>
      </c>
      <c r="H14" s="19">
        <v>3</v>
      </c>
      <c r="I14" s="19">
        <v>3</v>
      </c>
      <c r="J14" s="19">
        <v>3</v>
      </c>
      <c r="K14" s="19">
        <v>3</v>
      </c>
      <c r="L14" s="19">
        <v>3</v>
      </c>
      <c r="M14" s="19">
        <v>3</v>
      </c>
      <c r="N14" s="19">
        <v>3</v>
      </c>
      <c r="O14" s="19">
        <v>3</v>
      </c>
      <c r="P14" s="26" t="s">
        <v>100</v>
      </c>
      <c r="Q14" s="23"/>
    </row>
    <row r="15" spans="1:22" ht="63" customHeight="1" x14ac:dyDescent="0.25">
      <c r="A15" s="21" t="s">
        <v>56</v>
      </c>
      <c r="B15" s="7" t="s">
        <v>64</v>
      </c>
      <c r="C15" s="25">
        <v>5</v>
      </c>
      <c r="D15" s="19">
        <v>30</v>
      </c>
      <c r="E15" s="19">
        <v>50</v>
      </c>
      <c r="F15" s="19">
        <v>50</v>
      </c>
      <c r="G15" s="19">
        <v>70</v>
      </c>
      <c r="H15" s="19">
        <v>90</v>
      </c>
      <c r="I15" s="19">
        <v>90</v>
      </c>
      <c r="J15" s="19">
        <v>90</v>
      </c>
      <c r="K15" s="19">
        <v>90</v>
      </c>
      <c r="L15" s="19">
        <v>90</v>
      </c>
      <c r="M15" s="19">
        <v>90</v>
      </c>
      <c r="N15" s="19">
        <v>90</v>
      </c>
      <c r="O15" s="19">
        <v>90</v>
      </c>
      <c r="P15" s="26" t="s">
        <v>100</v>
      </c>
      <c r="Q15" s="23"/>
    </row>
    <row r="16" spans="1:22" ht="115.5" customHeight="1" x14ac:dyDescent="0.25">
      <c r="A16" s="21" t="s">
        <v>57</v>
      </c>
      <c r="B16" s="7" t="s">
        <v>42</v>
      </c>
      <c r="C16" s="19">
        <v>3</v>
      </c>
      <c r="D16" s="19">
        <v>4</v>
      </c>
      <c r="E16" s="19">
        <v>4</v>
      </c>
      <c r="F16" s="19">
        <v>5</v>
      </c>
      <c r="G16" s="19">
        <v>5</v>
      </c>
      <c r="H16" s="19">
        <v>6</v>
      </c>
      <c r="I16" s="19">
        <v>6</v>
      </c>
      <c r="J16" s="19">
        <v>7</v>
      </c>
      <c r="K16" s="19">
        <v>7</v>
      </c>
      <c r="L16" s="19">
        <v>8</v>
      </c>
      <c r="M16" s="19">
        <v>8</v>
      </c>
      <c r="N16" s="19">
        <v>9</v>
      </c>
      <c r="O16" s="19">
        <v>9</v>
      </c>
      <c r="P16" s="26" t="s">
        <v>100</v>
      </c>
      <c r="Q16" s="23"/>
    </row>
    <row r="17" spans="1:17" ht="34.5" customHeight="1" x14ac:dyDescent="0.25">
      <c r="A17" s="21" t="s">
        <v>58</v>
      </c>
      <c r="B17" s="7" t="s">
        <v>43</v>
      </c>
      <c r="C17" s="19">
        <v>65</v>
      </c>
      <c r="D17" s="22">
        <v>24</v>
      </c>
      <c r="E17" s="22">
        <v>18</v>
      </c>
      <c r="F17" s="22">
        <v>12</v>
      </c>
      <c r="G17" s="22">
        <v>6</v>
      </c>
      <c r="H17" s="22">
        <v>1</v>
      </c>
      <c r="I17" s="22">
        <v>1</v>
      </c>
      <c r="J17" s="22">
        <v>1</v>
      </c>
      <c r="K17" s="22">
        <v>1</v>
      </c>
      <c r="L17" s="22">
        <v>1</v>
      </c>
      <c r="M17" s="22">
        <v>1</v>
      </c>
      <c r="N17" s="22">
        <v>1</v>
      </c>
      <c r="O17" s="22">
        <v>1</v>
      </c>
      <c r="P17" s="26" t="s">
        <v>100</v>
      </c>
      <c r="Q17" s="23"/>
    </row>
    <row r="18" spans="1:17" ht="93.75" customHeight="1" x14ac:dyDescent="0.25">
      <c r="A18" s="21" t="s">
        <v>59</v>
      </c>
      <c r="B18" s="7" t="s">
        <v>44</v>
      </c>
      <c r="C18" s="19">
        <v>90</v>
      </c>
      <c r="D18" s="18">
        <v>100</v>
      </c>
      <c r="E18" s="18">
        <v>100</v>
      </c>
      <c r="F18" s="18">
        <v>100</v>
      </c>
      <c r="G18" s="18">
        <v>100</v>
      </c>
      <c r="H18" s="18">
        <v>100</v>
      </c>
      <c r="I18" s="18">
        <v>100</v>
      </c>
      <c r="J18" s="18">
        <v>100</v>
      </c>
      <c r="K18" s="18">
        <v>100</v>
      </c>
      <c r="L18" s="18">
        <v>100</v>
      </c>
      <c r="M18" s="18">
        <v>100</v>
      </c>
      <c r="N18" s="18">
        <v>100</v>
      </c>
      <c r="O18" s="18">
        <v>100</v>
      </c>
      <c r="P18" s="26" t="s">
        <v>100</v>
      </c>
      <c r="Q18" s="23"/>
    </row>
    <row r="19" spans="1:17" ht="45.75" customHeight="1" x14ac:dyDescent="0.25">
      <c r="A19" s="21" t="s">
        <v>60</v>
      </c>
      <c r="B19" s="7" t="s">
        <v>45</v>
      </c>
      <c r="C19" s="19">
        <v>100</v>
      </c>
      <c r="D19" s="19">
        <v>100</v>
      </c>
      <c r="E19" s="19">
        <v>100</v>
      </c>
      <c r="F19" s="19">
        <v>100</v>
      </c>
      <c r="G19" s="19">
        <v>100</v>
      </c>
      <c r="H19" s="19">
        <v>100</v>
      </c>
      <c r="I19" s="19">
        <v>100</v>
      </c>
      <c r="J19" s="19">
        <v>100</v>
      </c>
      <c r="K19" s="19">
        <v>100</v>
      </c>
      <c r="L19" s="19">
        <v>100</v>
      </c>
      <c r="M19" s="19">
        <v>100</v>
      </c>
      <c r="N19" s="19">
        <v>100</v>
      </c>
      <c r="O19" s="19">
        <v>100</v>
      </c>
      <c r="P19" s="26" t="s">
        <v>100</v>
      </c>
      <c r="Q19" s="23"/>
    </row>
    <row r="20" spans="1:17" ht="51.75" customHeight="1" x14ac:dyDescent="0.25">
      <c r="A20" s="21" t="s">
        <v>65</v>
      </c>
      <c r="B20" s="7" t="s">
        <v>46</v>
      </c>
      <c r="C20" s="19">
        <v>94</v>
      </c>
      <c r="D20" s="19">
        <v>90</v>
      </c>
      <c r="E20" s="19">
        <v>80</v>
      </c>
      <c r="F20" s="19">
        <v>75</v>
      </c>
      <c r="G20" s="19">
        <v>60</v>
      </c>
      <c r="H20" s="19">
        <v>50</v>
      </c>
      <c r="I20" s="19">
        <v>50</v>
      </c>
      <c r="J20" s="19">
        <v>50</v>
      </c>
      <c r="K20" s="19">
        <v>40</v>
      </c>
      <c r="L20" s="19">
        <v>40</v>
      </c>
      <c r="M20" s="19">
        <v>40</v>
      </c>
      <c r="N20" s="19">
        <v>40</v>
      </c>
      <c r="O20" s="19">
        <v>40</v>
      </c>
      <c r="P20" s="26" t="s">
        <v>100</v>
      </c>
      <c r="Q20" s="23"/>
    </row>
    <row r="21" spans="1:17" ht="90" hidden="1" customHeight="1" x14ac:dyDescent="0.25">
      <c r="A21" s="21" t="s">
        <v>61</v>
      </c>
      <c r="B21" s="7" t="s">
        <v>66</v>
      </c>
      <c r="C21" s="19">
        <v>100</v>
      </c>
      <c r="D21" s="19">
        <v>100</v>
      </c>
      <c r="E21" s="19">
        <v>100</v>
      </c>
      <c r="F21" s="19">
        <v>100</v>
      </c>
      <c r="G21" s="19">
        <v>100</v>
      </c>
      <c r="H21" s="19">
        <v>100</v>
      </c>
      <c r="I21" s="19">
        <v>100</v>
      </c>
      <c r="J21" s="19">
        <v>100</v>
      </c>
      <c r="K21" s="19">
        <v>100</v>
      </c>
      <c r="L21" s="19">
        <v>100</v>
      </c>
      <c r="M21" s="19">
        <v>100</v>
      </c>
      <c r="N21" s="19">
        <v>100</v>
      </c>
      <c r="O21" s="19">
        <v>100</v>
      </c>
      <c r="P21" s="26" t="s">
        <v>102</v>
      </c>
      <c r="Q21" s="20" t="s">
        <v>102</v>
      </c>
    </row>
    <row r="22" spans="1:17" ht="64.5" hidden="1" customHeight="1" x14ac:dyDescent="0.25">
      <c r="A22" s="21" t="s">
        <v>62</v>
      </c>
      <c r="B22" s="7" t="s">
        <v>47</v>
      </c>
      <c r="C22" s="19">
        <v>90</v>
      </c>
      <c r="D22" s="19">
        <v>90</v>
      </c>
      <c r="E22" s="19">
        <v>90</v>
      </c>
      <c r="F22" s="19">
        <v>90</v>
      </c>
      <c r="G22" s="19">
        <v>90</v>
      </c>
      <c r="H22" s="19">
        <v>90</v>
      </c>
      <c r="I22" s="19">
        <v>90</v>
      </c>
      <c r="J22" s="19">
        <v>90</v>
      </c>
      <c r="K22" s="19">
        <v>90</v>
      </c>
      <c r="L22" s="19">
        <v>90</v>
      </c>
      <c r="M22" s="19">
        <v>90</v>
      </c>
      <c r="N22" s="19">
        <v>90</v>
      </c>
      <c r="O22" s="19">
        <v>90</v>
      </c>
      <c r="P22" s="26" t="s">
        <v>103</v>
      </c>
      <c r="Q22" s="23" t="s">
        <v>103</v>
      </c>
    </row>
  </sheetData>
  <mergeCells count="11">
    <mergeCell ref="M1:Q1"/>
    <mergeCell ref="M2:Q2"/>
    <mergeCell ref="M3:Q3"/>
    <mergeCell ref="A5:A6"/>
    <mergeCell ref="A4:Q4"/>
    <mergeCell ref="D5:N5"/>
    <mergeCell ref="C5:C6"/>
    <mergeCell ref="Q5:Q6"/>
    <mergeCell ref="B5:B6"/>
    <mergeCell ref="O5:O6"/>
    <mergeCell ref="P5:P6"/>
  </mergeCells>
  <pageMargins left="0.59055118110236227" right="0.39370078740157483" top="1.1811023622047245" bottom="0.31496062992125984" header="0.23622047244094491" footer="0.19685039370078741"/>
  <pageSetup paperSize="256" scale="53" firstPageNumber="7" fitToHeight="0" orientation="landscape" useFirstPageNumber="1" r:id="rId1"/>
  <headerFooter differentFirst="1">
    <oddHeader>&amp;C&amp;"Times New Roman,обычный"&amp;14 11</oddHeader>
    <firstHeader>&amp;C&amp;"Times New Roman,обычный"&amp;14 10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8"/>
  <sheetViews>
    <sheetView view="pageLayout" topLeftCell="A43" zoomScale="75" zoomScaleNormal="85" zoomScaleSheetLayoutView="75" zoomScalePageLayoutView="75" workbookViewId="0">
      <selection activeCell="I2" sqref="I2"/>
    </sheetView>
  </sheetViews>
  <sheetFormatPr defaultColWidth="9.140625" defaultRowHeight="15" x14ac:dyDescent="0.25"/>
  <cols>
    <col min="1" max="1" width="50.140625" style="15" customWidth="1"/>
    <col min="2" max="2" width="21.5703125" style="14" customWidth="1"/>
    <col min="3" max="3" width="17.5703125" style="13" customWidth="1"/>
    <col min="4" max="4" width="15.7109375" style="40" hidden="1" customWidth="1"/>
    <col min="5" max="5" width="16.42578125" style="6" customWidth="1"/>
    <col min="6" max="6" width="17.85546875" style="6" customWidth="1"/>
    <col min="7" max="7" width="16.7109375" style="6" customWidth="1"/>
    <col min="8" max="8" width="17.42578125" style="13" customWidth="1"/>
    <col min="9" max="9" width="17.5703125" style="13" customWidth="1"/>
    <col min="10" max="10" width="16.42578125" style="13" customWidth="1"/>
    <col min="11" max="11" width="16.5703125" style="13" customWidth="1"/>
    <col min="12" max="12" width="16.42578125" style="13" customWidth="1"/>
    <col min="13" max="13" width="15.7109375" style="13" customWidth="1"/>
    <col min="14" max="14" width="18.5703125" style="14" customWidth="1"/>
    <col min="15" max="15" width="18.42578125" style="14" customWidth="1"/>
    <col min="16" max="16384" width="9.140625" style="14"/>
  </cols>
  <sheetData>
    <row r="1" spans="1:16" ht="26.25" customHeight="1" x14ac:dyDescent="0.25">
      <c r="A1" s="9"/>
      <c r="B1" s="9"/>
      <c r="C1" s="9"/>
      <c r="D1" s="36"/>
      <c r="E1" s="1"/>
      <c r="F1" s="1"/>
      <c r="G1" s="1"/>
      <c r="I1" s="27"/>
      <c r="J1" s="93" t="s">
        <v>89</v>
      </c>
      <c r="K1" s="93"/>
      <c r="L1" s="93"/>
      <c r="M1" s="93"/>
      <c r="N1" s="93"/>
      <c r="O1" s="27"/>
      <c r="P1" s="27"/>
    </row>
    <row r="2" spans="1:16" ht="29.25" customHeight="1" x14ac:dyDescent="0.25">
      <c r="A2" s="9"/>
      <c r="B2" s="9"/>
      <c r="C2" s="9"/>
      <c r="D2" s="36"/>
      <c r="E2" s="1"/>
      <c r="F2" s="1"/>
      <c r="G2" s="1"/>
      <c r="I2" s="27"/>
      <c r="J2" s="93" t="s">
        <v>28</v>
      </c>
      <c r="K2" s="93"/>
      <c r="L2" s="93"/>
      <c r="M2" s="93"/>
      <c r="N2" s="93"/>
      <c r="O2" s="27"/>
      <c r="P2" s="27"/>
    </row>
    <row r="3" spans="1:16" ht="26.25" customHeight="1" x14ac:dyDescent="0.25">
      <c r="A3" s="9"/>
      <c r="B3" s="9"/>
      <c r="C3" s="9"/>
      <c r="D3" s="36"/>
      <c r="E3" s="1"/>
      <c r="F3" s="1"/>
      <c r="G3" s="1"/>
      <c r="I3" s="27"/>
      <c r="J3" s="93" t="s">
        <v>104</v>
      </c>
      <c r="K3" s="93"/>
      <c r="L3" s="93"/>
      <c r="M3" s="93"/>
      <c r="N3" s="93"/>
      <c r="O3" s="27"/>
      <c r="P3" s="27"/>
    </row>
    <row r="4" spans="1:16" ht="30" customHeight="1" x14ac:dyDescent="0.25">
      <c r="A4" s="76" t="s">
        <v>105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</row>
    <row r="5" spans="1:16" ht="15" customHeight="1" x14ac:dyDescent="0.25">
      <c r="A5" s="79" t="s">
        <v>0</v>
      </c>
      <c r="B5" s="79" t="s">
        <v>1</v>
      </c>
      <c r="C5" s="80" t="s">
        <v>2</v>
      </c>
      <c r="D5" s="80" t="s">
        <v>3</v>
      </c>
      <c r="E5" s="80"/>
      <c r="F5" s="80"/>
      <c r="G5" s="80"/>
      <c r="H5" s="80"/>
      <c r="I5" s="80"/>
      <c r="J5" s="80"/>
      <c r="K5" s="80"/>
      <c r="L5" s="80"/>
      <c r="M5" s="80"/>
      <c r="N5" s="79" t="s">
        <v>4</v>
      </c>
    </row>
    <row r="6" spans="1:16" ht="32.25" customHeight="1" x14ac:dyDescent="0.25">
      <c r="A6" s="79"/>
      <c r="B6" s="79"/>
      <c r="C6" s="80"/>
      <c r="D6" s="37" t="s">
        <v>6</v>
      </c>
      <c r="E6" s="18" t="s">
        <v>7</v>
      </c>
      <c r="F6" s="18" t="s">
        <v>8</v>
      </c>
      <c r="G6" s="18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79"/>
      <c r="O6" s="28"/>
    </row>
    <row r="7" spans="1:16" s="29" customFormat="1" ht="33.75" customHeight="1" x14ac:dyDescent="0.25">
      <c r="A7" s="75" t="s">
        <v>91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6" s="30" customFormat="1" ht="111.75" hidden="1" customHeight="1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</row>
    <row r="9" spans="1:16" s="30" customFormat="1" ht="52.5" hidden="1" customHeight="1" x14ac:dyDescent="0.25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</row>
    <row r="10" spans="1:16" s="30" customFormat="1" ht="57.75" hidden="1" customHeight="1" x14ac:dyDescent="0.25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</row>
    <row r="11" spans="1:16" s="30" customFormat="1" ht="55.5" hidden="1" customHeight="1" x14ac:dyDescent="0.25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</row>
    <row r="12" spans="1:16" ht="22.5" customHeight="1" x14ac:dyDescent="0.25">
      <c r="A12" s="75" t="s">
        <v>71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6" ht="48" hidden="1" customHeight="1" x14ac:dyDescent="0.25">
      <c r="A13" s="75" t="s">
        <v>92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6" ht="23.25" customHeight="1" x14ac:dyDescent="0.25">
      <c r="A14" s="75" t="s">
        <v>83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6" x14ac:dyDescent="0.25">
      <c r="A15" s="81" t="s">
        <v>67</v>
      </c>
      <c r="B15" s="41" t="s">
        <v>17</v>
      </c>
      <c r="C15" s="44">
        <v>0</v>
      </c>
      <c r="D15" s="38">
        <v>0</v>
      </c>
      <c r="E15" s="54">
        <v>0</v>
      </c>
      <c r="F15" s="54">
        <v>0</v>
      </c>
      <c r="G15" s="5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84" t="s">
        <v>101</v>
      </c>
    </row>
    <row r="16" spans="1:16" ht="75" x14ac:dyDescent="0.25">
      <c r="A16" s="82"/>
      <c r="B16" s="41" t="s">
        <v>19</v>
      </c>
      <c r="C16" s="44">
        <f>SUM(D16:M16)</f>
        <v>0</v>
      </c>
      <c r="D16" s="38">
        <v>0</v>
      </c>
      <c r="E16" s="54">
        <v>0</v>
      </c>
      <c r="F16" s="54">
        <v>0</v>
      </c>
      <c r="G16" s="5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85"/>
    </row>
    <row r="17" spans="1:14" ht="60" x14ac:dyDescent="0.25">
      <c r="A17" s="82"/>
      <c r="B17" s="41" t="s">
        <v>20</v>
      </c>
      <c r="C17" s="44">
        <f>SUM(D17:M17)</f>
        <v>0</v>
      </c>
      <c r="D17" s="38">
        <v>0</v>
      </c>
      <c r="E17" s="54">
        <v>0</v>
      </c>
      <c r="F17" s="54">
        <v>0</v>
      </c>
      <c r="G17" s="5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85"/>
    </row>
    <row r="18" spans="1:14" ht="30" x14ac:dyDescent="0.25">
      <c r="A18" s="82"/>
      <c r="B18" s="41" t="s">
        <v>21</v>
      </c>
      <c r="C18" s="44">
        <v>0</v>
      </c>
      <c r="D18" s="38">
        <v>0</v>
      </c>
      <c r="E18" s="54">
        <v>0</v>
      </c>
      <c r="F18" s="54">
        <f t="shared" ref="F18:M18" si="0">E18</f>
        <v>0</v>
      </c>
      <c r="G18" s="54">
        <f t="shared" si="0"/>
        <v>0</v>
      </c>
      <c r="H18" s="44">
        <f t="shared" si="0"/>
        <v>0</v>
      </c>
      <c r="I18" s="44">
        <f t="shared" si="0"/>
        <v>0</v>
      </c>
      <c r="J18" s="44">
        <f t="shared" si="0"/>
        <v>0</v>
      </c>
      <c r="K18" s="44">
        <f t="shared" si="0"/>
        <v>0</v>
      </c>
      <c r="L18" s="44">
        <f t="shared" si="0"/>
        <v>0</v>
      </c>
      <c r="M18" s="44">
        <f t="shared" si="0"/>
        <v>0</v>
      </c>
      <c r="N18" s="85"/>
    </row>
    <row r="19" spans="1:14" ht="30" x14ac:dyDescent="0.25">
      <c r="A19" s="83"/>
      <c r="B19" s="41" t="s">
        <v>22</v>
      </c>
      <c r="C19" s="44">
        <f>SUM(D19:M19)</f>
        <v>0</v>
      </c>
      <c r="D19" s="38">
        <v>0</v>
      </c>
      <c r="E19" s="54">
        <v>0</v>
      </c>
      <c r="F19" s="54">
        <v>0</v>
      </c>
      <c r="G19" s="5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86"/>
    </row>
    <row r="20" spans="1:14" x14ac:dyDescent="0.25">
      <c r="A20" s="81" t="s">
        <v>68</v>
      </c>
      <c r="B20" s="41" t="s">
        <v>17</v>
      </c>
      <c r="C20" s="44">
        <v>0</v>
      </c>
      <c r="D20" s="38">
        <v>0</v>
      </c>
      <c r="E20" s="54">
        <v>0</v>
      </c>
      <c r="F20" s="54">
        <v>0</v>
      </c>
      <c r="G20" s="5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84" t="s">
        <v>101</v>
      </c>
    </row>
    <row r="21" spans="1:14" ht="75" x14ac:dyDescent="0.25">
      <c r="A21" s="82"/>
      <c r="B21" s="41" t="s">
        <v>19</v>
      </c>
      <c r="C21" s="44">
        <f>SUM(D21:M21)</f>
        <v>0</v>
      </c>
      <c r="D21" s="38">
        <v>0</v>
      </c>
      <c r="E21" s="54">
        <v>0</v>
      </c>
      <c r="F21" s="54">
        <v>0</v>
      </c>
      <c r="G21" s="5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85"/>
    </row>
    <row r="22" spans="1:14" ht="60" x14ac:dyDescent="0.25">
      <c r="A22" s="82"/>
      <c r="B22" s="41" t="s">
        <v>20</v>
      </c>
      <c r="C22" s="44">
        <f>SUM(D22:M22)</f>
        <v>0</v>
      </c>
      <c r="D22" s="38">
        <v>0</v>
      </c>
      <c r="E22" s="54">
        <v>0</v>
      </c>
      <c r="F22" s="54">
        <v>0</v>
      </c>
      <c r="G22" s="5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85"/>
    </row>
    <row r="23" spans="1:14" ht="30" x14ac:dyDescent="0.25">
      <c r="A23" s="82"/>
      <c r="B23" s="41" t="s">
        <v>21</v>
      </c>
      <c r="C23" s="44">
        <v>0</v>
      </c>
      <c r="D23" s="38">
        <v>0</v>
      </c>
      <c r="E23" s="54">
        <v>0</v>
      </c>
      <c r="F23" s="54">
        <f t="shared" ref="F23:M23" si="1">E23</f>
        <v>0</v>
      </c>
      <c r="G23" s="54">
        <f t="shared" si="1"/>
        <v>0</v>
      </c>
      <c r="H23" s="44">
        <f t="shared" si="1"/>
        <v>0</v>
      </c>
      <c r="I23" s="44">
        <f t="shared" si="1"/>
        <v>0</v>
      </c>
      <c r="J23" s="44">
        <f t="shared" si="1"/>
        <v>0</v>
      </c>
      <c r="K23" s="44">
        <f t="shared" si="1"/>
        <v>0</v>
      </c>
      <c r="L23" s="44">
        <f t="shared" si="1"/>
        <v>0</v>
      </c>
      <c r="M23" s="44">
        <f t="shared" si="1"/>
        <v>0</v>
      </c>
      <c r="N23" s="85"/>
    </row>
    <row r="24" spans="1:14" ht="30" x14ac:dyDescent="0.25">
      <c r="A24" s="83"/>
      <c r="B24" s="41" t="s">
        <v>22</v>
      </c>
      <c r="C24" s="44">
        <f>SUM(D24:M24)</f>
        <v>0</v>
      </c>
      <c r="D24" s="38">
        <v>0</v>
      </c>
      <c r="E24" s="54">
        <v>0</v>
      </c>
      <c r="F24" s="54">
        <v>0</v>
      </c>
      <c r="G24" s="5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86"/>
    </row>
    <row r="25" spans="1:14" x14ac:dyDescent="0.25">
      <c r="A25" s="81" t="s">
        <v>69</v>
      </c>
      <c r="B25" s="41" t="s">
        <v>17</v>
      </c>
      <c r="C25" s="44">
        <v>0</v>
      </c>
      <c r="D25" s="38">
        <v>0</v>
      </c>
      <c r="E25" s="54">
        <v>0</v>
      </c>
      <c r="F25" s="54">
        <v>0</v>
      </c>
      <c r="G25" s="5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84" t="s">
        <v>101</v>
      </c>
    </row>
    <row r="26" spans="1:14" ht="75" x14ac:dyDescent="0.25">
      <c r="A26" s="82"/>
      <c r="B26" s="41" t="s">
        <v>19</v>
      </c>
      <c r="C26" s="44">
        <f>SUM(D26:M26)</f>
        <v>0</v>
      </c>
      <c r="D26" s="38">
        <v>0</v>
      </c>
      <c r="E26" s="54">
        <v>0</v>
      </c>
      <c r="F26" s="54">
        <v>0</v>
      </c>
      <c r="G26" s="5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85"/>
    </row>
    <row r="27" spans="1:14" ht="60" x14ac:dyDescent="0.25">
      <c r="A27" s="82"/>
      <c r="B27" s="41" t="s">
        <v>20</v>
      </c>
      <c r="C27" s="44">
        <f>SUM(D27:M27)</f>
        <v>0</v>
      </c>
      <c r="D27" s="38">
        <v>0</v>
      </c>
      <c r="E27" s="54">
        <v>0</v>
      </c>
      <c r="F27" s="54">
        <v>0</v>
      </c>
      <c r="G27" s="5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85"/>
    </row>
    <row r="28" spans="1:14" ht="30" x14ac:dyDescent="0.25">
      <c r="A28" s="82"/>
      <c r="B28" s="41" t="s">
        <v>21</v>
      </c>
      <c r="C28" s="44">
        <v>0</v>
      </c>
      <c r="D28" s="38">
        <v>0</v>
      </c>
      <c r="E28" s="54">
        <v>0</v>
      </c>
      <c r="F28" s="54">
        <f t="shared" ref="F28:M28" si="2">E28</f>
        <v>0</v>
      </c>
      <c r="G28" s="54">
        <f t="shared" si="2"/>
        <v>0</v>
      </c>
      <c r="H28" s="44">
        <f t="shared" si="2"/>
        <v>0</v>
      </c>
      <c r="I28" s="44">
        <f t="shared" si="2"/>
        <v>0</v>
      </c>
      <c r="J28" s="44">
        <f t="shared" si="2"/>
        <v>0</v>
      </c>
      <c r="K28" s="44">
        <f t="shared" si="2"/>
        <v>0</v>
      </c>
      <c r="L28" s="44">
        <f t="shared" si="2"/>
        <v>0</v>
      </c>
      <c r="M28" s="44">
        <f t="shared" si="2"/>
        <v>0</v>
      </c>
      <c r="N28" s="85"/>
    </row>
    <row r="29" spans="1:14" ht="30" x14ac:dyDescent="0.25">
      <c r="A29" s="83"/>
      <c r="B29" s="41" t="s">
        <v>22</v>
      </c>
      <c r="C29" s="44">
        <f>SUM(D29:M29)</f>
        <v>0</v>
      </c>
      <c r="D29" s="38">
        <v>0</v>
      </c>
      <c r="E29" s="54">
        <v>0</v>
      </c>
      <c r="F29" s="54">
        <v>0</v>
      </c>
      <c r="G29" s="5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86"/>
    </row>
    <row r="30" spans="1:14" x14ac:dyDescent="0.25">
      <c r="A30" s="72" t="s">
        <v>31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  <row r="31" spans="1:14" x14ac:dyDescent="0.25">
      <c r="A31" s="81" t="s">
        <v>70</v>
      </c>
      <c r="B31" s="41" t="s">
        <v>17</v>
      </c>
      <c r="C31" s="44">
        <v>0</v>
      </c>
      <c r="D31" s="38">
        <v>0</v>
      </c>
      <c r="E31" s="54">
        <v>0</v>
      </c>
      <c r="F31" s="54">
        <v>0</v>
      </c>
      <c r="G31" s="5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84" t="s">
        <v>101</v>
      </c>
    </row>
    <row r="32" spans="1:14" ht="75" x14ac:dyDescent="0.25">
      <c r="A32" s="82"/>
      <c r="B32" s="41" t="s">
        <v>19</v>
      </c>
      <c r="C32" s="44">
        <f>SUM(D32:M32)</f>
        <v>0</v>
      </c>
      <c r="D32" s="38">
        <v>0</v>
      </c>
      <c r="E32" s="54">
        <v>0</v>
      </c>
      <c r="F32" s="54">
        <v>0</v>
      </c>
      <c r="G32" s="5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85"/>
    </row>
    <row r="33" spans="1:14" ht="60" x14ac:dyDescent="0.25">
      <c r="A33" s="82"/>
      <c r="B33" s="41" t="s">
        <v>20</v>
      </c>
      <c r="C33" s="44">
        <f>SUM(D33:M33)</f>
        <v>0</v>
      </c>
      <c r="D33" s="38">
        <v>0</v>
      </c>
      <c r="E33" s="54">
        <v>0</v>
      </c>
      <c r="F33" s="54">
        <v>0</v>
      </c>
      <c r="G33" s="5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85"/>
    </row>
    <row r="34" spans="1:14" ht="30" x14ac:dyDescent="0.25">
      <c r="A34" s="82"/>
      <c r="B34" s="41" t="s">
        <v>21</v>
      </c>
      <c r="C34" s="44">
        <v>0</v>
      </c>
      <c r="D34" s="38">
        <v>0</v>
      </c>
      <c r="E34" s="54">
        <v>0</v>
      </c>
      <c r="F34" s="54">
        <f t="shared" ref="F34:M34" si="3">E34</f>
        <v>0</v>
      </c>
      <c r="G34" s="54">
        <f t="shared" si="3"/>
        <v>0</v>
      </c>
      <c r="H34" s="44">
        <f t="shared" si="3"/>
        <v>0</v>
      </c>
      <c r="I34" s="44">
        <f t="shared" si="3"/>
        <v>0</v>
      </c>
      <c r="J34" s="44">
        <f t="shared" si="3"/>
        <v>0</v>
      </c>
      <c r="K34" s="44">
        <f t="shared" si="3"/>
        <v>0</v>
      </c>
      <c r="L34" s="44">
        <f t="shared" si="3"/>
        <v>0</v>
      </c>
      <c r="M34" s="44">
        <f t="shared" si="3"/>
        <v>0</v>
      </c>
      <c r="N34" s="85"/>
    </row>
    <row r="35" spans="1:14" ht="30" x14ac:dyDescent="0.25">
      <c r="A35" s="83"/>
      <c r="B35" s="41" t="s">
        <v>22</v>
      </c>
      <c r="C35" s="44">
        <f>SUM(D35:M35)</f>
        <v>0</v>
      </c>
      <c r="D35" s="38">
        <v>0</v>
      </c>
      <c r="E35" s="54">
        <v>0</v>
      </c>
      <c r="F35" s="54">
        <v>0</v>
      </c>
      <c r="G35" s="5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86"/>
    </row>
    <row r="36" spans="1:14" x14ac:dyDescent="0.25">
      <c r="A36" s="72" t="s">
        <v>84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4"/>
    </row>
    <row r="37" spans="1:14" x14ac:dyDescent="0.25">
      <c r="A37" s="81" t="s">
        <v>107</v>
      </c>
      <c r="B37" s="41" t="s">
        <v>17</v>
      </c>
      <c r="C37" s="44">
        <v>0</v>
      </c>
      <c r="D37" s="38">
        <v>0</v>
      </c>
      <c r="E37" s="54">
        <v>0</v>
      </c>
      <c r="F37" s="54">
        <v>0</v>
      </c>
      <c r="G37" s="5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84" t="s">
        <v>27</v>
      </c>
    </row>
    <row r="38" spans="1:14" ht="75" x14ac:dyDescent="0.25">
      <c r="A38" s="82"/>
      <c r="B38" s="41" t="s">
        <v>19</v>
      </c>
      <c r="C38" s="44">
        <f>SUM(D38:M38)</f>
        <v>0</v>
      </c>
      <c r="D38" s="38">
        <v>0</v>
      </c>
      <c r="E38" s="54">
        <v>0</v>
      </c>
      <c r="F38" s="54">
        <v>0</v>
      </c>
      <c r="G38" s="5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85"/>
    </row>
    <row r="39" spans="1:14" ht="60" x14ac:dyDescent="0.25">
      <c r="A39" s="82"/>
      <c r="B39" s="41" t="s">
        <v>20</v>
      </c>
      <c r="C39" s="44">
        <f>SUM(D39:M39)</f>
        <v>0</v>
      </c>
      <c r="D39" s="38">
        <v>0</v>
      </c>
      <c r="E39" s="54">
        <v>0</v>
      </c>
      <c r="F39" s="54">
        <v>0</v>
      </c>
      <c r="G39" s="5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85"/>
    </row>
    <row r="40" spans="1:14" ht="30" x14ac:dyDescent="0.25">
      <c r="A40" s="82"/>
      <c r="B40" s="41" t="s">
        <v>21</v>
      </c>
      <c r="C40" s="44">
        <v>0</v>
      </c>
      <c r="D40" s="38">
        <v>0</v>
      </c>
      <c r="E40" s="54">
        <v>0</v>
      </c>
      <c r="F40" s="54">
        <f t="shared" ref="F40:M40" si="4">E40</f>
        <v>0</v>
      </c>
      <c r="G40" s="54">
        <f t="shared" si="4"/>
        <v>0</v>
      </c>
      <c r="H40" s="44">
        <f t="shared" si="4"/>
        <v>0</v>
      </c>
      <c r="I40" s="44">
        <f t="shared" si="4"/>
        <v>0</v>
      </c>
      <c r="J40" s="44">
        <f t="shared" si="4"/>
        <v>0</v>
      </c>
      <c r="K40" s="44">
        <f t="shared" si="4"/>
        <v>0</v>
      </c>
      <c r="L40" s="44">
        <f t="shared" si="4"/>
        <v>0</v>
      </c>
      <c r="M40" s="44">
        <f t="shared" si="4"/>
        <v>0</v>
      </c>
      <c r="N40" s="85"/>
    </row>
    <row r="41" spans="1:14" ht="30" x14ac:dyDescent="0.25">
      <c r="A41" s="83"/>
      <c r="B41" s="41" t="s">
        <v>22</v>
      </c>
      <c r="C41" s="44">
        <f>SUM(D41:M41)</f>
        <v>0</v>
      </c>
      <c r="D41" s="38">
        <v>0</v>
      </c>
      <c r="E41" s="54">
        <v>0</v>
      </c>
      <c r="F41" s="54">
        <v>0</v>
      </c>
      <c r="G41" s="5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86"/>
    </row>
    <row r="42" spans="1:14" ht="30" x14ac:dyDescent="0.25">
      <c r="A42" s="41" t="s">
        <v>72</v>
      </c>
      <c r="B42" s="41" t="s">
        <v>17</v>
      </c>
      <c r="C42" s="44">
        <f t="shared" ref="C42:M42" si="5">C15+C20+C25+C31+C37</f>
        <v>0</v>
      </c>
      <c r="D42" s="38">
        <f t="shared" si="5"/>
        <v>0</v>
      </c>
      <c r="E42" s="54">
        <f t="shared" si="5"/>
        <v>0</v>
      </c>
      <c r="F42" s="54">
        <f t="shared" si="5"/>
        <v>0</v>
      </c>
      <c r="G42" s="54">
        <f t="shared" si="5"/>
        <v>0</v>
      </c>
      <c r="H42" s="44">
        <f t="shared" si="5"/>
        <v>0</v>
      </c>
      <c r="I42" s="44">
        <f t="shared" si="5"/>
        <v>0</v>
      </c>
      <c r="J42" s="44">
        <f t="shared" si="5"/>
        <v>0</v>
      </c>
      <c r="K42" s="44">
        <f t="shared" si="5"/>
        <v>0</v>
      </c>
      <c r="L42" s="44">
        <f t="shared" si="5"/>
        <v>0</v>
      </c>
      <c r="M42" s="44">
        <f t="shared" si="5"/>
        <v>0</v>
      </c>
      <c r="N42" s="43"/>
    </row>
    <row r="43" spans="1:14" x14ac:dyDescent="0.25">
      <c r="A43" s="75" t="s">
        <v>93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hidden="1" x14ac:dyDescent="0.25">
      <c r="A44" s="75" t="s">
        <v>18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5">
      <c r="A45" s="75" t="s">
        <v>29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5">
      <c r="A46" s="81" t="s">
        <v>73</v>
      </c>
      <c r="B46" s="41" t="s">
        <v>17</v>
      </c>
      <c r="C46" s="44">
        <f t="shared" ref="C46:M46" si="6">C47+C48+C49+C50</f>
        <v>336730707.57999998</v>
      </c>
      <c r="D46" s="38">
        <f t="shared" si="6"/>
        <v>0</v>
      </c>
      <c r="E46" s="54">
        <f t="shared" si="6"/>
        <v>21307886.420000002</v>
      </c>
      <c r="F46" s="54">
        <f t="shared" si="6"/>
        <v>17068386.420000002</v>
      </c>
      <c r="G46" s="54">
        <f t="shared" si="6"/>
        <v>17068386.420000002</v>
      </c>
      <c r="H46" s="44">
        <f t="shared" si="6"/>
        <v>29317742.57</v>
      </c>
      <c r="I46" s="44">
        <f t="shared" si="6"/>
        <v>35451977.340000004</v>
      </c>
      <c r="J46" s="44">
        <f t="shared" si="6"/>
        <v>42282273.329999998</v>
      </c>
      <c r="K46" s="44">
        <f t="shared" si="6"/>
        <v>49818630.539999999</v>
      </c>
      <c r="L46" s="44">
        <f t="shared" si="6"/>
        <v>57928018.359999999</v>
      </c>
      <c r="M46" s="44">
        <f t="shared" si="6"/>
        <v>66487406.18</v>
      </c>
      <c r="N46" s="67" t="s">
        <v>101</v>
      </c>
    </row>
    <row r="47" spans="1:14" ht="75" x14ac:dyDescent="0.25">
      <c r="A47" s="82"/>
      <c r="B47" s="41" t="s">
        <v>19</v>
      </c>
      <c r="C47" s="44">
        <f>SUM(D47:M47)</f>
        <v>0</v>
      </c>
      <c r="D47" s="38">
        <v>0</v>
      </c>
      <c r="E47" s="54">
        <v>0</v>
      </c>
      <c r="F47" s="54">
        <v>0</v>
      </c>
      <c r="G47" s="5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94"/>
    </row>
    <row r="48" spans="1:14" ht="60" x14ac:dyDescent="0.25">
      <c r="A48" s="82"/>
      <c r="B48" s="41" t="s">
        <v>20</v>
      </c>
      <c r="C48" s="44">
        <f>SUM(D48:M48)</f>
        <v>0</v>
      </c>
      <c r="D48" s="38">
        <v>0</v>
      </c>
      <c r="E48" s="54">
        <v>0</v>
      </c>
      <c r="F48" s="54">
        <v>0</v>
      </c>
      <c r="G48" s="5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94"/>
    </row>
    <row r="49" spans="1:15" ht="30" x14ac:dyDescent="0.25">
      <c r="A49" s="82"/>
      <c r="B49" s="41" t="s">
        <v>21</v>
      </c>
      <c r="C49" s="44">
        <f>SUM(D49:M49)</f>
        <v>336730707.57999998</v>
      </c>
      <c r="D49" s="38"/>
      <c r="E49" s="54">
        <v>21307886.420000002</v>
      </c>
      <c r="F49" s="54">
        <v>17068386.420000002</v>
      </c>
      <c r="G49" s="54">
        <v>17068386.420000002</v>
      </c>
      <c r="H49" s="44">
        <v>29317742.57</v>
      </c>
      <c r="I49" s="44">
        <v>35451977.340000004</v>
      </c>
      <c r="J49" s="44">
        <v>42282273.329999998</v>
      </c>
      <c r="K49" s="44">
        <v>49818630.539999999</v>
      </c>
      <c r="L49" s="44">
        <v>57928018.359999999</v>
      </c>
      <c r="M49" s="44">
        <v>66487406.18</v>
      </c>
      <c r="N49" s="94"/>
    </row>
    <row r="50" spans="1:15" ht="30" x14ac:dyDescent="0.25">
      <c r="A50" s="83"/>
      <c r="B50" s="41" t="s">
        <v>22</v>
      </c>
      <c r="C50" s="44">
        <f>SUM(D50:M50)</f>
        <v>0</v>
      </c>
      <c r="D50" s="38">
        <v>0</v>
      </c>
      <c r="E50" s="54">
        <v>0</v>
      </c>
      <c r="F50" s="54">
        <v>0</v>
      </c>
      <c r="G50" s="5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69"/>
    </row>
    <row r="51" spans="1:15" x14ac:dyDescent="0.25">
      <c r="A51" s="81" t="s">
        <v>74</v>
      </c>
      <c r="B51" s="41" t="s">
        <v>17</v>
      </c>
      <c r="C51" s="44">
        <f t="shared" ref="C51:M51" si="7">C52+C53+C54+C55</f>
        <v>19659050.1677</v>
      </c>
      <c r="D51" s="38">
        <f t="shared" si="7"/>
        <v>0</v>
      </c>
      <c r="E51" s="54">
        <f t="shared" si="7"/>
        <v>1363587.93</v>
      </c>
      <c r="F51" s="54">
        <f t="shared" si="7"/>
        <v>1363587.93</v>
      </c>
      <c r="G51" s="54">
        <f t="shared" si="7"/>
        <v>1363587.93</v>
      </c>
      <c r="H51" s="44">
        <f t="shared" si="7"/>
        <v>1726462.5199999996</v>
      </c>
      <c r="I51" s="44">
        <f t="shared" si="7"/>
        <v>2109514.8200000003</v>
      </c>
      <c r="J51" s="44">
        <f t="shared" si="7"/>
        <v>2461922.9299999997</v>
      </c>
      <c r="K51" s="44">
        <f t="shared" si="7"/>
        <v>2783686.8599999994</v>
      </c>
      <c r="L51" s="44">
        <f t="shared" si="7"/>
        <v>3090128.6999999993</v>
      </c>
      <c r="M51" s="44">
        <f t="shared" si="7"/>
        <v>3396570.5477000009</v>
      </c>
      <c r="N51" s="67" t="s">
        <v>101</v>
      </c>
    </row>
    <row r="52" spans="1:15" ht="75" x14ac:dyDescent="0.25">
      <c r="A52" s="82"/>
      <c r="B52" s="41" t="s">
        <v>19</v>
      </c>
      <c r="C52" s="44">
        <f>SUM(D52:M52)</f>
        <v>0</v>
      </c>
      <c r="D52" s="38">
        <v>0</v>
      </c>
      <c r="E52" s="54">
        <v>0</v>
      </c>
      <c r="F52" s="54">
        <v>0</v>
      </c>
      <c r="G52" s="5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94"/>
    </row>
    <row r="53" spans="1:15" ht="60" x14ac:dyDescent="0.25">
      <c r="A53" s="82"/>
      <c r="B53" s="41" t="s">
        <v>20</v>
      </c>
      <c r="C53" s="44">
        <f>SUM(D53:M53)</f>
        <v>0</v>
      </c>
      <c r="D53" s="38">
        <v>0</v>
      </c>
      <c r="E53" s="54">
        <v>0</v>
      </c>
      <c r="F53" s="54">
        <v>0</v>
      </c>
      <c r="G53" s="5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94"/>
    </row>
    <row r="54" spans="1:15" ht="30" x14ac:dyDescent="0.25">
      <c r="A54" s="82"/>
      <c r="B54" s="41" t="s">
        <v>21</v>
      </c>
      <c r="C54" s="44">
        <f>SUM(D54:M54)</f>
        <v>19659050.1677</v>
      </c>
      <c r="D54" s="38"/>
      <c r="E54" s="54">
        <v>1363587.93</v>
      </c>
      <c r="F54" s="54">
        <v>1363587.93</v>
      </c>
      <c r="G54" s="54">
        <v>1363587.93</v>
      </c>
      <c r="H54" s="44">
        <v>1726462.5199999996</v>
      </c>
      <c r="I54" s="44">
        <v>2109514.8200000003</v>
      </c>
      <c r="J54" s="44">
        <v>2461922.9299999997</v>
      </c>
      <c r="K54" s="44">
        <v>2783686.8599999994</v>
      </c>
      <c r="L54" s="44">
        <v>3090128.6999999993</v>
      </c>
      <c r="M54" s="44">
        <v>3396570.5477000009</v>
      </c>
      <c r="N54" s="94"/>
    </row>
    <row r="55" spans="1:15" ht="30" x14ac:dyDescent="0.25">
      <c r="A55" s="83"/>
      <c r="B55" s="41" t="s">
        <v>22</v>
      </c>
      <c r="C55" s="44">
        <f>SUM(D55:M55)</f>
        <v>0</v>
      </c>
      <c r="D55" s="38">
        <v>0</v>
      </c>
      <c r="E55" s="54">
        <v>0</v>
      </c>
      <c r="F55" s="54">
        <v>0</v>
      </c>
      <c r="G55" s="5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69"/>
    </row>
    <row r="56" spans="1:15" x14ac:dyDescent="0.25">
      <c r="A56" s="72" t="s">
        <v>81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6"/>
      <c r="N56" s="42"/>
    </row>
    <row r="57" spans="1:15" x14ac:dyDescent="0.25">
      <c r="A57" s="75" t="s">
        <v>80</v>
      </c>
      <c r="B57" s="41" t="s">
        <v>17</v>
      </c>
      <c r="C57" s="44">
        <f>C58+C59+C60+C61</f>
        <v>383054524.56000006</v>
      </c>
      <c r="D57" s="38"/>
      <c r="E57" s="54">
        <f t="shared" ref="E57:M57" si="8">SUM(E58:E60)</f>
        <v>27559690.390000001</v>
      </c>
      <c r="F57" s="54">
        <f t="shared" si="8"/>
        <v>27867394.059999999</v>
      </c>
      <c r="G57" s="54">
        <f t="shared" si="8"/>
        <v>27966390.059999999</v>
      </c>
      <c r="H57" s="44">
        <f t="shared" si="8"/>
        <v>46380220.479999997</v>
      </c>
      <c r="I57" s="44">
        <f t="shared" si="8"/>
        <v>47952259.240000002</v>
      </c>
      <c r="J57" s="44">
        <f t="shared" si="8"/>
        <v>49398534.899999999</v>
      </c>
      <c r="K57" s="44">
        <f t="shared" si="8"/>
        <v>50719047.460000001</v>
      </c>
      <c r="L57" s="44">
        <f t="shared" si="8"/>
        <v>51976678.479999997</v>
      </c>
      <c r="M57" s="44">
        <f t="shared" si="8"/>
        <v>53234309.490000002</v>
      </c>
      <c r="N57" s="67" t="s">
        <v>101</v>
      </c>
      <c r="O57" s="28"/>
    </row>
    <row r="58" spans="1:15" ht="75" x14ac:dyDescent="0.25">
      <c r="A58" s="75"/>
      <c r="B58" s="41" t="s">
        <v>19</v>
      </c>
      <c r="C58" s="44">
        <f t="shared" ref="C58:C71" si="9">SUM(D58:M58)</f>
        <v>0</v>
      </c>
      <c r="D58" s="38">
        <v>0</v>
      </c>
      <c r="E58" s="54">
        <v>0</v>
      </c>
      <c r="F58" s="54">
        <v>0</v>
      </c>
      <c r="G58" s="5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94"/>
    </row>
    <row r="59" spans="1:15" ht="60" x14ac:dyDescent="0.25">
      <c r="A59" s="75"/>
      <c r="B59" s="41" t="s">
        <v>20</v>
      </c>
      <c r="C59" s="44">
        <f t="shared" si="9"/>
        <v>0</v>
      </c>
      <c r="D59" s="38">
        <v>0</v>
      </c>
      <c r="E59" s="54">
        <v>0</v>
      </c>
      <c r="F59" s="54">
        <v>0</v>
      </c>
      <c r="G59" s="5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94"/>
    </row>
    <row r="60" spans="1:15" ht="30" x14ac:dyDescent="0.25">
      <c r="A60" s="75"/>
      <c r="B60" s="41" t="s">
        <v>21</v>
      </c>
      <c r="C60" s="44">
        <f t="shared" si="9"/>
        <v>383054524.56000006</v>
      </c>
      <c r="D60" s="38"/>
      <c r="E60" s="54">
        <v>27559690.390000001</v>
      </c>
      <c r="F60" s="54">
        <v>27867394.059999999</v>
      </c>
      <c r="G60" s="54">
        <v>27966390.059999999</v>
      </c>
      <c r="H60" s="44">
        <v>46380220.479999997</v>
      </c>
      <c r="I60" s="44">
        <v>47952259.240000002</v>
      </c>
      <c r="J60" s="44">
        <v>49398534.899999999</v>
      </c>
      <c r="K60" s="44">
        <v>50719047.460000001</v>
      </c>
      <c r="L60" s="44">
        <v>51976678.479999997</v>
      </c>
      <c r="M60" s="44">
        <v>53234309.490000002</v>
      </c>
      <c r="N60" s="94"/>
    </row>
    <row r="61" spans="1:15" ht="30" x14ac:dyDescent="0.25">
      <c r="A61" s="75"/>
      <c r="B61" s="41" t="s">
        <v>22</v>
      </c>
      <c r="C61" s="44">
        <f t="shared" si="9"/>
        <v>0</v>
      </c>
      <c r="D61" s="38">
        <v>0</v>
      </c>
      <c r="E61" s="54">
        <v>0</v>
      </c>
      <c r="F61" s="54">
        <v>0</v>
      </c>
      <c r="G61" s="5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69"/>
    </row>
    <row r="62" spans="1:15" x14ac:dyDescent="0.25">
      <c r="A62" s="75" t="s">
        <v>75</v>
      </c>
      <c r="B62" s="41" t="s">
        <v>17</v>
      </c>
      <c r="C62" s="44">
        <f t="shared" si="9"/>
        <v>0</v>
      </c>
      <c r="D62" s="38">
        <f t="shared" ref="D62:M62" si="10">SUM(D63:D66)</f>
        <v>0</v>
      </c>
      <c r="E62" s="54">
        <f t="shared" si="10"/>
        <v>0</v>
      </c>
      <c r="F62" s="54">
        <f t="shared" si="10"/>
        <v>0</v>
      </c>
      <c r="G62" s="54">
        <f t="shared" si="10"/>
        <v>0</v>
      </c>
      <c r="H62" s="44">
        <f t="shared" si="10"/>
        <v>0</v>
      </c>
      <c r="I62" s="44">
        <f t="shared" si="10"/>
        <v>0</v>
      </c>
      <c r="J62" s="44">
        <f t="shared" si="10"/>
        <v>0</v>
      </c>
      <c r="K62" s="44">
        <f t="shared" si="10"/>
        <v>0</v>
      </c>
      <c r="L62" s="44">
        <f t="shared" si="10"/>
        <v>0</v>
      </c>
      <c r="M62" s="44">
        <f t="shared" si="10"/>
        <v>0</v>
      </c>
      <c r="N62" s="67" t="s">
        <v>101</v>
      </c>
    </row>
    <row r="63" spans="1:15" ht="75" x14ac:dyDescent="0.25">
      <c r="A63" s="75"/>
      <c r="B63" s="41" t="s">
        <v>19</v>
      </c>
      <c r="C63" s="44">
        <f t="shared" si="9"/>
        <v>0</v>
      </c>
      <c r="D63" s="38">
        <v>0</v>
      </c>
      <c r="E63" s="54">
        <v>0</v>
      </c>
      <c r="F63" s="54">
        <v>0</v>
      </c>
      <c r="G63" s="5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94"/>
    </row>
    <row r="64" spans="1:15" ht="60" x14ac:dyDescent="0.25">
      <c r="A64" s="75"/>
      <c r="B64" s="41" t="s">
        <v>20</v>
      </c>
      <c r="C64" s="44">
        <f t="shared" si="9"/>
        <v>0</v>
      </c>
      <c r="D64" s="38">
        <v>0</v>
      </c>
      <c r="E64" s="54">
        <v>0</v>
      </c>
      <c r="F64" s="54">
        <v>0</v>
      </c>
      <c r="G64" s="5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94"/>
    </row>
    <row r="65" spans="1:14" ht="30" x14ac:dyDescent="0.25">
      <c r="A65" s="75"/>
      <c r="B65" s="41" t="s">
        <v>21</v>
      </c>
      <c r="C65" s="44">
        <f t="shared" si="9"/>
        <v>0</v>
      </c>
      <c r="D65" s="38">
        <v>0</v>
      </c>
      <c r="E65" s="54">
        <v>0</v>
      </c>
      <c r="F65" s="54">
        <f t="shared" ref="F65:M65" si="11">E65</f>
        <v>0</v>
      </c>
      <c r="G65" s="54">
        <f t="shared" si="11"/>
        <v>0</v>
      </c>
      <c r="H65" s="44">
        <f t="shared" si="11"/>
        <v>0</v>
      </c>
      <c r="I65" s="44">
        <f t="shared" si="11"/>
        <v>0</v>
      </c>
      <c r="J65" s="44">
        <f t="shared" si="11"/>
        <v>0</v>
      </c>
      <c r="K65" s="44">
        <f t="shared" si="11"/>
        <v>0</v>
      </c>
      <c r="L65" s="44">
        <f t="shared" si="11"/>
        <v>0</v>
      </c>
      <c r="M65" s="44">
        <f t="shared" si="11"/>
        <v>0</v>
      </c>
      <c r="N65" s="94"/>
    </row>
    <row r="66" spans="1:14" ht="30" x14ac:dyDescent="0.25">
      <c r="A66" s="75"/>
      <c r="B66" s="41" t="s">
        <v>22</v>
      </c>
      <c r="C66" s="44">
        <f t="shared" si="9"/>
        <v>0</v>
      </c>
      <c r="D66" s="38">
        <v>0</v>
      </c>
      <c r="E66" s="54">
        <v>0</v>
      </c>
      <c r="F66" s="54">
        <v>0</v>
      </c>
      <c r="G66" s="5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69"/>
    </row>
    <row r="67" spans="1:14" x14ac:dyDescent="0.25">
      <c r="A67" s="75" t="s">
        <v>76</v>
      </c>
      <c r="B67" s="41" t="s">
        <v>17</v>
      </c>
      <c r="C67" s="44">
        <f t="shared" si="9"/>
        <v>0</v>
      </c>
      <c r="D67" s="38">
        <f t="shared" ref="D67:M67" si="12">D68+D69+D70+D71</f>
        <v>0</v>
      </c>
      <c r="E67" s="54">
        <f t="shared" si="12"/>
        <v>0</v>
      </c>
      <c r="F67" s="54">
        <f t="shared" si="12"/>
        <v>0</v>
      </c>
      <c r="G67" s="54">
        <f t="shared" si="12"/>
        <v>0</v>
      </c>
      <c r="H67" s="44">
        <f t="shared" si="12"/>
        <v>0</v>
      </c>
      <c r="I67" s="44">
        <f t="shared" si="12"/>
        <v>0</v>
      </c>
      <c r="J67" s="44">
        <f t="shared" si="12"/>
        <v>0</v>
      </c>
      <c r="K67" s="44">
        <f t="shared" si="12"/>
        <v>0</v>
      </c>
      <c r="L67" s="44">
        <f t="shared" si="12"/>
        <v>0</v>
      </c>
      <c r="M67" s="44">
        <f t="shared" si="12"/>
        <v>0</v>
      </c>
      <c r="N67" s="97" t="s">
        <v>101</v>
      </c>
    </row>
    <row r="68" spans="1:14" ht="75" x14ac:dyDescent="0.25">
      <c r="A68" s="75"/>
      <c r="B68" s="41" t="s">
        <v>19</v>
      </c>
      <c r="C68" s="44">
        <f t="shared" si="9"/>
        <v>0</v>
      </c>
      <c r="D68" s="38">
        <v>0</v>
      </c>
      <c r="E68" s="54">
        <v>0</v>
      </c>
      <c r="F68" s="54">
        <v>0</v>
      </c>
      <c r="G68" s="5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97"/>
    </row>
    <row r="69" spans="1:14" ht="60" x14ac:dyDescent="0.25">
      <c r="A69" s="75"/>
      <c r="B69" s="41" t="s">
        <v>20</v>
      </c>
      <c r="C69" s="44">
        <f t="shared" si="9"/>
        <v>0</v>
      </c>
      <c r="D69" s="38">
        <v>0</v>
      </c>
      <c r="E69" s="54">
        <v>0</v>
      </c>
      <c r="F69" s="54">
        <v>0</v>
      </c>
      <c r="G69" s="5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97"/>
    </row>
    <row r="70" spans="1:14" ht="30" x14ac:dyDescent="0.25">
      <c r="A70" s="75"/>
      <c r="B70" s="41" t="s">
        <v>21</v>
      </c>
      <c r="C70" s="44">
        <f t="shared" si="9"/>
        <v>0</v>
      </c>
      <c r="D70" s="38">
        <v>0</v>
      </c>
      <c r="E70" s="54">
        <v>0</v>
      </c>
      <c r="F70" s="54">
        <v>0</v>
      </c>
      <c r="G70" s="5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97"/>
    </row>
    <row r="71" spans="1:14" ht="30" x14ac:dyDescent="0.25">
      <c r="A71" s="75"/>
      <c r="B71" s="41" t="s">
        <v>22</v>
      </c>
      <c r="C71" s="44">
        <f t="shared" si="9"/>
        <v>0</v>
      </c>
      <c r="D71" s="38">
        <v>0</v>
      </c>
      <c r="E71" s="54">
        <v>0</v>
      </c>
      <c r="F71" s="54">
        <v>0</v>
      </c>
      <c r="G71" s="5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97"/>
    </row>
    <row r="72" spans="1:14" x14ac:dyDescent="0.25">
      <c r="A72" s="72" t="s">
        <v>23</v>
      </c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4"/>
    </row>
    <row r="73" spans="1:14" x14ac:dyDescent="0.25">
      <c r="A73" s="81" t="s">
        <v>77</v>
      </c>
      <c r="B73" s="41" t="s">
        <v>17</v>
      </c>
      <c r="C73" s="44">
        <f t="shared" ref="C73:C82" si="13">SUM(D73:M73)</f>
        <v>113206931.44</v>
      </c>
      <c r="D73" s="38">
        <f t="shared" ref="D73:M73" si="14">D74+D75+D76+D77</f>
        <v>0</v>
      </c>
      <c r="E73" s="54">
        <f t="shared" si="14"/>
        <v>11173299.48</v>
      </c>
      <c r="F73" s="54">
        <f t="shared" si="14"/>
        <v>10542749.42</v>
      </c>
      <c r="G73" s="54">
        <f t="shared" si="14"/>
        <v>10295270.390000001</v>
      </c>
      <c r="H73" s="44">
        <f t="shared" si="14"/>
        <v>12391279.92</v>
      </c>
      <c r="I73" s="44">
        <f t="shared" si="14"/>
        <v>12894804.380000001</v>
      </c>
      <c r="J73" s="44">
        <f t="shared" si="14"/>
        <v>13358046.880000001</v>
      </c>
      <c r="K73" s="44">
        <f t="shared" si="14"/>
        <v>13781007.42</v>
      </c>
      <c r="L73" s="44">
        <f t="shared" si="14"/>
        <v>14183826.99</v>
      </c>
      <c r="M73" s="44">
        <f t="shared" si="14"/>
        <v>14586646.560000001</v>
      </c>
      <c r="N73" s="90" t="s">
        <v>101</v>
      </c>
    </row>
    <row r="74" spans="1:14" ht="75" x14ac:dyDescent="0.25">
      <c r="A74" s="82"/>
      <c r="B74" s="41" t="s">
        <v>19</v>
      </c>
      <c r="C74" s="44">
        <f t="shared" si="13"/>
        <v>0</v>
      </c>
      <c r="D74" s="38">
        <v>0</v>
      </c>
      <c r="E74" s="54">
        <v>0</v>
      </c>
      <c r="F74" s="54">
        <v>0</v>
      </c>
      <c r="G74" s="5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91"/>
    </row>
    <row r="75" spans="1:14" ht="60" x14ac:dyDescent="0.25">
      <c r="A75" s="82"/>
      <c r="B75" s="50" t="s">
        <v>20</v>
      </c>
      <c r="C75" s="51">
        <f t="shared" si="13"/>
        <v>0</v>
      </c>
      <c r="D75" s="57">
        <v>0</v>
      </c>
      <c r="E75" s="54">
        <v>0</v>
      </c>
      <c r="F75" s="54">
        <v>0</v>
      </c>
      <c r="G75" s="54">
        <v>0</v>
      </c>
      <c r="H75" s="51">
        <v>0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91"/>
    </row>
    <row r="76" spans="1:14" ht="30" x14ac:dyDescent="0.25">
      <c r="A76" s="82"/>
      <c r="B76" s="50" t="s">
        <v>21</v>
      </c>
      <c r="C76" s="51">
        <f t="shared" si="13"/>
        <v>113206931.44</v>
      </c>
      <c r="D76" s="57"/>
      <c r="E76" s="54">
        <v>11173299.48</v>
      </c>
      <c r="F76" s="54">
        <v>10542749.42</v>
      </c>
      <c r="G76" s="54">
        <v>10295270.390000001</v>
      </c>
      <c r="H76" s="51">
        <v>12391279.92</v>
      </c>
      <c r="I76" s="51">
        <v>12894804.380000001</v>
      </c>
      <c r="J76" s="51">
        <v>13358046.880000001</v>
      </c>
      <c r="K76" s="51">
        <v>13781007.42</v>
      </c>
      <c r="L76" s="51">
        <v>14183826.99</v>
      </c>
      <c r="M76" s="51">
        <v>14586646.560000001</v>
      </c>
      <c r="N76" s="91"/>
    </row>
    <row r="77" spans="1:14" ht="30" x14ac:dyDescent="0.25">
      <c r="A77" s="83"/>
      <c r="B77" s="41" t="s">
        <v>22</v>
      </c>
      <c r="C77" s="44">
        <f t="shared" si="13"/>
        <v>0</v>
      </c>
      <c r="D77" s="38">
        <v>0</v>
      </c>
      <c r="E77" s="54">
        <v>0</v>
      </c>
      <c r="F77" s="54">
        <v>0</v>
      </c>
      <c r="G77" s="5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92"/>
    </row>
    <row r="78" spans="1:14" x14ac:dyDescent="0.25">
      <c r="A78" s="75" t="s">
        <v>78</v>
      </c>
      <c r="B78" s="41" t="s">
        <v>17</v>
      </c>
      <c r="C78" s="44">
        <f t="shared" si="13"/>
        <v>0</v>
      </c>
      <c r="D78" s="38">
        <f t="shared" ref="D78:M78" si="15">D79+D80+D81+D82</f>
        <v>0</v>
      </c>
      <c r="E78" s="54">
        <f t="shared" si="15"/>
        <v>0</v>
      </c>
      <c r="F78" s="54">
        <f t="shared" si="15"/>
        <v>0</v>
      </c>
      <c r="G78" s="54">
        <f t="shared" si="15"/>
        <v>0</v>
      </c>
      <c r="H78" s="44">
        <f t="shared" si="15"/>
        <v>0</v>
      </c>
      <c r="I78" s="44">
        <f t="shared" si="15"/>
        <v>0</v>
      </c>
      <c r="J78" s="44">
        <f t="shared" si="15"/>
        <v>0</v>
      </c>
      <c r="K78" s="44">
        <f t="shared" si="15"/>
        <v>0</v>
      </c>
      <c r="L78" s="44">
        <f t="shared" si="15"/>
        <v>0</v>
      </c>
      <c r="M78" s="44">
        <f t="shared" si="15"/>
        <v>0</v>
      </c>
      <c r="N78" s="97" t="s">
        <v>101</v>
      </c>
    </row>
    <row r="79" spans="1:14" ht="75" x14ac:dyDescent="0.25">
      <c r="A79" s="75"/>
      <c r="B79" s="41" t="s">
        <v>19</v>
      </c>
      <c r="C79" s="44">
        <f t="shared" si="13"/>
        <v>0</v>
      </c>
      <c r="D79" s="38">
        <v>0</v>
      </c>
      <c r="E79" s="54">
        <v>0</v>
      </c>
      <c r="F79" s="54">
        <v>0</v>
      </c>
      <c r="G79" s="54"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97"/>
    </row>
    <row r="80" spans="1:14" ht="60" x14ac:dyDescent="0.25">
      <c r="A80" s="75"/>
      <c r="B80" s="41" t="s">
        <v>20</v>
      </c>
      <c r="C80" s="44">
        <f t="shared" si="13"/>
        <v>0</v>
      </c>
      <c r="D80" s="38">
        <v>0</v>
      </c>
      <c r="E80" s="54">
        <v>0</v>
      </c>
      <c r="F80" s="54">
        <v>0</v>
      </c>
      <c r="G80" s="5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97"/>
    </row>
    <row r="81" spans="1:14" ht="30" x14ac:dyDescent="0.25">
      <c r="A81" s="75"/>
      <c r="B81" s="41" t="s">
        <v>21</v>
      </c>
      <c r="C81" s="44">
        <f t="shared" si="13"/>
        <v>0</v>
      </c>
      <c r="D81" s="38">
        <v>0</v>
      </c>
      <c r="E81" s="54">
        <v>0</v>
      </c>
      <c r="F81" s="54">
        <v>0</v>
      </c>
      <c r="G81" s="5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97"/>
    </row>
    <row r="82" spans="1:14" ht="30" x14ac:dyDescent="0.25">
      <c r="A82" s="75"/>
      <c r="B82" s="41" t="s">
        <v>22</v>
      </c>
      <c r="C82" s="44">
        <f t="shared" si="13"/>
        <v>0</v>
      </c>
      <c r="D82" s="38">
        <v>0</v>
      </c>
      <c r="E82" s="54">
        <v>0</v>
      </c>
      <c r="F82" s="54">
        <v>0</v>
      </c>
      <c r="G82" s="5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97"/>
    </row>
    <row r="83" spans="1:14" x14ac:dyDescent="0.25">
      <c r="A83" s="75" t="s">
        <v>24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5">
      <c r="A84" s="75" t="s">
        <v>79</v>
      </c>
      <c r="B84" s="41" t="s">
        <v>17</v>
      </c>
      <c r="C84" s="44">
        <f>SUM(D84:M84)</f>
        <v>267415220.33000001</v>
      </c>
      <c r="D84" s="38">
        <f t="shared" ref="D84:M84" si="16">SUM(D85:D88)</f>
        <v>0</v>
      </c>
      <c r="E84" s="54">
        <f t="shared" si="16"/>
        <v>20870370</v>
      </c>
      <c r="F84" s="54">
        <f t="shared" si="16"/>
        <v>19741020</v>
      </c>
      <c r="G84" s="54">
        <f t="shared" si="16"/>
        <v>19741020</v>
      </c>
      <c r="H84" s="44">
        <f t="shared" si="16"/>
        <v>31599205.359999999</v>
      </c>
      <c r="I84" s="44">
        <f t="shared" si="16"/>
        <v>32883586.109999999</v>
      </c>
      <c r="J84" s="44">
        <f t="shared" si="16"/>
        <v>34065216.400000006</v>
      </c>
      <c r="K84" s="44">
        <f t="shared" si="16"/>
        <v>35144096.230000004</v>
      </c>
      <c r="L84" s="44">
        <f t="shared" si="16"/>
        <v>36171600.82</v>
      </c>
      <c r="M84" s="44">
        <f t="shared" si="16"/>
        <v>37199105.409999996</v>
      </c>
      <c r="N84" s="80" t="s">
        <v>101</v>
      </c>
    </row>
    <row r="85" spans="1:14" ht="75" x14ac:dyDescent="0.25">
      <c r="A85" s="75"/>
      <c r="B85" s="41" t="s">
        <v>19</v>
      </c>
      <c r="C85" s="44">
        <f>SUM(D85:M85)</f>
        <v>0</v>
      </c>
      <c r="D85" s="38">
        <v>0</v>
      </c>
      <c r="E85" s="54">
        <f>D85</f>
        <v>0</v>
      </c>
      <c r="F85" s="54">
        <v>0</v>
      </c>
      <c r="G85" s="54">
        <f>F85</f>
        <v>0</v>
      </c>
      <c r="H85" s="44">
        <v>0</v>
      </c>
      <c r="I85" s="44">
        <f>H85</f>
        <v>0</v>
      </c>
      <c r="J85" s="44">
        <v>0</v>
      </c>
      <c r="K85" s="44">
        <f>J85</f>
        <v>0</v>
      </c>
      <c r="L85" s="44">
        <v>0</v>
      </c>
      <c r="M85" s="44">
        <f>L85</f>
        <v>0</v>
      </c>
      <c r="N85" s="80"/>
    </row>
    <row r="86" spans="1:14" ht="60" x14ac:dyDescent="0.25">
      <c r="A86" s="75"/>
      <c r="B86" s="41" t="s">
        <v>20</v>
      </c>
      <c r="C86" s="44">
        <f>SUM(D86:M86)</f>
        <v>0</v>
      </c>
      <c r="D86" s="38">
        <v>0</v>
      </c>
      <c r="E86" s="54">
        <f>D86</f>
        <v>0</v>
      </c>
      <c r="F86" s="54">
        <v>0</v>
      </c>
      <c r="G86" s="54">
        <f>F86</f>
        <v>0</v>
      </c>
      <c r="H86" s="44">
        <v>0</v>
      </c>
      <c r="I86" s="44">
        <f>H86</f>
        <v>0</v>
      </c>
      <c r="J86" s="44">
        <v>0</v>
      </c>
      <c r="K86" s="44">
        <f>J86</f>
        <v>0</v>
      </c>
      <c r="L86" s="44">
        <v>0</v>
      </c>
      <c r="M86" s="44">
        <f>L86</f>
        <v>0</v>
      </c>
      <c r="N86" s="80"/>
    </row>
    <row r="87" spans="1:14" ht="30" x14ac:dyDescent="0.25">
      <c r="A87" s="75"/>
      <c r="B87" s="41" t="s">
        <v>21</v>
      </c>
      <c r="C87" s="44">
        <f>SUM(D87:M87)</f>
        <v>267415220.33000001</v>
      </c>
      <c r="D87" s="38"/>
      <c r="E87" s="54">
        <v>20870370</v>
      </c>
      <c r="F87" s="54">
        <v>19741020</v>
      </c>
      <c r="G87" s="54">
        <v>19741020</v>
      </c>
      <c r="H87" s="44">
        <v>31599205.359999999</v>
      </c>
      <c r="I87" s="44">
        <v>32883586.109999999</v>
      </c>
      <c r="J87" s="44">
        <v>34065216.400000006</v>
      </c>
      <c r="K87" s="44">
        <v>35144096.230000004</v>
      </c>
      <c r="L87" s="44">
        <v>36171600.82</v>
      </c>
      <c r="M87" s="44">
        <v>37199105.409999996</v>
      </c>
      <c r="N87" s="80"/>
    </row>
    <row r="88" spans="1:14" ht="30" x14ac:dyDescent="0.25">
      <c r="A88" s="75"/>
      <c r="B88" s="41" t="s">
        <v>22</v>
      </c>
      <c r="C88" s="44">
        <f>SUM(D88:M88)</f>
        <v>0</v>
      </c>
      <c r="D88" s="38">
        <v>0</v>
      </c>
      <c r="E88" s="54">
        <f t="shared" ref="E88:M88" si="17">D88</f>
        <v>0</v>
      </c>
      <c r="F88" s="54">
        <f t="shared" si="17"/>
        <v>0</v>
      </c>
      <c r="G88" s="54">
        <f t="shared" si="17"/>
        <v>0</v>
      </c>
      <c r="H88" s="44">
        <f t="shared" si="17"/>
        <v>0</v>
      </c>
      <c r="I88" s="44">
        <f t="shared" si="17"/>
        <v>0</v>
      </c>
      <c r="J88" s="44">
        <f t="shared" si="17"/>
        <v>0</v>
      </c>
      <c r="K88" s="44">
        <f t="shared" si="17"/>
        <v>0</v>
      </c>
      <c r="L88" s="44">
        <f t="shared" si="17"/>
        <v>0</v>
      </c>
      <c r="M88" s="44">
        <f t="shared" si="17"/>
        <v>0</v>
      </c>
      <c r="N88" s="80"/>
    </row>
    <row r="89" spans="1:14" hidden="1" x14ac:dyDescent="0.25">
      <c r="A89" s="72" t="s">
        <v>110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4"/>
    </row>
    <row r="90" spans="1:14" ht="15" hidden="1" customHeight="1" x14ac:dyDescent="0.25">
      <c r="A90" s="75" t="s">
        <v>115</v>
      </c>
      <c r="B90" s="41" t="s">
        <v>17</v>
      </c>
      <c r="C90" s="44">
        <f>SUM(D90:M90)</f>
        <v>0</v>
      </c>
      <c r="D90" s="38">
        <f t="shared" ref="D90:M90" si="18">D91+D92+D93+D94</f>
        <v>0</v>
      </c>
      <c r="E90" s="54">
        <f t="shared" si="18"/>
        <v>0</v>
      </c>
      <c r="F90" s="54">
        <f t="shared" si="18"/>
        <v>0</v>
      </c>
      <c r="G90" s="54">
        <f t="shared" si="18"/>
        <v>0</v>
      </c>
      <c r="H90" s="44">
        <f t="shared" si="18"/>
        <v>0</v>
      </c>
      <c r="I90" s="44">
        <f t="shared" si="18"/>
        <v>0</v>
      </c>
      <c r="J90" s="44">
        <f t="shared" si="18"/>
        <v>0</v>
      </c>
      <c r="K90" s="44">
        <f t="shared" si="18"/>
        <v>0</v>
      </c>
      <c r="L90" s="44">
        <f t="shared" si="18"/>
        <v>0</v>
      </c>
      <c r="M90" s="44">
        <f t="shared" si="18"/>
        <v>0</v>
      </c>
      <c r="N90" s="84" t="s">
        <v>112</v>
      </c>
    </row>
    <row r="91" spans="1:14" ht="75" hidden="1" x14ac:dyDescent="0.25">
      <c r="A91" s="75"/>
      <c r="B91" s="41" t="s">
        <v>19</v>
      </c>
      <c r="C91" s="44">
        <f>SUM(D91:M91)</f>
        <v>0</v>
      </c>
      <c r="D91" s="38">
        <v>0</v>
      </c>
      <c r="E91" s="54">
        <v>0</v>
      </c>
      <c r="F91" s="54">
        <v>0</v>
      </c>
      <c r="G91" s="5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  <c r="M91" s="44">
        <v>0</v>
      </c>
      <c r="N91" s="85"/>
    </row>
    <row r="92" spans="1:14" ht="60" hidden="1" x14ac:dyDescent="0.25">
      <c r="A92" s="75"/>
      <c r="B92" s="41" t="s">
        <v>20</v>
      </c>
      <c r="C92" s="44">
        <f>SUM(D92:M92)</f>
        <v>0</v>
      </c>
      <c r="D92" s="38">
        <v>0</v>
      </c>
      <c r="E92" s="54">
        <v>0</v>
      </c>
      <c r="F92" s="54">
        <v>0</v>
      </c>
      <c r="G92" s="5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85"/>
    </row>
    <row r="93" spans="1:14" ht="30" hidden="1" x14ac:dyDescent="0.25">
      <c r="A93" s="75"/>
      <c r="B93" s="41" t="s">
        <v>21</v>
      </c>
      <c r="C93" s="44">
        <f>SUM(D93:M93)</f>
        <v>0</v>
      </c>
      <c r="D93" s="38">
        <v>0</v>
      </c>
      <c r="E93" s="54">
        <v>0</v>
      </c>
      <c r="F93" s="54">
        <v>0</v>
      </c>
      <c r="G93" s="54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44">
        <v>0</v>
      </c>
      <c r="N93" s="85"/>
    </row>
    <row r="94" spans="1:14" ht="30" hidden="1" x14ac:dyDescent="0.25">
      <c r="A94" s="75"/>
      <c r="B94" s="41" t="s">
        <v>22</v>
      </c>
      <c r="C94" s="44">
        <f>SUM(D94:M94)</f>
        <v>0</v>
      </c>
      <c r="D94" s="38">
        <v>0</v>
      </c>
      <c r="E94" s="54">
        <v>0</v>
      </c>
      <c r="F94" s="54">
        <v>0</v>
      </c>
      <c r="G94" s="5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  <c r="M94" s="44">
        <v>0</v>
      </c>
      <c r="N94" s="86"/>
    </row>
    <row r="95" spans="1:14" ht="15" hidden="1" customHeight="1" x14ac:dyDescent="0.25">
      <c r="A95" s="98" t="s">
        <v>113</v>
      </c>
      <c r="B95" s="41" t="s">
        <v>17</v>
      </c>
      <c r="C95" s="44"/>
      <c r="D95" s="38"/>
      <c r="E95" s="54"/>
      <c r="F95" s="54"/>
      <c r="G95" s="54"/>
      <c r="H95" s="44"/>
      <c r="I95" s="44"/>
      <c r="J95" s="44"/>
      <c r="K95" s="44"/>
      <c r="L95" s="44"/>
      <c r="M95" s="44"/>
      <c r="N95" s="90" t="s">
        <v>114</v>
      </c>
    </row>
    <row r="96" spans="1:14" ht="75" hidden="1" x14ac:dyDescent="0.25">
      <c r="A96" s="99"/>
      <c r="B96" s="41" t="s">
        <v>19</v>
      </c>
      <c r="C96" s="44"/>
      <c r="D96" s="38"/>
      <c r="E96" s="54"/>
      <c r="F96" s="54"/>
      <c r="G96" s="54"/>
      <c r="H96" s="44"/>
      <c r="I96" s="44"/>
      <c r="J96" s="44"/>
      <c r="K96" s="44"/>
      <c r="L96" s="44"/>
      <c r="M96" s="44"/>
      <c r="N96" s="91"/>
    </row>
    <row r="97" spans="1:14" ht="60" hidden="1" x14ac:dyDescent="0.25">
      <c r="A97" s="99"/>
      <c r="B97" s="41" t="s">
        <v>20</v>
      </c>
      <c r="C97" s="44"/>
      <c r="D97" s="38"/>
      <c r="E97" s="54"/>
      <c r="F97" s="54"/>
      <c r="G97" s="54"/>
      <c r="H97" s="44"/>
      <c r="I97" s="44"/>
      <c r="J97" s="44"/>
      <c r="K97" s="44"/>
      <c r="L97" s="44"/>
      <c r="M97" s="44"/>
      <c r="N97" s="91"/>
    </row>
    <row r="98" spans="1:14" ht="30" hidden="1" x14ac:dyDescent="0.25">
      <c r="A98" s="99"/>
      <c r="B98" s="41" t="s">
        <v>21</v>
      </c>
      <c r="C98" s="44"/>
      <c r="D98" s="38"/>
      <c r="E98" s="54"/>
      <c r="F98" s="54"/>
      <c r="G98" s="54"/>
      <c r="H98" s="44"/>
      <c r="I98" s="44"/>
      <c r="J98" s="44"/>
      <c r="K98" s="44"/>
      <c r="L98" s="44"/>
      <c r="M98" s="44"/>
      <c r="N98" s="91"/>
    </row>
    <row r="99" spans="1:14" ht="30" hidden="1" x14ac:dyDescent="0.25">
      <c r="A99" s="100"/>
      <c r="B99" s="41" t="s">
        <v>22</v>
      </c>
      <c r="C99" s="44"/>
      <c r="D99" s="38"/>
      <c r="E99" s="54"/>
      <c r="F99" s="54"/>
      <c r="G99" s="54"/>
      <c r="H99" s="44"/>
      <c r="I99" s="44"/>
      <c r="J99" s="44"/>
      <c r="K99" s="44"/>
      <c r="L99" s="44"/>
      <c r="M99" s="44"/>
      <c r="N99" s="92"/>
    </row>
    <row r="100" spans="1:14" s="3" customFormat="1" ht="60" x14ac:dyDescent="0.25">
      <c r="A100" s="52" t="s">
        <v>82</v>
      </c>
      <c r="B100" s="52" t="s">
        <v>17</v>
      </c>
      <c r="C100" s="54">
        <f>C46+C51+C57+C62+C67+C73+C78+C84+C95</f>
        <v>1120066434.0776999</v>
      </c>
      <c r="D100" s="54">
        <f>D46+D51+D57+D62+D67+D73+D78+D84+D95</f>
        <v>0</v>
      </c>
      <c r="E100" s="54">
        <f t="shared" ref="E100:M100" si="19">E46+E51+E57+E62+E67+E73+E78+E84</f>
        <v>82274834.219999999</v>
      </c>
      <c r="F100" s="54">
        <f t="shared" si="19"/>
        <v>76583137.829999998</v>
      </c>
      <c r="G100" s="54">
        <f t="shared" si="19"/>
        <v>76434654.799999997</v>
      </c>
      <c r="H100" s="54">
        <f t="shared" si="19"/>
        <v>121414910.84999999</v>
      </c>
      <c r="I100" s="54">
        <f t="shared" si="19"/>
        <v>131292141.89</v>
      </c>
      <c r="J100" s="54">
        <f t="shared" si="19"/>
        <v>141565994.44</v>
      </c>
      <c r="K100" s="54">
        <f t="shared" si="19"/>
        <v>152246468.50999999</v>
      </c>
      <c r="L100" s="54">
        <f t="shared" si="19"/>
        <v>163350253.34999999</v>
      </c>
      <c r="M100" s="54">
        <f t="shared" si="19"/>
        <v>174904038.1877</v>
      </c>
      <c r="N100" s="53"/>
    </row>
    <row r="101" spans="1:14" hidden="1" x14ac:dyDescent="0.25">
      <c r="A101" s="88" t="s">
        <v>30</v>
      </c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</row>
    <row r="102" spans="1:14" hidden="1" x14ac:dyDescent="0.25">
      <c r="A102" s="89" t="s">
        <v>25</v>
      </c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</row>
    <row r="103" spans="1:14" x14ac:dyDescent="0.25">
      <c r="A103" s="89" t="s">
        <v>26</v>
      </c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</row>
    <row r="104" spans="1:14" x14ac:dyDescent="0.25">
      <c r="A104" s="75" t="s">
        <v>94</v>
      </c>
      <c r="B104" s="41" t="s">
        <v>17</v>
      </c>
      <c r="C104" s="44">
        <f t="shared" ref="C104:M104" si="20">SUM(C105:C108)</f>
        <v>1108167239.02</v>
      </c>
      <c r="D104" s="38">
        <f t="shared" si="20"/>
        <v>0</v>
      </c>
      <c r="E104" s="54">
        <f t="shared" si="20"/>
        <v>120370113.13</v>
      </c>
      <c r="F104" s="54">
        <f t="shared" si="20"/>
        <v>117438604.75</v>
      </c>
      <c r="G104" s="54">
        <f t="shared" si="20"/>
        <v>117558267.8</v>
      </c>
      <c r="H104" s="44">
        <f t="shared" si="20"/>
        <v>125466708.89</v>
      </c>
      <c r="I104" s="44">
        <f t="shared" si="20"/>
        <v>125466708.89</v>
      </c>
      <c r="J104" s="44">
        <f t="shared" si="20"/>
        <v>125466708.89</v>
      </c>
      <c r="K104" s="44">
        <f t="shared" si="20"/>
        <v>125466708.89</v>
      </c>
      <c r="L104" s="44">
        <f t="shared" si="20"/>
        <v>125466708.89</v>
      </c>
      <c r="M104" s="44">
        <f t="shared" si="20"/>
        <v>125466708.89</v>
      </c>
      <c r="N104" s="79" t="s">
        <v>101</v>
      </c>
    </row>
    <row r="105" spans="1:14" ht="65.25" customHeight="1" x14ac:dyDescent="0.25">
      <c r="A105" s="75"/>
      <c r="B105" s="41" t="s">
        <v>19</v>
      </c>
      <c r="C105" s="44">
        <v>0</v>
      </c>
      <c r="D105" s="38">
        <v>0</v>
      </c>
      <c r="E105" s="54">
        <v>0</v>
      </c>
      <c r="F105" s="54">
        <v>0</v>
      </c>
      <c r="G105" s="54"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79"/>
    </row>
    <row r="106" spans="1:14" ht="60" x14ac:dyDescent="0.25">
      <c r="A106" s="75"/>
      <c r="B106" s="41" t="s">
        <v>20</v>
      </c>
      <c r="C106" s="44">
        <v>0</v>
      </c>
      <c r="D106" s="38">
        <v>0</v>
      </c>
      <c r="E106" s="54">
        <v>0</v>
      </c>
      <c r="F106" s="54">
        <v>0</v>
      </c>
      <c r="G106" s="54"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79"/>
    </row>
    <row r="107" spans="1:14" ht="30" x14ac:dyDescent="0.25">
      <c r="A107" s="75"/>
      <c r="B107" s="41" t="s">
        <v>21</v>
      </c>
      <c r="C107" s="44">
        <f>SUM(D107:M107)</f>
        <v>1108167239.02</v>
      </c>
      <c r="D107" s="38"/>
      <c r="E107" s="54">
        <v>120370113.13</v>
      </c>
      <c r="F107" s="54">
        <v>117438604.75</v>
      </c>
      <c r="G107" s="54">
        <v>117558267.8</v>
      </c>
      <c r="H107" s="44">
        <v>125466708.89</v>
      </c>
      <c r="I107" s="44">
        <v>125466708.89</v>
      </c>
      <c r="J107" s="44">
        <v>125466708.89</v>
      </c>
      <c r="K107" s="44">
        <v>125466708.89</v>
      </c>
      <c r="L107" s="44">
        <v>125466708.89</v>
      </c>
      <c r="M107" s="44">
        <v>125466708.89</v>
      </c>
      <c r="N107" s="79"/>
    </row>
    <row r="108" spans="1:14" ht="30" x14ac:dyDescent="0.25">
      <c r="A108" s="75"/>
      <c r="B108" s="41" t="s">
        <v>22</v>
      </c>
      <c r="C108" s="44">
        <f>SUM(D108:M108)</f>
        <v>0</v>
      </c>
      <c r="D108" s="38">
        <v>0</v>
      </c>
      <c r="E108" s="54">
        <v>0</v>
      </c>
      <c r="F108" s="54">
        <v>0</v>
      </c>
      <c r="G108" s="54"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79"/>
    </row>
    <row r="109" spans="1:14" x14ac:dyDescent="0.25">
      <c r="A109" s="75" t="s">
        <v>96</v>
      </c>
      <c r="B109" s="41" t="s">
        <v>17</v>
      </c>
      <c r="C109" s="44">
        <f t="shared" ref="C109:M109" si="21">C104</f>
        <v>1108167239.02</v>
      </c>
      <c r="D109" s="38">
        <f t="shared" si="21"/>
        <v>0</v>
      </c>
      <c r="E109" s="54">
        <f t="shared" si="21"/>
        <v>120370113.13</v>
      </c>
      <c r="F109" s="54">
        <f t="shared" si="21"/>
        <v>117438604.75</v>
      </c>
      <c r="G109" s="54">
        <f t="shared" si="21"/>
        <v>117558267.8</v>
      </c>
      <c r="H109" s="44">
        <f t="shared" si="21"/>
        <v>125466708.89</v>
      </c>
      <c r="I109" s="44">
        <f t="shared" si="21"/>
        <v>125466708.89</v>
      </c>
      <c r="J109" s="44">
        <f t="shared" si="21"/>
        <v>125466708.89</v>
      </c>
      <c r="K109" s="44">
        <f t="shared" si="21"/>
        <v>125466708.89</v>
      </c>
      <c r="L109" s="44">
        <f t="shared" si="21"/>
        <v>125466708.89</v>
      </c>
      <c r="M109" s="44">
        <f t="shared" si="21"/>
        <v>125466708.89</v>
      </c>
      <c r="N109" s="79" t="s">
        <v>101</v>
      </c>
    </row>
    <row r="110" spans="1:14" ht="63.75" customHeight="1" x14ac:dyDescent="0.25">
      <c r="A110" s="75"/>
      <c r="B110" s="41" t="s">
        <v>19</v>
      </c>
      <c r="C110" s="44">
        <f t="shared" ref="C110:M110" si="22">C105</f>
        <v>0</v>
      </c>
      <c r="D110" s="38">
        <f t="shared" si="22"/>
        <v>0</v>
      </c>
      <c r="E110" s="54">
        <f t="shared" si="22"/>
        <v>0</v>
      </c>
      <c r="F110" s="54">
        <f t="shared" si="22"/>
        <v>0</v>
      </c>
      <c r="G110" s="54">
        <f t="shared" si="22"/>
        <v>0</v>
      </c>
      <c r="H110" s="44">
        <f t="shared" si="22"/>
        <v>0</v>
      </c>
      <c r="I110" s="44">
        <f t="shared" si="22"/>
        <v>0</v>
      </c>
      <c r="J110" s="44">
        <f t="shared" si="22"/>
        <v>0</v>
      </c>
      <c r="K110" s="44">
        <f t="shared" si="22"/>
        <v>0</v>
      </c>
      <c r="L110" s="44">
        <f t="shared" si="22"/>
        <v>0</v>
      </c>
      <c r="M110" s="44">
        <f t="shared" si="22"/>
        <v>0</v>
      </c>
      <c r="N110" s="79"/>
    </row>
    <row r="111" spans="1:14" ht="60" x14ac:dyDescent="0.25">
      <c r="A111" s="75"/>
      <c r="B111" s="41" t="s">
        <v>20</v>
      </c>
      <c r="C111" s="44">
        <f t="shared" ref="C111:M111" si="23">C106</f>
        <v>0</v>
      </c>
      <c r="D111" s="38">
        <f t="shared" si="23"/>
        <v>0</v>
      </c>
      <c r="E111" s="54">
        <f t="shared" si="23"/>
        <v>0</v>
      </c>
      <c r="F111" s="54">
        <f t="shared" si="23"/>
        <v>0</v>
      </c>
      <c r="G111" s="54">
        <f t="shared" si="23"/>
        <v>0</v>
      </c>
      <c r="H111" s="44">
        <f t="shared" si="23"/>
        <v>0</v>
      </c>
      <c r="I111" s="44">
        <f t="shared" si="23"/>
        <v>0</v>
      </c>
      <c r="J111" s="44">
        <f t="shared" si="23"/>
        <v>0</v>
      </c>
      <c r="K111" s="44">
        <f t="shared" si="23"/>
        <v>0</v>
      </c>
      <c r="L111" s="44">
        <f t="shared" si="23"/>
        <v>0</v>
      </c>
      <c r="M111" s="44">
        <f t="shared" si="23"/>
        <v>0</v>
      </c>
      <c r="N111" s="79"/>
    </row>
    <row r="112" spans="1:14" ht="30" x14ac:dyDescent="0.25">
      <c r="A112" s="75"/>
      <c r="B112" s="41" t="s">
        <v>21</v>
      </c>
      <c r="C112" s="44">
        <f t="shared" ref="C112:M112" si="24">C107</f>
        <v>1108167239.02</v>
      </c>
      <c r="D112" s="38">
        <f t="shared" si="24"/>
        <v>0</v>
      </c>
      <c r="E112" s="54">
        <f t="shared" si="24"/>
        <v>120370113.13</v>
      </c>
      <c r="F112" s="54">
        <f t="shared" si="24"/>
        <v>117438604.75</v>
      </c>
      <c r="G112" s="54">
        <f t="shared" si="24"/>
        <v>117558267.8</v>
      </c>
      <c r="H112" s="44">
        <f t="shared" si="24"/>
        <v>125466708.89</v>
      </c>
      <c r="I112" s="44">
        <f t="shared" si="24"/>
        <v>125466708.89</v>
      </c>
      <c r="J112" s="44">
        <f t="shared" si="24"/>
        <v>125466708.89</v>
      </c>
      <c r="K112" s="44">
        <f t="shared" si="24"/>
        <v>125466708.89</v>
      </c>
      <c r="L112" s="44">
        <f t="shared" si="24"/>
        <v>125466708.89</v>
      </c>
      <c r="M112" s="44">
        <f t="shared" si="24"/>
        <v>125466708.89</v>
      </c>
      <c r="N112" s="79"/>
    </row>
    <row r="113" spans="1:22" ht="30" x14ac:dyDescent="0.25">
      <c r="A113" s="75"/>
      <c r="B113" s="41" t="s">
        <v>22</v>
      </c>
      <c r="C113" s="44">
        <f t="shared" ref="C113:M113" si="25">C108</f>
        <v>0</v>
      </c>
      <c r="D113" s="38">
        <f t="shared" si="25"/>
        <v>0</v>
      </c>
      <c r="E113" s="54">
        <f t="shared" si="25"/>
        <v>0</v>
      </c>
      <c r="F113" s="54">
        <f t="shared" si="25"/>
        <v>0</v>
      </c>
      <c r="G113" s="54">
        <f t="shared" si="25"/>
        <v>0</v>
      </c>
      <c r="H113" s="44">
        <f t="shared" si="25"/>
        <v>0</v>
      </c>
      <c r="I113" s="44">
        <f t="shared" si="25"/>
        <v>0</v>
      </c>
      <c r="J113" s="44">
        <f t="shared" si="25"/>
        <v>0</v>
      </c>
      <c r="K113" s="44">
        <f t="shared" si="25"/>
        <v>0</v>
      </c>
      <c r="L113" s="44">
        <f t="shared" si="25"/>
        <v>0</v>
      </c>
      <c r="M113" s="44">
        <f t="shared" si="25"/>
        <v>0</v>
      </c>
      <c r="N113" s="79"/>
    </row>
    <row r="114" spans="1:22" ht="20.25" customHeight="1" x14ac:dyDescent="0.25">
      <c r="A114" s="81" t="s">
        <v>85</v>
      </c>
      <c r="B114" s="41" t="s">
        <v>17</v>
      </c>
      <c r="C114" s="44">
        <f t="shared" ref="C114:C123" si="26">SUM(D114:M114)</f>
        <v>2228233673.0977001</v>
      </c>
      <c r="D114" s="38">
        <f t="shared" ref="D114:M114" si="27">SUM(D115:D118)</f>
        <v>0</v>
      </c>
      <c r="E114" s="54">
        <f t="shared" si="27"/>
        <v>202644947.35000002</v>
      </c>
      <c r="F114" s="54">
        <f t="shared" si="27"/>
        <v>194021742.57999998</v>
      </c>
      <c r="G114" s="54">
        <f t="shared" si="27"/>
        <v>193992922.60000002</v>
      </c>
      <c r="H114" s="44">
        <f t="shared" si="27"/>
        <v>246881619.73999998</v>
      </c>
      <c r="I114" s="44">
        <f t="shared" si="27"/>
        <v>256758850.78</v>
      </c>
      <c r="J114" s="44">
        <f t="shared" si="27"/>
        <v>267032703.33000004</v>
      </c>
      <c r="K114" s="44">
        <f t="shared" si="27"/>
        <v>277713177.40000004</v>
      </c>
      <c r="L114" s="44">
        <f t="shared" si="27"/>
        <v>288816962.24000001</v>
      </c>
      <c r="M114" s="44">
        <f t="shared" si="27"/>
        <v>300370747.07770002</v>
      </c>
      <c r="N114" s="79"/>
      <c r="P114" s="31"/>
    </row>
    <row r="115" spans="1:22" ht="57" customHeight="1" x14ac:dyDescent="0.25">
      <c r="A115" s="82"/>
      <c r="B115" s="41" t="s">
        <v>19</v>
      </c>
      <c r="C115" s="44">
        <f t="shared" si="26"/>
        <v>0</v>
      </c>
      <c r="D115" s="38">
        <f t="shared" ref="D115:M115" si="28">D120+D125</f>
        <v>0</v>
      </c>
      <c r="E115" s="54">
        <f t="shared" si="28"/>
        <v>0</v>
      </c>
      <c r="F115" s="54">
        <f t="shared" si="28"/>
        <v>0</v>
      </c>
      <c r="G115" s="54">
        <f t="shared" si="28"/>
        <v>0</v>
      </c>
      <c r="H115" s="44">
        <f t="shared" si="28"/>
        <v>0</v>
      </c>
      <c r="I115" s="44">
        <f t="shared" si="28"/>
        <v>0</v>
      </c>
      <c r="J115" s="44">
        <f t="shared" si="28"/>
        <v>0</v>
      </c>
      <c r="K115" s="44">
        <f t="shared" si="28"/>
        <v>0</v>
      </c>
      <c r="L115" s="44">
        <f t="shared" si="28"/>
        <v>0</v>
      </c>
      <c r="M115" s="44">
        <f t="shared" si="28"/>
        <v>0</v>
      </c>
      <c r="N115" s="79"/>
      <c r="O115" s="32">
        <f>O116-'[1]приложение 2'!$P$33</f>
        <v>-239.05</v>
      </c>
      <c r="P115" s="32">
        <f>P116-'[1]приложение 2'!$S$33</f>
        <v>-239.05</v>
      </c>
      <c r="Q115" s="32">
        <f>Q116-'[1]приложение 2'!$V$33</f>
        <v>-239.05</v>
      </c>
      <c r="R115" s="32">
        <f>R116-'[1]приложение 2'!$Y$33</f>
        <v>-239.05</v>
      </c>
      <c r="S115" s="32">
        <f>S116-'[1]приложение 2'!$AB$33</f>
        <v>-239.05</v>
      </c>
      <c r="T115" s="32">
        <f>T116-'[1]приложение 2'!$AE$33</f>
        <v>-239.05</v>
      </c>
      <c r="U115" s="32">
        <f>U116-'[1]приложение 2'!$AH$33</f>
        <v>-239.05</v>
      </c>
      <c r="V115" s="32">
        <f>V116-'[1]приложение 2'!$AK$33</f>
        <v>-239.05</v>
      </c>
    </row>
    <row r="116" spans="1:22" ht="60" x14ac:dyDescent="0.25">
      <c r="A116" s="82"/>
      <c r="B116" s="41" t="s">
        <v>20</v>
      </c>
      <c r="C116" s="44">
        <f t="shared" si="26"/>
        <v>0</v>
      </c>
      <c r="D116" s="38">
        <f t="shared" ref="D116:M116" si="29">D121+D126</f>
        <v>0</v>
      </c>
      <c r="E116" s="54">
        <f t="shared" si="29"/>
        <v>0</v>
      </c>
      <c r="F116" s="54">
        <f t="shared" si="29"/>
        <v>0</v>
      </c>
      <c r="G116" s="54">
        <f t="shared" si="29"/>
        <v>0</v>
      </c>
      <c r="H116" s="44">
        <f t="shared" si="29"/>
        <v>0</v>
      </c>
      <c r="I116" s="44">
        <f t="shared" si="29"/>
        <v>0</v>
      </c>
      <c r="J116" s="44">
        <f t="shared" si="29"/>
        <v>0</v>
      </c>
      <c r="K116" s="44">
        <f t="shared" si="29"/>
        <v>0</v>
      </c>
      <c r="L116" s="44">
        <f t="shared" si="29"/>
        <v>0</v>
      </c>
      <c r="M116" s="44">
        <f t="shared" si="29"/>
        <v>0</v>
      </c>
      <c r="N116" s="79"/>
      <c r="O116" s="32">
        <f t="shared" ref="O116:V117" si="30">F116/1000000</f>
        <v>0</v>
      </c>
      <c r="P116" s="32">
        <f t="shared" si="30"/>
        <v>0</v>
      </c>
      <c r="Q116" s="32">
        <f t="shared" si="30"/>
        <v>0</v>
      </c>
      <c r="R116" s="32">
        <f t="shared" si="30"/>
        <v>0</v>
      </c>
      <c r="S116" s="32">
        <f t="shared" si="30"/>
        <v>0</v>
      </c>
      <c r="T116" s="32">
        <f t="shared" si="30"/>
        <v>0</v>
      </c>
      <c r="U116" s="32">
        <f t="shared" si="30"/>
        <v>0</v>
      </c>
      <c r="V116" s="32">
        <f t="shared" si="30"/>
        <v>0</v>
      </c>
    </row>
    <row r="117" spans="1:22" ht="30" x14ac:dyDescent="0.25">
      <c r="A117" s="82"/>
      <c r="B117" s="41" t="s">
        <v>21</v>
      </c>
      <c r="C117" s="44">
        <f t="shared" si="26"/>
        <v>2228233673.0977001</v>
      </c>
      <c r="D117" s="38">
        <f t="shared" ref="D117:M117" si="31">D122+D127</f>
        <v>0</v>
      </c>
      <c r="E117" s="54">
        <f t="shared" si="31"/>
        <v>202644947.35000002</v>
      </c>
      <c r="F117" s="54">
        <f t="shared" si="31"/>
        <v>194021742.57999998</v>
      </c>
      <c r="G117" s="54">
        <f t="shared" si="31"/>
        <v>193992922.60000002</v>
      </c>
      <c r="H117" s="44">
        <f t="shared" si="31"/>
        <v>246881619.73999998</v>
      </c>
      <c r="I117" s="44">
        <f t="shared" si="31"/>
        <v>256758850.78</v>
      </c>
      <c r="J117" s="44">
        <f t="shared" si="31"/>
        <v>267032703.33000004</v>
      </c>
      <c r="K117" s="44">
        <f t="shared" si="31"/>
        <v>277713177.40000004</v>
      </c>
      <c r="L117" s="44">
        <f t="shared" si="31"/>
        <v>288816962.24000001</v>
      </c>
      <c r="M117" s="44">
        <f t="shared" si="31"/>
        <v>300370747.07770002</v>
      </c>
      <c r="N117" s="79"/>
      <c r="O117" s="33">
        <f t="shared" si="30"/>
        <v>194.02174257999999</v>
      </c>
      <c r="P117" s="32">
        <f t="shared" si="30"/>
        <v>193.99292260000001</v>
      </c>
      <c r="Q117" s="32">
        <f t="shared" si="30"/>
        <v>246.88161973999999</v>
      </c>
      <c r="R117" s="32">
        <f t="shared" si="30"/>
        <v>256.75885077999999</v>
      </c>
      <c r="S117" s="32">
        <f t="shared" si="30"/>
        <v>267.03270333000006</v>
      </c>
      <c r="T117" s="32">
        <f t="shared" si="30"/>
        <v>277.71317740000006</v>
      </c>
      <c r="U117" s="32">
        <f t="shared" si="30"/>
        <v>288.81696224000001</v>
      </c>
      <c r="V117" s="32">
        <f t="shared" si="30"/>
        <v>300.3707470777</v>
      </c>
    </row>
    <row r="118" spans="1:22" ht="30" x14ac:dyDescent="0.25">
      <c r="A118" s="83"/>
      <c r="B118" s="41" t="s">
        <v>22</v>
      </c>
      <c r="C118" s="44">
        <f t="shared" si="26"/>
        <v>0</v>
      </c>
      <c r="D118" s="38">
        <f t="shared" ref="D118:M118" si="32">D123+D128</f>
        <v>0</v>
      </c>
      <c r="E118" s="54">
        <f t="shared" si="32"/>
        <v>0</v>
      </c>
      <c r="F118" s="54">
        <f t="shared" si="32"/>
        <v>0</v>
      </c>
      <c r="G118" s="54">
        <f t="shared" si="32"/>
        <v>0</v>
      </c>
      <c r="H118" s="44">
        <f t="shared" si="32"/>
        <v>0</v>
      </c>
      <c r="I118" s="44">
        <f t="shared" si="32"/>
        <v>0</v>
      </c>
      <c r="J118" s="44">
        <f t="shared" si="32"/>
        <v>0</v>
      </c>
      <c r="K118" s="44">
        <f t="shared" si="32"/>
        <v>0</v>
      </c>
      <c r="L118" s="44">
        <f t="shared" si="32"/>
        <v>0</v>
      </c>
      <c r="M118" s="44">
        <f t="shared" si="32"/>
        <v>0</v>
      </c>
      <c r="N118" s="79"/>
      <c r="O118" s="34">
        <f>O117-'[1]приложение 2'!$O$33</f>
        <v>-146.08825742000002</v>
      </c>
      <c r="P118" s="32">
        <f>P117-'[1]приложение 2'!$R$33</f>
        <v>-154.00707739999999</v>
      </c>
      <c r="Q118" s="32">
        <f>Q117-'[1]приложение 2'!$U$33</f>
        <v>-108.53838026000003</v>
      </c>
      <c r="R118" s="32">
        <f>R117-'[1]приложение 2'!$X$33</f>
        <v>-105.71114922000004</v>
      </c>
      <c r="S118" s="32">
        <f>S117-'[1]приложение 2'!$AA$33</f>
        <v>-102.00729666999996</v>
      </c>
      <c r="T118" s="32">
        <f>T117-'[1]приложение 2'!$AD$33</f>
        <v>-97.456822599999953</v>
      </c>
      <c r="U118" s="32">
        <f>U117-'[1]приложение 2'!$AG$33</f>
        <v>-97.453037759999972</v>
      </c>
      <c r="V118" s="32">
        <f>V117-'[1]приложение 2'!$AJ$33</f>
        <v>-103.39925292229998</v>
      </c>
    </row>
    <row r="119" spans="1:22" ht="15" customHeight="1" x14ac:dyDescent="0.25">
      <c r="A119" s="75" t="s">
        <v>86</v>
      </c>
      <c r="B119" s="50" t="s">
        <v>17</v>
      </c>
      <c r="C119" s="51">
        <f t="shared" si="26"/>
        <v>2228233673.0977001</v>
      </c>
      <c r="D119" s="57">
        <f t="shared" ref="D119:M119" si="33">SUM(D120:D123)</f>
        <v>0</v>
      </c>
      <c r="E119" s="54">
        <f t="shared" si="33"/>
        <v>202644947.35000002</v>
      </c>
      <c r="F119" s="54">
        <f t="shared" si="33"/>
        <v>194021742.57999998</v>
      </c>
      <c r="G119" s="54">
        <f t="shared" si="33"/>
        <v>193992922.60000002</v>
      </c>
      <c r="H119" s="51">
        <f t="shared" si="33"/>
        <v>246881619.73999998</v>
      </c>
      <c r="I119" s="51">
        <f t="shared" si="33"/>
        <v>256758850.78</v>
      </c>
      <c r="J119" s="51">
        <f t="shared" si="33"/>
        <v>267032703.33000004</v>
      </c>
      <c r="K119" s="51">
        <f t="shared" si="33"/>
        <v>277713177.40000004</v>
      </c>
      <c r="L119" s="51">
        <f t="shared" si="33"/>
        <v>288816962.24000001</v>
      </c>
      <c r="M119" s="51">
        <f t="shared" si="33"/>
        <v>300370747.07770002</v>
      </c>
      <c r="N119" s="87" t="s">
        <v>27</v>
      </c>
    </row>
    <row r="120" spans="1:22" ht="58.5" customHeight="1" x14ac:dyDescent="0.25">
      <c r="A120" s="75"/>
      <c r="B120" s="50" t="s">
        <v>19</v>
      </c>
      <c r="C120" s="51">
        <f t="shared" si="26"/>
        <v>0</v>
      </c>
      <c r="D120" s="57">
        <f t="shared" ref="D120:M120" si="34">D110+D85+D74+D58+D52+D47</f>
        <v>0</v>
      </c>
      <c r="E120" s="54">
        <f t="shared" si="34"/>
        <v>0</v>
      </c>
      <c r="F120" s="54">
        <f t="shared" si="34"/>
        <v>0</v>
      </c>
      <c r="G120" s="54">
        <f t="shared" si="34"/>
        <v>0</v>
      </c>
      <c r="H120" s="51">
        <f t="shared" si="34"/>
        <v>0</v>
      </c>
      <c r="I120" s="51">
        <f t="shared" si="34"/>
        <v>0</v>
      </c>
      <c r="J120" s="51">
        <f t="shared" si="34"/>
        <v>0</v>
      </c>
      <c r="K120" s="51">
        <f t="shared" si="34"/>
        <v>0</v>
      </c>
      <c r="L120" s="51">
        <f t="shared" si="34"/>
        <v>0</v>
      </c>
      <c r="M120" s="51">
        <f t="shared" si="34"/>
        <v>0</v>
      </c>
      <c r="N120" s="87"/>
    </row>
    <row r="121" spans="1:22" ht="49.5" customHeight="1" x14ac:dyDescent="0.25">
      <c r="A121" s="75"/>
      <c r="B121" s="50" t="s">
        <v>20</v>
      </c>
      <c r="C121" s="51">
        <f t="shared" si="26"/>
        <v>0</v>
      </c>
      <c r="D121" s="57">
        <f t="shared" ref="D121:M121" si="35">D111+D86+D75+D59+D53+D48</f>
        <v>0</v>
      </c>
      <c r="E121" s="54">
        <f t="shared" si="35"/>
        <v>0</v>
      </c>
      <c r="F121" s="54">
        <f t="shared" si="35"/>
        <v>0</v>
      </c>
      <c r="G121" s="54">
        <f t="shared" si="35"/>
        <v>0</v>
      </c>
      <c r="H121" s="51">
        <f t="shared" si="35"/>
        <v>0</v>
      </c>
      <c r="I121" s="51">
        <f t="shared" si="35"/>
        <v>0</v>
      </c>
      <c r="J121" s="51">
        <f t="shared" si="35"/>
        <v>0</v>
      </c>
      <c r="K121" s="51">
        <f t="shared" si="35"/>
        <v>0</v>
      </c>
      <c r="L121" s="51">
        <f t="shared" si="35"/>
        <v>0</v>
      </c>
      <c r="M121" s="51">
        <f t="shared" si="35"/>
        <v>0</v>
      </c>
      <c r="N121" s="87"/>
    </row>
    <row r="122" spans="1:22" ht="30" x14ac:dyDescent="0.25">
      <c r="A122" s="75"/>
      <c r="B122" s="50" t="s">
        <v>21</v>
      </c>
      <c r="C122" s="51">
        <f t="shared" si="26"/>
        <v>2228233673.0977001</v>
      </c>
      <c r="D122" s="57">
        <f t="shared" ref="D122:M122" si="36">D112+D87+D76+D60+D54+D49</f>
        <v>0</v>
      </c>
      <c r="E122" s="54">
        <f t="shared" si="36"/>
        <v>202644947.35000002</v>
      </c>
      <c r="F122" s="54">
        <f t="shared" si="36"/>
        <v>194021742.57999998</v>
      </c>
      <c r="G122" s="54">
        <f t="shared" si="36"/>
        <v>193992922.60000002</v>
      </c>
      <c r="H122" s="51">
        <f t="shared" si="36"/>
        <v>246881619.73999998</v>
      </c>
      <c r="I122" s="51">
        <f t="shared" si="36"/>
        <v>256758850.78</v>
      </c>
      <c r="J122" s="51">
        <f t="shared" si="36"/>
        <v>267032703.33000004</v>
      </c>
      <c r="K122" s="51">
        <f t="shared" si="36"/>
        <v>277713177.40000004</v>
      </c>
      <c r="L122" s="51">
        <f t="shared" si="36"/>
        <v>288816962.24000001</v>
      </c>
      <c r="M122" s="51">
        <f t="shared" si="36"/>
        <v>300370747.07770002</v>
      </c>
      <c r="N122" s="87"/>
    </row>
    <row r="123" spans="1:22" ht="30" x14ac:dyDescent="0.25">
      <c r="A123" s="75"/>
      <c r="B123" s="50" t="s">
        <v>22</v>
      </c>
      <c r="C123" s="51">
        <f t="shared" si="26"/>
        <v>0</v>
      </c>
      <c r="D123" s="57">
        <f t="shared" ref="D123:M123" si="37">D113+D88+D77+D61+D55+D50</f>
        <v>0</v>
      </c>
      <c r="E123" s="54">
        <f t="shared" si="37"/>
        <v>0</v>
      </c>
      <c r="F123" s="54">
        <f t="shared" si="37"/>
        <v>0</v>
      </c>
      <c r="G123" s="54">
        <f t="shared" si="37"/>
        <v>0</v>
      </c>
      <c r="H123" s="51">
        <f t="shared" si="37"/>
        <v>0</v>
      </c>
      <c r="I123" s="51">
        <f t="shared" si="37"/>
        <v>0</v>
      </c>
      <c r="J123" s="51">
        <f t="shared" si="37"/>
        <v>0</v>
      </c>
      <c r="K123" s="51">
        <f t="shared" si="37"/>
        <v>0</v>
      </c>
      <c r="L123" s="51">
        <f t="shared" si="37"/>
        <v>0</v>
      </c>
      <c r="M123" s="51">
        <f t="shared" si="37"/>
        <v>0</v>
      </c>
      <c r="N123" s="87"/>
    </row>
    <row r="124" spans="1:22" hidden="1" x14ac:dyDescent="0.25">
      <c r="A124" s="75" t="s">
        <v>111</v>
      </c>
      <c r="B124" s="50" t="s">
        <v>17</v>
      </c>
      <c r="C124" s="51"/>
      <c r="D124" s="39"/>
      <c r="E124" s="58"/>
      <c r="F124" s="58"/>
      <c r="G124" s="58"/>
      <c r="H124" s="35"/>
      <c r="I124" s="35"/>
      <c r="J124" s="35"/>
      <c r="K124" s="35"/>
      <c r="L124" s="35"/>
      <c r="M124" s="35"/>
      <c r="N124" s="87"/>
    </row>
    <row r="125" spans="1:22" ht="53.25" hidden="1" customHeight="1" x14ac:dyDescent="0.25">
      <c r="A125" s="75"/>
      <c r="B125" s="50" t="s">
        <v>19</v>
      </c>
      <c r="C125" s="51"/>
      <c r="D125" s="57"/>
      <c r="E125" s="54"/>
      <c r="F125" s="54"/>
      <c r="G125" s="54"/>
      <c r="H125" s="51"/>
      <c r="I125" s="51"/>
      <c r="J125" s="51"/>
      <c r="K125" s="51"/>
      <c r="L125" s="51"/>
      <c r="M125" s="51"/>
      <c r="N125" s="87"/>
    </row>
    <row r="126" spans="1:22" ht="54" hidden="1" customHeight="1" x14ac:dyDescent="0.25">
      <c r="A126" s="75"/>
      <c r="B126" s="50" t="s">
        <v>20</v>
      </c>
      <c r="C126" s="51"/>
      <c r="D126" s="57"/>
      <c r="E126" s="54"/>
      <c r="F126" s="54"/>
      <c r="G126" s="54"/>
      <c r="H126" s="51"/>
      <c r="I126" s="51"/>
      <c r="J126" s="51"/>
      <c r="K126" s="51"/>
      <c r="L126" s="51"/>
      <c r="M126" s="51"/>
      <c r="N126" s="87"/>
    </row>
    <row r="127" spans="1:22" ht="30" hidden="1" x14ac:dyDescent="0.25">
      <c r="A127" s="75"/>
      <c r="B127" s="50" t="s">
        <v>21</v>
      </c>
      <c r="C127" s="51"/>
      <c r="D127" s="57"/>
      <c r="E127" s="54"/>
      <c r="F127" s="54"/>
      <c r="G127" s="54"/>
      <c r="H127" s="51"/>
      <c r="I127" s="51"/>
      <c r="J127" s="51"/>
      <c r="K127" s="51"/>
      <c r="L127" s="51"/>
      <c r="M127" s="51"/>
      <c r="N127" s="87"/>
    </row>
    <row r="128" spans="1:22" ht="30" hidden="1" x14ac:dyDescent="0.25">
      <c r="A128" s="75"/>
      <c r="B128" s="50" t="s">
        <v>22</v>
      </c>
      <c r="C128" s="51"/>
      <c r="D128" s="57"/>
      <c r="E128" s="54"/>
      <c r="F128" s="54"/>
      <c r="G128" s="54"/>
      <c r="H128" s="51"/>
      <c r="I128" s="51"/>
      <c r="J128" s="51"/>
      <c r="K128" s="51"/>
      <c r="L128" s="51"/>
      <c r="M128" s="51"/>
      <c r="N128" s="87"/>
    </row>
  </sheetData>
  <mergeCells count="64">
    <mergeCell ref="N46:N50"/>
    <mergeCell ref="A44:N44"/>
    <mergeCell ref="A45:N45"/>
    <mergeCell ref="A72:N72"/>
    <mergeCell ref="A62:A66"/>
    <mergeCell ref="A67:A71"/>
    <mergeCell ref="N57:N61"/>
    <mergeCell ref="N67:N71"/>
    <mergeCell ref="N90:N94"/>
    <mergeCell ref="N95:N99"/>
    <mergeCell ref="N78:N82"/>
    <mergeCell ref="A78:A82"/>
    <mergeCell ref="N84:N88"/>
    <mergeCell ref="A95:A99"/>
    <mergeCell ref="A89:N89"/>
    <mergeCell ref="A84:A88"/>
    <mergeCell ref="A73:A77"/>
    <mergeCell ref="N73:N77"/>
    <mergeCell ref="J1:N1"/>
    <mergeCell ref="J2:N2"/>
    <mergeCell ref="J3:N3"/>
    <mergeCell ref="N62:N66"/>
    <mergeCell ref="N51:N55"/>
    <mergeCell ref="N5:N6"/>
    <mergeCell ref="A36:N36"/>
    <mergeCell ref="A56:M56"/>
    <mergeCell ref="A57:A61"/>
    <mergeCell ref="A51:A55"/>
    <mergeCell ref="A15:A19"/>
    <mergeCell ref="A20:A24"/>
    <mergeCell ref="A25:A29"/>
    <mergeCell ref="N25:N29"/>
    <mergeCell ref="N15:N19"/>
    <mergeCell ref="N20:N24"/>
    <mergeCell ref="N37:N41"/>
    <mergeCell ref="A46:A50"/>
    <mergeCell ref="A124:A128"/>
    <mergeCell ref="N119:N128"/>
    <mergeCell ref="A119:A123"/>
    <mergeCell ref="A109:A113"/>
    <mergeCell ref="N109:N118"/>
    <mergeCell ref="A114:A118"/>
    <mergeCell ref="A83:N83"/>
    <mergeCell ref="A101:N101"/>
    <mergeCell ref="A102:N102"/>
    <mergeCell ref="A103:N103"/>
    <mergeCell ref="A104:A108"/>
    <mergeCell ref="N104:N108"/>
    <mergeCell ref="A30:N30"/>
    <mergeCell ref="A43:N43"/>
    <mergeCell ref="A90:A94"/>
    <mergeCell ref="A14:N14"/>
    <mergeCell ref="A4:N4"/>
    <mergeCell ref="A7:N7"/>
    <mergeCell ref="A8:N11"/>
    <mergeCell ref="A12:N12"/>
    <mergeCell ref="A13:N13"/>
    <mergeCell ref="A5:A6"/>
    <mergeCell ref="B5:B6"/>
    <mergeCell ref="C5:C6"/>
    <mergeCell ref="D5:M5"/>
    <mergeCell ref="A31:A35"/>
    <mergeCell ref="N31:N35"/>
    <mergeCell ref="A37:A41"/>
  </mergeCells>
  <pageMargins left="0.59055118110236227" right="0.39370078740157483" top="1.1811023622047245" bottom="0.31496062992125984" header="0.23622047244094491" footer="0.19685039370078741"/>
  <pageSetup paperSize="256" scale="52" firstPageNumber="12" fitToHeight="0" orientation="landscape" useFirstPageNumber="1" r:id="rId1"/>
  <headerFooter differentFirst="1">
    <oddHeader>&amp;C&amp;"Times New Roman,обычный"&amp;14&amp;P</oddHeader>
    <firstHeader>&amp;C&amp;"Times New Roman,обычный"&amp;14&amp;P</firstHeader>
  </headerFooter>
  <rowBreaks count="4" manualBreakCount="4">
    <brk id="29" max="13" man="1"/>
    <brk id="55" max="13" man="1"/>
    <brk id="77" max="13" man="1"/>
    <brk id="10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tabSelected="1" view="pageLayout" zoomScale="75" zoomScaleNormal="85" zoomScaleSheetLayoutView="100" zoomScalePageLayoutView="75" workbookViewId="0">
      <selection activeCell="F17" sqref="F17"/>
    </sheetView>
  </sheetViews>
  <sheetFormatPr defaultColWidth="9.140625" defaultRowHeight="15" x14ac:dyDescent="0.25"/>
  <cols>
    <col min="1" max="1" width="50.140625" style="5" customWidth="1"/>
    <col min="2" max="2" width="23.85546875" style="3" customWidth="1"/>
    <col min="3" max="3" width="17.5703125" style="6" customWidth="1"/>
    <col min="4" max="4" width="12.7109375" style="13" hidden="1" customWidth="1"/>
    <col min="5" max="5" width="14.7109375" style="6" customWidth="1"/>
    <col min="6" max="7" width="13.5703125" style="6" customWidth="1"/>
    <col min="8" max="8" width="13.28515625" style="13" customWidth="1"/>
    <col min="9" max="10" width="13.5703125" style="13" customWidth="1"/>
    <col min="11" max="11" width="14.5703125" style="13" customWidth="1"/>
    <col min="12" max="12" width="15.85546875" style="13" customWidth="1"/>
    <col min="13" max="13" width="13.7109375" style="13" customWidth="1"/>
    <col min="14" max="14" width="18.5703125" style="14" customWidth="1"/>
    <col min="15" max="16384" width="9.140625" style="3"/>
  </cols>
  <sheetData>
    <row r="1" spans="1:20" ht="26.25" customHeight="1" x14ac:dyDescent="0.25">
      <c r="A1" s="1"/>
      <c r="B1" s="1"/>
      <c r="C1" s="1"/>
      <c r="D1" s="1"/>
      <c r="E1" s="1"/>
      <c r="F1" s="1"/>
      <c r="G1" s="1"/>
      <c r="H1" s="9"/>
      <c r="I1" s="9"/>
      <c r="J1" s="101" t="s">
        <v>90</v>
      </c>
      <c r="K1" s="101"/>
      <c r="L1" s="101"/>
      <c r="M1" s="101"/>
      <c r="N1" s="101"/>
      <c r="O1" s="101"/>
      <c r="P1" s="101"/>
      <c r="Q1" s="101"/>
      <c r="R1" s="101"/>
      <c r="S1" s="10"/>
      <c r="T1" s="49"/>
    </row>
    <row r="2" spans="1:20" ht="21.75" customHeight="1" x14ac:dyDescent="0.25">
      <c r="A2" s="1"/>
      <c r="B2" s="1"/>
      <c r="C2" s="1"/>
      <c r="D2" s="1"/>
      <c r="E2" s="1"/>
      <c r="F2" s="1"/>
      <c r="G2" s="1"/>
      <c r="H2" s="9"/>
      <c r="I2" s="9"/>
      <c r="J2" s="101" t="s">
        <v>28</v>
      </c>
      <c r="K2" s="101"/>
      <c r="L2" s="101"/>
      <c r="M2" s="101"/>
      <c r="N2" s="101"/>
      <c r="O2" s="101"/>
      <c r="P2" s="101"/>
      <c r="Q2" s="101"/>
      <c r="R2" s="101"/>
      <c r="S2" s="10"/>
      <c r="T2" s="49"/>
    </row>
    <row r="3" spans="1:20" ht="21" customHeight="1" x14ac:dyDescent="0.25">
      <c r="A3" s="1"/>
      <c r="B3" s="1"/>
      <c r="C3" s="1"/>
      <c r="D3" s="1"/>
      <c r="E3" s="1"/>
      <c r="F3" s="1"/>
      <c r="G3" s="1"/>
      <c r="H3" s="9"/>
      <c r="I3" s="9"/>
      <c r="J3" s="60" t="s">
        <v>104</v>
      </c>
      <c r="K3" s="60"/>
      <c r="L3" s="60"/>
      <c r="M3" s="60"/>
      <c r="N3" s="60"/>
      <c r="O3" s="60"/>
      <c r="P3" s="60"/>
      <c r="Q3" s="60"/>
      <c r="R3" s="60"/>
      <c r="S3" s="10"/>
      <c r="T3" s="49"/>
    </row>
    <row r="4" spans="1:20" ht="50.25" customHeight="1" x14ac:dyDescent="0.25">
      <c r="A4" s="107" t="s">
        <v>106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</row>
    <row r="5" spans="1:20" ht="15" customHeight="1" x14ac:dyDescent="0.25">
      <c r="A5" s="105" t="s">
        <v>0</v>
      </c>
      <c r="B5" s="105" t="s">
        <v>1</v>
      </c>
      <c r="C5" s="103" t="s">
        <v>2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79" t="s">
        <v>4</v>
      </c>
    </row>
    <row r="6" spans="1:20" ht="32.25" customHeight="1" x14ac:dyDescent="0.25">
      <c r="A6" s="105"/>
      <c r="B6" s="105"/>
      <c r="C6" s="103"/>
      <c r="D6" s="11" t="s">
        <v>6</v>
      </c>
      <c r="E6" s="18" t="s">
        <v>7</v>
      </c>
      <c r="F6" s="18" t="s">
        <v>8</v>
      </c>
      <c r="G6" s="18" t="s">
        <v>9</v>
      </c>
      <c r="H6" s="11" t="s">
        <v>10</v>
      </c>
      <c r="I6" s="11" t="s">
        <v>11</v>
      </c>
      <c r="J6" s="11" t="s">
        <v>12</v>
      </c>
      <c r="K6" s="11" t="s">
        <v>13</v>
      </c>
      <c r="L6" s="11" t="s">
        <v>14</v>
      </c>
      <c r="M6" s="11" t="s">
        <v>15</v>
      </c>
      <c r="N6" s="79"/>
    </row>
    <row r="7" spans="1:20" s="4" customFormat="1" ht="33.75" customHeight="1" x14ac:dyDescent="0.25">
      <c r="A7" s="102" t="s">
        <v>91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20" s="8" customFormat="1" ht="111.75" hidden="1" customHeight="1" x14ac:dyDescent="0.25">
      <c r="A8" s="104" t="s">
        <v>16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</row>
    <row r="9" spans="1:20" s="8" customFormat="1" ht="52.5" hidden="1" customHeight="1" x14ac:dyDescent="0.25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1:20" s="8" customFormat="1" ht="57.75" hidden="1" customHeight="1" x14ac:dyDescent="0.25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1:20" s="8" customFormat="1" ht="55.5" hidden="1" customHeight="1" x14ac:dyDescent="0.25">
      <c r="A11" s="104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1:20" ht="22.5" customHeight="1" x14ac:dyDescent="0.25">
      <c r="A12" s="102" t="s">
        <v>71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</row>
    <row r="13" spans="1:20" ht="43.5" customHeight="1" x14ac:dyDescent="0.25">
      <c r="A13" s="102" t="s">
        <v>92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</row>
    <row r="14" spans="1:20" ht="23.25" customHeight="1" x14ac:dyDescent="0.25">
      <c r="A14" s="102" t="s">
        <v>83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</row>
    <row r="15" spans="1:20" x14ac:dyDescent="0.25">
      <c r="A15" s="102" t="s">
        <v>67</v>
      </c>
      <c r="B15" s="46" t="s">
        <v>17</v>
      </c>
      <c r="C15" s="48">
        <f t="shared" ref="C15:M15" si="0">C16+C17+C18+C19</f>
        <v>0</v>
      </c>
      <c r="D15" s="48">
        <f t="shared" si="0"/>
        <v>0</v>
      </c>
      <c r="E15" s="54">
        <f t="shared" si="0"/>
        <v>0</v>
      </c>
      <c r="F15" s="54">
        <f t="shared" si="0"/>
        <v>0</v>
      </c>
      <c r="G15" s="54">
        <f t="shared" si="0"/>
        <v>0</v>
      </c>
      <c r="H15" s="48">
        <f t="shared" si="0"/>
        <v>0</v>
      </c>
      <c r="I15" s="48">
        <f t="shared" si="0"/>
        <v>0</v>
      </c>
      <c r="J15" s="48">
        <f t="shared" si="0"/>
        <v>0</v>
      </c>
      <c r="K15" s="48">
        <f t="shared" si="0"/>
        <v>0</v>
      </c>
      <c r="L15" s="48">
        <f t="shared" si="0"/>
        <v>0</v>
      </c>
      <c r="M15" s="48">
        <f t="shared" si="0"/>
        <v>0</v>
      </c>
      <c r="N15" s="103" t="s">
        <v>101</v>
      </c>
    </row>
    <row r="16" spans="1:20" ht="45" x14ac:dyDescent="0.25">
      <c r="A16" s="102"/>
      <c r="B16" s="46" t="s">
        <v>19</v>
      </c>
      <c r="C16" s="48">
        <f>SUM(D16:M16)</f>
        <v>0</v>
      </c>
      <c r="D16" s="48">
        <v>0</v>
      </c>
      <c r="E16" s="54">
        <v>0</v>
      </c>
      <c r="F16" s="54">
        <v>0</v>
      </c>
      <c r="G16" s="54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103"/>
    </row>
    <row r="17" spans="1:14" ht="45" x14ac:dyDescent="0.25">
      <c r="A17" s="102"/>
      <c r="B17" s="46" t="s">
        <v>20</v>
      </c>
      <c r="C17" s="48">
        <f>SUM(D17:M17)</f>
        <v>0</v>
      </c>
      <c r="D17" s="48">
        <v>0</v>
      </c>
      <c r="E17" s="54">
        <v>0</v>
      </c>
      <c r="F17" s="54">
        <v>0</v>
      </c>
      <c r="G17" s="54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103"/>
    </row>
    <row r="18" spans="1:14" ht="30" x14ac:dyDescent="0.25">
      <c r="A18" s="102"/>
      <c r="B18" s="46" t="s">
        <v>21</v>
      </c>
      <c r="C18" s="48">
        <v>0</v>
      </c>
      <c r="D18" s="48">
        <v>0</v>
      </c>
      <c r="E18" s="54">
        <v>0</v>
      </c>
      <c r="F18" s="54">
        <f t="shared" ref="F18:M18" si="1">E18</f>
        <v>0</v>
      </c>
      <c r="G18" s="54">
        <f t="shared" si="1"/>
        <v>0</v>
      </c>
      <c r="H18" s="48">
        <f t="shared" si="1"/>
        <v>0</v>
      </c>
      <c r="I18" s="48">
        <f t="shared" si="1"/>
        <v>0</v>
      </c>
      <c r="J18" s="48">
        <f t="shared" si="1"/>
        <v>0</v>
      </c>
      <c r="K18" s="48">
        <f t="shared" si="1"/>
        <v>0</v>
      </c>
      <c r="L18" s="48">
        <f t="shared" si="1"/>
        <v>0</v>
      </c>
      <c r="M18" s="48">
        <f t="shared" si="1"/>
        <v>0</v>
      </c>
      <c r="N18" s="103"/>
    </row>
    <row r="19" spans="1:14" ht="30" x14ac:dyDescent="0.25">
      <c r="A19" s="102"/>
      <c r="B19" s="46" t="s">
        <v>22</v>
      </c>
      <c r="C19" s="48">
        <f>SUM(D19:M19)</f>
        <v>0</v>
      </c>
      <c r="D19" s="48">
        <v>0</v>
      </c>
      <c r="E19" s="54">
        <v>0</v>
      </c>
      <c r="F19" s="54">
        <v>0</v>
      </c>
      <c r="G19" s="54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103"/>
    </row>
    <row r="20" spans="1:14" x14ac:dyDescent="0.25">
      <c r="A20" s="102" t="s">
        <v>68</v>
      </c>
      <c r="B20" s="46" t="s">
        <v>17</v>
      </c>
      <c r="C20" s="48">
        <f t="shared" ref="C20:M20" si="2">C21+C22+C23+C24</f>
        <v>0</v>
      </c>
      <c r="D20" s="48">
        <f t="shared" si="2"/>
        <v>0</v>
      </c>
      <c r="E20" s="54">
        <f t="shared" si="2"/>
        <v>0</v>
      </c>
      <c r="F20" s="54">
        <f t="shared" si="2"/>
        <v>0</v>
      </c>
      <c r="G20" s="54">
        <f t="shared" si="2"/>
        <v>0</v>
      </c>
      <c r="H20" s="48">
        <f t="shared" si="2"/>
        <v>0</v>
      </c>
      <c r="I20" s="48">
        <f t="shared" si="2"/>
        <v>0</v>
      </c>
      <c r="J20" s="48">
        <f t="shared" si="2"/>
        <v>0</v>
      </c>
      <c r="K20" s="48">
        <f t="shared" si="2"/>
        <v>0</v>
      </c>
      <c r="L20" s="48">
        <f t="shared" si="2"/>
        <v>0</v>
      </c>
      <c r="M20" s="48">
        <f t="shared" si="2"/>
        <v>0</v>
      </c>
      <c r="N20" s="103" t="s">
        <v>101</v>
      </c>
    </row>
    <row r="21" spans="1:14" ht="45" x14ac:dyDescent="0.25">
      <c r="A21" s="102"/>
      <c r="B21" s="46" t="s">
        <v>19</v>
      </c>
      <c r="C21" s="48">
        <f>SUM(D21:M21)</f>
        <v>0</v>
      </c>
      <c r="D21" s="48">
        <v>0</v>
      </c>
      <c r="E21" s="54">
        <v>0</v>
      </c>
      <c r="F21" s="54">
        <v>0</v>
      </c>
      <c r="G21" s="54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103"/>
    </row>
    <row r="22" spans="1:14" ht="45" x14ac:dyDescent="0.25">
      <c r="A22" s="102"/>
      <c r="B22" s="46" t="s">
        <v>20</v>
      </c>
      <c r="C22" s="48">
        <f>SUM(D22:M22)</f>
        <v>0</v>
      </c>
      <c r="D22" s="48">
        <v>0</v>
      </c>
      <c r="E22" s="54">
        <v>0</v>
      </c>
      <c r="F22" s="54">
        <v>0</v>
      </c>
      <c r="G22" s="54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103"/>
    </row>
    <row r="23" spans="1:14" ht="30" x14ac:dyDescent="0.25">
      <c r="A23" s="102"/>
      <c r="B23" s="46" t="s">
        <v>21</v>
      </c>
      <c r="C23" s="48">
        <v>0</v>
      </c>
      <c r="D23" s="48">
        <v>0</v>
      </c>
      <c r="E23" s="54">
        <v>0</v>
      </c>
      <c r="F23" s="54">
        <f t="shared" ref="F23:M23" si="3">E23</f>
        <v>0</v>
      </c>
      <c r="G23" s="54">
        <f t="shared" si="3"/>
        <v>0</v>
      </c>
      <c r="H23" s="48">
        <f t="shared" si="3"/>
        <v>0</v>
      </c>
      <c r="I23" s="48">
        <f t="shared" si="3"/>
        <v>0</v>
      </c>
      <c r="J23" s="48">
        <f t="shared" si="3"/>
        <v>0</v>
      </c>
      <c r="K23" s="48">
        <f t="shared" si="3"/>
        <v>0</v>
      </c>
      <c r="L23" s="48">
        <f t="shared" si="3"/>
        <v>0</v>
      </c>
      <c r="M23" s="48">
        <f t="shared" si="3"/>
        <v>0</v>
      </c>
      <c r="N23" s="103"/>
    </row>
    <row r="24" spans="1:14" ht="30" x14ac:dyDescent="0.25">
      <c r="A24" s="102"/>
      <c r="B24" s="46" t="s">
        <v>22</v>
      </c>
      <c r="C24" s="48">
        <f>SUM(D24:M24)</f>
        <v>0</v>
      </c>
      <c r="D24" s="48">
        <v>0</v>
      </c>
      <c r="E24" s="54">
        <v>0</v>
      </c>
      <c r="F24" s="54">
        <v>0</v>
      </c>
      <c r="G24" s="54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103"/>
    </row>
    <row r="25" spans="1:14" x14ac:dyDescent="0.25">
      <c r="A25" s="102" t="s">
        <v>69</v>
      </c>
      <c r="B25" s="46" t="s">
        <v>17</v>
      </c>
      <c r="C25" s="48">
        <f t="shared" ref="C25:M25" si="4">C26+C27+C28+C29</f>
        <v>0</v>
      </c>
      <c r="D25" s="48">
        <f t="shared" si="4"/>
        <v>0</v>
      </c>
      <c r="E25" s="54">
        <f t="shared" si="4"/>
        <v>0</v>
      </c>
      <c r="F25" s="54">
        <f t="shared" si="4"/>
        <v>0</v>
      </c>
      <c r="G25" s="54">
        <f t="shared" si="4"/>
        <v>0</v>
      </c>
      <c r="H25" s="48">
        <f t="shared" si="4"/>
        <v>0</v>
      </c>
      <c r="I25" s="48">
        <f t="shared" si="4"/>
        <v>0</v>
      </c>
      <c r="J25" s="48">
        <f t="shared" si="4"/>
        <v>0</v>
      </c>
      <c r="K25" s="48">
        <f t="shared" si="4"/>
        <v>0</v>
      </c>
      <c r="L25" s="48">
        <f t="shared" si="4"/>
        <v>0</v>
      </c>
      <c r="M25" s="48">
        <f t="shared" si="4"/>
        <v>0</v>
      </c>
      <c r="N25" s="103" t="s">
        <v>101</v>
      </c>
    </row>
    <row r="26" spans="1:14" ht="45" x14ac:dyDescent="0.25">
      <c r="A26" s="102"/>
      <c r="B26" s="46" t="s">
        <v>19</v>
      </c>
      <c r="C26" s="48">
        <f>SUM(D26:M26)</f>
        <v>0</v>
      </c>
      <c r="D26" s="48">
        <v>0</v>
      </c>
      <c r="E26" s="54">
        <v>0</v>
      </c>
      <c r="F26" s="54">
        <v>0</v>
      </c>
      <c r="G26" s="54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103"/>
    </row>
    <row r="27" spans="1:14" ht="45" x14ac:dyDescent="0.25">
      <c r="A27" s="102"/>
      <c r="B27" s="46" t="s">
        <v>20</v>
      </c>
      <c r="C27" s="48">
        <f>SUM(D27:M27)</f>
        <v>0</v>
      </c>
      <c r="D27" s="48">
        <v>0</v>
      </c>
      <c r="E27" s="54">
        <v>0</v>
      </c>
      <c r="F27" s="54">
        <v>0</v>
      </c>
      <c r="G27" s="54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103"/>
    </row>
    <row r="28" spans="1:14" ht="30" x14ac:dyDescent="0.25">
      <c r="A28" s="102"/>
      <c r="B28" s="46" t="s">
        <v>21</v>
      </c>
      <c r="C28" s="48">
        <v>0</v>
      </c>
      <c r="D28" s="48">
        <v>0</v>
      </c>
      <c r="E28" s="54">
        <v>0</v>
      </c>
      <c r="F28" s="54">
        <f t="shared" ref="F28:M28" si="5">E28</f>
        <v>0</v>
      </c>
      <c r="G28" s="54">
        <f t="shared" si="5"/>
        <v>0</v>
      </c>
      <c r="H28" s="48">
        <f t="shared" si="5"/>
        <v>0</v>
      </c>
      <c r="I28" s="48">
        <f t="shared" si="5"/>
        <v>0</v>
      </c>
      <c r="J28" s="48">
        <f t="shared" si="5"/>
        <v>0</v>
      </c>
      <c r="K28" s="48">
        <f t="shared" si="5"/>
        <v>0</v>
      </c>
      <c r="L28" s="48">
        <f t="shared" si="5"/>
        <v>0</v>
      </c>
      <c r="M28" s="48">
        <f t="shared" si="5"/>
        <v>0</v>
      </c>
      <c r="N28" s="103"/>
    </row>
    <row r="29" spans="1:14" ht="30" x14ac:dyDescent="0.25">
      <c r="A29" s="102"/>
      <c r="B29" s="46" t="s">
        <v>22</v>
      </c>
      <c r="C29" s="48">
        <f>SUM(D29:M29)</f>
        <v>0</v>
      </c>
      <c r="D29" s="48">
        <v>0</v>
      </c>
      <c r="E29" s="54">
        <v>0</v>
      </c>
      <c r="F29" s="54">
        <v>0</v>
      </c>
      <c r="G29" s="54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103"/>
    </row>
    <row r="30" spans="1:14" x14ac:dyDescent="0.25">
      <c r="A30" s="102" t="s">
        <v>31</v>
      </c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</row>
    <row r="31" spans="1:14" x14ac:dyDescent="0.25">
      <c r="A31" s="102" t="s">
        <v>70</v>
      </c>
      <c r="B31" s="46" t="s">
        <v>17</v>
      </c>
      <c r="C31" s="48">
        <f t="shared" ref="C31:M31" si="6">C32+C33+C34+C35</f>
        <v>0</v>
      </c>
      <c r="D31" s="48">
        <f t="shared" si="6"/>
        <v>0</v>
      </c>
      <c r="E31" s="54">
        <f t="shared" si="6"/>
        <v>0</v>
      </c>
      <c r="F31" s="54">
        <f t="shared" si="6"/>
        <v>0</v>
      </c>
      <c r="G31" s="54">
        <f t="shared" si="6"/>
        <v>0</v>
      </c>
      <c r="H31" s="48">
        <f t="shared" si="6"/>
        <v>0</v>
      </c>
      <c r="I31" s="48">
        <f t="shared" si="6"/>
        <v>0</v>
      </c>
      <c r="J31" s="48">
        <f t="shared" si="6"/>
        <v>0</v>
      </c>
      <c r="K31" s="48">
        <f t="shared" si="6"/>
        <v>0</v>
      </c>
      <c r="L31" s="48">
        <f t="shared" si="6"/>
        <v>0</v>
      </c>
      <c r="M31" s="48">
        <f t="shared" si="6"/>
        <v>0</v>
      </c>
      <c r="N31" s="103" t="s">
        <v>101</v>
      </c>
    </row>
    <row r="32" spans="1:14" ht="45" x14ac:dyDescent="0.25">
      <c r="A32" s="102"/>
      <c r="B32" s="46" t="s">
        <v>19</v>
      </c>
      <c r="C32" s="48">
        <f>SUM(D32:M32)</f>
        <v>0</v>
      </c>
      <c r="D32" s="48">
        <v>0</v>
      </c>
      <c r="E32" s="54">
        <v>0</v>
      </c>
      <c r="F32" s="54">
        <v>0</v>
      </c>
      <c r="G32" s="54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103"/>
    </row>
    <row r="33" spans="1:14" ht="45" x14ac:dyDescent="0.25">
      <c r="A33" s="102"/>
      <c r="B33" s="46" t="s">
        <v>20</v>
      </c>
      <c r="C33" s="48">
        <f>SUM(D33:M33)</f>
        <v>0</v>
      </c>
      <c r="D33" s="48">
        <v>0</v>
      </c>
      <c r="E33" s="54">
        <v>0</v>
      </c>
      <c r="F33" s="54">
        <v>0</v>
      </c>
      <c r="G33" s="54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103"/>
    </row>
    <row r="34" spans="1:14" ht="30" x14ac:dyDescent="0.25">
      <c r="A34" s="102"/>
      <c r="B34" s="46" t="s">
        <v>21</v>
      </c>
      <c r="C34" s="48">
        <v>0</v>
      </c>
      <c r="D34" s="48">
        <v>0</v>
      </c>
      <c r="E34" s="54">
        <v>0</v>
      </c>
      <c r="F34" s="54">
        <f t="shared" ref="F34:M34" si="7">E34</f>
        <v>0</v>
      </c>
      <c r="G34" s="54">
        <f t="shared" si="7"/>
        <v>0</v>
      </c>
      <c r="H34" s="48">
        <f t="shared" si="7"/>
        <v>0</v>
      </c>
      <c r="I34" s="48">
        <f t="shared" si="7"/>
        <v>0</v>
      </c>
      <c r="J34" s="48">
        <f t="shared" si="7"/>
        <v>0</v>
      </c>
      <c r="K34" s="48">
        <f t="shared" si="7"/>
        <v>0</v>
      </c>
      <c r="L34" s="48">
        <f t="shared" si="7"/>
        <v>0</v>
      </c>
      <c r="M34" s="48">
        <f t="shared" si="7"/>
        <v>0</v>
      </c>
      <c r="N34" s="103"/>
    </row>
    <row r="35" spans="1:14" ht="30" x14ac:dyDescent="0.25">
      <c r="A35" s="102"/>
      <c r="B35" s="46" t="s">
        <v>22</v>
      </c>
      <c r="C35" s="48">
        <f>SUM(D35:M35)</f>
        <v>0</v>
      </c>
      <c r="D35" s="48">
        <v>0</v>
      </c>
      <c r="E35" s="54">
        <v>0</v>
      </c>
      <c r="F35" s="54">
        <v>0</v>
      </c>
      <c r="G35" s="54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103"/>
    </row>
    <row r="36" spans="1:14" x14ac:dyDescent="0.25">
      <c r="A36" s="102" t="s">
        <v>84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</row>
    <row r="37" spans="1:14" x14ac:dyDescent="0.25">
      <c r="A37" s="102" t="s">
        <v>108</v>
      </c>
      <c r="B37" s="46" t="s">
        <v>17</v>
      </c>
      <c r="C37" s="48">
        <f t="shared" ref="C37:M37" si="8">C38+C39+C40+C41</f>
        <v>0</v>
      </c>
      <c r="D37" s="48">
        <f t="shared" si="8"/>
        <v>0</v>
      </c>
      <c r="E37" s="54">
        <f t="shared" si="8"/>
        <v>0</v>
      </c>
      <c r="F37" s="54">
        <f t="shared" si="8"/>
        <v>0</v>
      </c>
      <c r="G37" s="54">
        <f t="shared" si="8"/>
        <v>0</v>
      </c>
      <c r="H37" s="48">
        <f t="shared" si="8"/>
        <v>0</v>
      </c>
      <c r="I37" s="48">
        <f t="shared" si="8"/>
        <v>0</v>
      </c>
      <c r="J37" s="48">
        <f t="shared" si="8"/>
        <v>0</v>
      </c>
      <c r="K37" s="48">
        <f t="shared" si="8"/>
        <v>0</v>
      </c>
      <c r="L37" s="48">
        <f t="shared" si="8"/>
        <v>0</v>
      </c>
      <c r="M37" s="48">
        <f t="shared" si="8"/>
        <v>0</v>
      </c>
      <c r="N37" s="103" t="s">
        <v>101</v>
      </c>
    </row>
    <row r="38" spans="1:14" ht="45" x14ac:dyDescent="0.25">
      <c r="A38" s="102"/>
      <c r="B38" s="46" t="s">
        <v>19</v>
      </c>
      <c r="C38" s="48">
        <f>SUM(D38:M38)</f>
        <v>0</v>
      </c>
      <c r="D38" s="48">
        <v>0</v>
      </c>
      <c r="E38" s="54">
        <v>0</v>
      </c>
      <c r="F38" s="54">
        <v>0</v>
      </c>
      <c r="G38" s="54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103"/>
    </row>
    <row r="39" spans="1:14" ht="45" x14ac:dyDescent="0.25">
      <c r="A39" s="102"/>
      <c r="B39" s="46" t="s">
        <v>20</v>
      </c>
      <c r="C39" s="48">
        <f>SUM(D39:M39)</f>
        <v>0</v>
      </c>
      <c r="D39" s="48">
        <v>0</v>
      </c>
      <c r="E39" s="54">
        <v>0</v>
      </c>
      <c r="F39" s="54">
        <v>0</v>
      </c>
      <c r="G39" s="54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103"/>
    </row>
    <row r="40" spans="1:14" ht="30" x14ac:dyDescent="0.25">
      <c r="A40" s="102"/>
      <c r="B40" s="46" t="s">
        <v>21</v>
      </c>
      <c r="C40" s="48">
        <v>0</v>
      </c>
      <c r="D40" s="48">
        <v>0</v>
      </c>
      <c r="E40" s="54">
        <v>0</v>
      </c>
      <c r="F40" s="54">
        <f t="shared" ref="F40:M40" si="9">E40</f>
        <v>0</v>
      </c>
      <c r="G40" s="54">
        <f t="shared" si="9"/>
        <v>0</v>
      </c>
      <c r="H40" s="48">
        <f t="shared" si="9"/>
        <v>0</v>
      </c>
      <c r="I40" s="48">
        <f t="shared" si="9"/>
        <v>0</v>
      </c>
      <c r="J40" s="48">
        <f t="shared" si="9"/>
        <v>0</v>
      </c>
      <c r="K40" s="48">
        <f t="shared" si="9"/>
        <v>0</v>
      </c>
      <c r="L40" s="48">
        <f t="shared" si="9"/>
        <v>0</v>
      </c>
      <c r="M40" s="48">
        <f t="shared" si="9"/>
        <v>0</v>
      </c>
      <c r="N40" s="103"/>
    </row>
    <row r="41" spans="1:14" ht="30" x14ac:dyDescent="0.25">
      <c r="A41" s="102"/>
      <c r="B41" s="46" t="s">
        <v>22</v>
      </c>
      <c r="C41" s="48">
        <f>SUM(D41:M41)</f>
        <v>0</v>
      </c>
      <c r="D41" s="48">
        <v>0</v>
      </c>
      <c r="E41" s="54">
        <v>0</v>
      </c>
      <c r="F41" s="54">
        <v>0</v>
      </c>
      <c r="G41" s="54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103"/>
    </row>
    <row r="42" spans="1:14" ht="30" x14ac:dyDescent="0.25">
      <c r="A42" s="46" t="s">
        <v>72</v>
      </c>
      <c r="B42" s="46" t="s">
        <v>17</v>
      </c>
      <c r="C42" s="48">
        <f t="shared" ref="C42:M42" si="10">C37+C31+C25+C20+C15</f>
        <v>0</v>
      </c>
      <c r="D42" s="48">
        <f t="shared" si="10"/>
        <v>0</v>
      </c>
      <c r="E42" s="54">
        <f t="shared" si="10"/>
        <v>0</v>
      </c>
      <c r="F42" s="54">
        <f t="shared" si="10"/>
        <v>0</v>
      </c>
      <c r="G42" s="54">
        <f t="shared" si="10"/>
        <v>0</v>
      </c>
      <c r="H42" s="48">
        <f t="shared" si="10"/>
        <v>0</v>
      </c>
      <c r="I42" s="48">
        <f t="shared" si="10"/>
        <v>0</v>
      </c>
      <c r="J42" s="48">
        <f t="shared" si="10"/>
        <v>0</v>
      </c>
      <c r="K42" s="48">
        <f t="shared" si="10"/>
        <v>0</v>
      </c>
      <c r="L42" s="48">
        <f t="shared" si="10"/>
        <v>0</v>
      </c>
      <c r="M42" s="48">
        <f t="shared" si="10"/>
        <v>0</v>
      </c>
      <c r="N42" s="45"/>
    </row>
    <row r="43" spans="1:14" x14ac:dyDescent="0.25">
      <c r="A43" s="102" t="s">
        <v>93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</row>
    <row r="44" spans="1:14" x14ac:dyDescent="0.25">
      <c r="A44" s="102" t="s">
        <v>18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</row>
    <row r="45" spans="1:14" x14ac:dyDescent="0.25">
      <c r="A45" s="102" t="s">
        <v>29</v>
      </c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</row>
    <row r="46" spans="1:14" x14ac:dyDescent="0.25">
      <c r="A46" s="102" t="s">
        <v>73</v>
      </c>
      <c r="B46" s="46" t="s">
        <v>17</v>
      </c>
      <c r="C46" s="48">
        <f t="shared" ref="C46:C55" si="11">SUM(D46:M46)</f>
        <v>84441256.980000019</v>
      </c>
      <c r="D46" s="48">
        <f t="shared" ref="D46:M46" si="12">D47+D48+D49+D50</f>
        <v>0</v>
      </c>
      <c r="E46" s="54">
        <f t="shared" si="12"/>
        <v>41799923.380000003</v>
      </c>
      <c r="F46" s="54">
        <f t="shared" si="12"/>
        <v>5330166.7</v>
      </c>
      <c r="G46" s="54">
        <f t="shared" si="12"/>
        <v>5330166.7</v>
      </c>
      <c r="H46" s="48">
        <f t="shared" si="12"/>
        <v>5330166.7</v>
      </c>
      <c r="I46" s="48">
        <f t="shared" si="12"/>
        <v>5330166.7</v>
      </c>
      <c r="J46" s="48">
        <f t="shared" si="12"/>
        <v>5330166.7</v>
      </c>
      <c r="K46" s="48">
        <f t="shared" si="12"/>
        <v>5330166.7</v>
      </c>
      <c r="L46" s="48">
        <f t="shared" si="12"/>
        <v>5330166.7</v>
      </c>
      <c r="M46" s="48">
        <f t="shared" si="12"/>
        <v>5330166.7</v>
      </c>
      <c r="N46" s="105" t="s">
        <v>27</v>
      </c>
    </row>
    <row r="47" spans="1:14" ht="45" x14ac:dyDescent="0.25">
      <c r="A47" s="102"/>
      <c r="B47" s="46" t="s">
        <v>19</v>
      </c>
      <c r="C47" s="48">
        <f t="shared" si="11"/>
        <v>0</v>
      </c>
      <c r="D47" s="48">
        <v>0</v>
      </c>
      <c r="E47" s="54">
        <v>0</v>
      </c>
      <c r="F47" s="54">
        <v>0</v>
      </c>
      <c r="G47" s="54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105"/>
    </row>
    <row r="48" spans="1:14" ht="45" x14ac:dyDescent="0.25">
      <c r="A48" s="102"/>
      <c r="B48" s="46" t="s">
        <v>20</v>
      </c>
      <c r="C48" s="48">
        <f t="shared" si="11"/>
        <v>0</v>
      </c>
      <c r="D48" s="48">
        <v>0</v>
      </c>
      <c r="E48" s="54">
        <v>0</v>
      </c>
      <c r="F48" s="54">
        <v>0</v>
      </c>
      <c r="G48" s="54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105"/>
    </row>
    <row r="49" spans="1:14" ht="30" x14ac:dyDescent="0.25">
      <c r="A49" s="102"/>
      <c r="B49" s="46" t="s">
        <v>21</v>
      </c>
      <c r="C49" s="48">
        <f t="shared" si="11"/>
        <v>84441256.980000019</v>
      </c>
      <c r="D49" s="48"/>
      <c r="E49" s="54">
        <v>41799923.380000003</v>
      </c>
      <c r="F49" s="54">
        <v>5330166.7</v>
      </c>
      <c r="G49" s="54">
        <v>5330166.7</v>
      </c>
      <c r="H49" s="48">
        <f t="shared" ref="H49:M49" si="13">G49</f>
        <v>5330166.7</v>
      </c>
      <c r="I49" s="48">
        <f t="shared" si="13"/>
        <v>5330166.7</v>
      </c>
      <c r="J49" s="48">
        <f t="shared" si="13"/>
        <v>5330166.7</v>
      </c>
      <c r="K49" s="48">
        <f t="shared" si="13"/>
        <v>5330166.7</v>
      </c>
      <c r="L49" s="48">
        <f t="shared" si="13"/>
        <v>5330166.7</v>
      </c>
      <c r="M49" s="48">
        <f t="shared" si="13"/>
        <v>5330166.7</v>
      </c>
      <c r="N49" s="105"/>
    </row>
    <row r="50" spans="1:14" ht="30" x14ac:dyDescent="0.25">
      <c r="A50" s="102"/>
      <c r="B50" s="46" t="s">
        <v>22</v>
      </c>
      <c r="C50" s="48">
        <f t="shared" si="11"/>
        <v>0</v>
      </c>
      <c r="D50" s="48">
        <v>0</v>
      </c>
      <c r="E50" s="54">
        <v>0</v>
      </c>
      <c r="F50" s="54">
        <v>0</v>
      </c>
      <c r="G50" s="54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105"/>
    </row>
    <row r="51" spans="1:14" x14ac:dyDescent="0.25">
      <c r="A51" s="102" t="s">
        <v>74</v>
      </c>
      <c r="B51" s="46" t="s">
        <v>17</v>
      </c>
      <c r="C51" s="48">
        <f t="shared" si="11"/>
        <v>0</v>
      </c>
      <c r="D51" s="48">
        <f t="shared" ref="D51:M51" si="14">D52+D53+D54+D55</f>
        <v>0</v>
      </c>
      <c r="E51" s="54">
        <f t="shared" si="14"/>
        <v>0</v>
      </c>
      <c r="F51" s="54">
        <f t="shared" si="14"/>
        <v>0</v>
      </c>
      <c r="G51" s="54">
        <f t="shared" si="14"/>
        <v>0</v>
      </c>
      <c r="H51" s="48">
        <f t="shared" si="14"/>
        <v>0</v>
      </c>
      <c r="I51" s="48">
        <f t="shared" si="14"/>
        <v>0</v>
      </c>
      <c r="J51" s="48">
        <f t="shared" si="14"/>
        <v>0</v>
      </c>
      <c r="K51" s="48">
        <f t="shared" si="14"/>
        <v>0</v>
      </c>
      <c r="L51" s="48">
        <f t="shared" si="14"/>
        <v>0</v>
      </c>
      <c r="M51" s="48">
        <f t="shared" si="14"/>
        <v>0</v>
      </c>
      <c r="N51" s="105" t="s">
        <v>101</v>
      </c>
    </row>
    <row r="52" spans="1:14" ht="45" x14ac:dyDescent="0.25">
      <c r="A52" s="102"/>
      <c r="B52" s="46" t="s">
        <v>19</v>
      </c>
      <c r="C52" s="48">
        <f t="shared" si="11"/>
        <v>0</v>
      </c>
      <c r="D52" s="48">
        <v>0</v>
      </c>
      <c r="E52" s="54">
        <v>0</v>
      </c>
      <c r="F52" s="54">
        <v>0</v>
      </c>
      <c r="G52" s="54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105"/>
    </row>
    <row r="53" spans="1:14" ht="45" x14ac:dyDescent="0.25">
      <c r="A53" s="102"/>
      <c r="B53" s="46" t="s">
        <v>20</v>
      </c>
      <c r="C53" s="48">
        <f t="shared" si="11"/>
        <v>0</v>
      </c>
      <c r="D53" s="48">
        <v>0</v>
      </c>
      <c r="E53" s="54">
        <v>0</v>
      </c>
      <c r="F53" s="54">
        <v>0</v>
      </c>
      <c r="G53" s="54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105"/>
    </row>
    <row r="54" spans="1:14" ht="30" x14ac:dyDescent="0.25">
      <c r="A54" s="102"/>
      <c r="B54" s="46" t="s">
        <v>21</v>
      </c>
      <c r="C54" s="48">
        <f t="shared" si="11"/>
        <v>0</v>
      </c>
      <c r="D54" s="48">
        <v>0</v>
      </c>
      <c r="E54" s="54">
        <v>0</v>
      </c>
      <c r="F54" s="54">
        <v>0</v>
      </c>
      <c r="G54" s="54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105"/>
    </row>
    <row r="55" spans="1:14" ht="30" x14ac:dyDescent="0.25">
      <c r="A55" s="102"/>
      <c r="B55" s="46" t="s">
        <v>22</v>
      </c>
      <c r="C55" s="48">
        <f t="shared" si="11"/>
        <v>0</v>
      </c>
      <c r="D55" s="48">
        <v>0</v>
      </c>
      <c r="E55" s="54">
        <v>0</v>
      </c>
      <c r="F55" s="54">
        <v>0</v>
      </c>
      <c r="G55" s="54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105"/>
    </row>
    <row r="56" spans="1:14" x14ac:dyDescent="0.25">
      <c r="A56" s="102" t="s">
        <v>81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47"/>
    </row>
    <row r="57" spans="1:14" x14ac:dyDescent="0.25">
      <c r="A57" s="102" t="s">
        <v>80</v>
      </c>
      <c r="B57" s="46" t="s">
        <v>17</v>
      </c>
      <c r="C57" s="48">
        <f t="shared" ref="C57:C71" si="15">SUM(D57:M57)</f>
        <v>38244524.309999995</v>
      </c>
      <c r="D57" s="48">
        <f t="shared" ref="D57:M57" si="16">SUM(D58:D61)</f>
        <v>0</v>
      </c>
      <c r="E57" s="54">
        <f t="shared" si="16"/>
        <v>4274484.55</v>
      </c>
      <c r="F57" s="54">
        <f t="shared" si="16"/>
        <v>4246254.97</v>
      </c>
      <c r="G57" s="54">
        <f t="shared" si="16"/>
        <v>4246254.97</v>
      </c>
      <c r="H57" s="48">
        <f t="shared" si="16"/>
        <v>4246254.97</v>
      </c>
      <c r="I57" s="48">
        <f t="shared" si="16"/>
        <v>4246254.97</v>
      </c>
      <c r="J57" s="48">
        <f t="shared" si="16"/>
        <v>4246254.97</v>
      </c>
      <c r="K57" s="48">
        <f t="shared" si="16"/>
        <v>4246254.97</v>
      </c>
      <c r="L57" s="48">
        <f t="shared" si="16"/>
        <v>4246254.97</v>
      </c>
      <c r="M57" s="48">
        <f t="shared" si="16"/>
        <v>4246254.97</v>
      </c>
      <c r="N57" s="105" t="s">
        <v>101</v>
      </c>
    </row>
    <row r="58" spans="1:14" ht="45" x14ac:dyDescent="0.25">
      <c r="A58" s="102"/>
      <c r="B58" s="46" t="s">
        <v>19</v>
      </c>
      <c r="C58" s="48">
        <f t="shared" si="15"/>
        <v>0</v>
      </c>
      <c r="D58" s="48">
        <v>0</v>
      </c>
      <c r="E58" s="54">
        <v>0</v>
      </c>
      <c r="F58" s="54">
        <v>0</v>
      </c>
      <c r="G58" s="54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105"/>
    </row>
    <row r="59" spans="1:14" ht="45" x14ac:dyDescent="0.25">
      <c r="A59" s="102"/>
      <c r="B59" s="46" t="s">
        <v>20</v>
      </c>
      <c r="C59" s="48">
        <f t="shared" si="15"/>
        <v>0</v>
      </c>
      <c r="D59" s="48">
        <v>0</v>
      </c>
      <c r="E59" s="54">
        <v>0</v>
      </c>
      <c r="F59" s="54">
        <v>0</v>
      </c>
      <c r="G59" s="54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105"/>
    </row>
    <row r="60" spans="1:14" ht="30" x14ac:dyDescent="0.25">
      <c r="A60" s="102"/>
      <c r="B60" s="46" t="s">
        <v>21</v>
      </c>
      <c r="C60" s="48">
        <f t="shared" si="15"/>
        <v>38244524.309999995</v>
      </c>
      <c r="D60" s="48"/>
      <c r="E60" s="54">
        <v>4274484.55</v>
      </c>
      <c r="F60" s="54">
        <v>4246254.97</v>
      </c>
      <c r="G60" s="54">
        <v>4246254.97</v>
      </c>
      <c r="H60" s="48">
        <f t="shared" ref="H60:M60" si="17">G60</f>
        <v>4246254.97</v>
      </c>
      <c r="I60" s="48">
        <f t="shared" si="17"/>
        <v>4246254.97</v>
      </c>
      <c r="J60" s="48">
        <f t="shared" si="17"/>
        <v>4246254.97</v>
      </c>
      <c r="K60" s="48">
        <f t="shared" si="17"/>
        <v>4246254.97</v>
      </c>
      <c r="L60" s="48">
        <f t="shared" si="17"/>
        <v>4246254.97</v>
      </c>
      <c r="M60" s="48">
        <f t="shared" si="17"/>
        <v>4246254.97</v>
      </c>
      <c r="N60" s="105"/>
    </row>
    <row r="61" spans="1:14" ht="30" x14ac:dyDescent="0.25">
      <c r="A61" s="102"/>
      <c r="B61" s="46" t="s">
        <v>22</v>
      </c>
      <c r="C61" s="48">
        <f t="shared" si="15"/>
        <v>0</v>
      </c>
      <c r="D61" s="48">
        <v>0</v>
      </c>
      <c r="E61" s="54">
        <v>0</v>
      </c>
      <c r="F61" s="54">
        <v>0</v>
      </c>
      <c r="G61" s="54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105"/>
    </row>
    <row r="62" spans="1:14" x14ac:dyDescent="0.25">
      <c r="A62" s="102" t="s">
        <v>75</v>
      </c>
      <c r="B62" s="46" t="s">
        <v>17</v>
      </c>
      <c r="C62" s="48">
        <f t="shared" si="15"/>
        <v>0</v>
      </c>
      <c r="D62" s="48">
        <f t="shared" ref="D62:M62" si="18">SUM(D63:D66)</f>
        <v>0</v>
      </c>
      <c r="E62" s="54">
        <f t="shared" si="18"/>
        <v>0</v>
      </c>
      <c r="F62" s="54">
        <f t="shared" si="18"/>
        <v>0</v>
      </c>
      <c r="G62" s="54">
        <f t="shared" si="18"/>
        <v>0</v>
      </c>
      <c r="H62" s="48">
        <f t="shared" si="18"/>
        <v>0</v>
      </c>
      <c r="I62" s="48">
        <f t="shared" si="18"/>
        <v>0</v>
      </c>
      <c r="J62" s="48">
        <f t="shared" si="18"/>
        <v>0</v>
      </c>
      <c r="K62" s="48">
        <f t="shared" si="18"/>
        <v>0</v>
      </c>
      <c r="L62" s="48">
        <f t="shared" si="18"/>
        <v>0</v>
      </c>
      <c r="M62" s="48">
        <f t="shared" si="18"/>
        <v>0</v>
      </c>
      <c r="N62" s="105" t="s">
        <v>101</v>
      </c>
    </row>
    <row r="63" spans="1:14" ht="45" x14ac:dyDescent="0.25">
      <c r="A63" s="102"/>
      <c r="B63" s="46" t="s">
        <v>19</v>
      </c>
      <c r="C63" s="48">
        <f t="shared" si="15"/>
        <v>0</v>
      </c>
      <c r="D63" s="48">
        <v>0</v>
      </c>
      <c r="E63" s="54">
        <v>0</v>
      </c>
      <c r="F63" s="54">
        <v>0</v>
      </c>
      <c r="G63" s="54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105"/>
    </row>
    <row r="64" spans="1:14" ht="45" x14ac:dyDescent="0.25">
      <c r="A64" s="102"/>
      <c r="B64" s="46" t="s">
        <v>20</v>
      </c>
      <c r="C64" s="48">
        <f t="shared" si="15"/>
        <v>0</v>
      </c>
      <c r="D64" s="48">
        <v>0</v>
      </c>
      <c r="E64" s="54">
        <v>0</v>
      </c>
      <c r="F64" s="54">
        <v>0</v>
      </c>
      <c r="G64" s="54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105"/>
    </row>
    <row r="65" spans="1:14" ht="30" x14ac:dyDescent="0.25">
      <c r="A65" s="102"/>
      <c r="B65" s="46" t="s">
        <v>21</v>
      </c>
      <c r="C65" s="48">
        <f t="shared" si="15"/>
        <v>0</v>
      </c>
      <c r="D65" s="48">
        <v>0</v>
      </c>
      <c r="E65" s="54">
        <v>0</v>
      </c>
      <c r="F65" s="54">
        <f t="shared" ref="F65:M65" si="19">E65</f>
        <v>0</v>
      </c>
      <c r="G65" s="54">
        <f t="shared" si="19"/>
        <v>0</v>
      </c>
      <c r="H65" s="48">
        <f t="shared" si="19"/>
        <v>0</v>
      </c>
      <c r="I65" s="48">
        <f t="shared" si="19"/>
        <v>0</v>
      </c>
      <c r="J65" s="48">
        <f t="shared" si="19"/>
        <v>0</v>
      </c>
      <c r="K65" s="48">
        <f t="shared" si="19"/>
        <v>0</v>
      </c>
      <c r="L65" s="48">
        <f t="shared" si="19"/>
        <v>0</v>
      </c>
      <c r="M65" s="48">
        <f t="shared" si="19"/>
        <v>0</v>
      </c>
      <c r="N65" s="105"/>
    </row>
    <row r="66" spans="1:14" ht="30" x14ac:dyDescent="0.25">
      <c r="A66" s="102"/>
      <c r="B66" s="46" t="s">
        <v>22</v>
      </c>
      <c r="C66" s="48">
        <f t="shared" si="15"/>
        <v>0</v>
      </c>
      <c r="D66" s="48">
        <v>0</v>
      </c>
      <c r="E66" s="54">
        <v>0</v>
      </c>
      <c r="F66" s="54">
        <v>0</v>
      </c>
      <c r="G66" s="54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105"/>
    </row>
    <row r="67" spans="1:14" x14ac:dyDescent="0.25">
      <c r="A67" s="102" t="s">
        <v>76</v>
      </c>
      <c r="B67" s="46" t="s">
        <v>17</v>
      </c>
      <c r="C67" s="48">
        <f t="shared" si="15"/>
        <v>0</v>
      </c>
      <c r="D67" s="48">
        <f t="shared" ref="D67:M67" si="20">D68+D69+D70+D71</f>
        <v>0</v>
      </c>
      <c r="E67" s="54">
        <f t="shared" si="20"/>
        <v>0</v>
      </c>
      <c r="F67" s="54">
        <f t="shared" si="20"/>
        <v>0</v>
      </c>
      <c r="G67" s="54">
        <f t="shared" si="20"/>
        <v>0</v>
      </c>
      <c r="H67" s="48">
        <f t="shared" si="20"/>
        <v>0</v>
      </c>
      <c r="I67" s="48">
        <f t="shared" si="20"/>
        <v>0</v>
      </c>
      <c r="J67" s="48">
        <f t="shared" si="20"/>
        <v>0</v>
      </c>
      <c r="K67" s="48">
        <f t="shared" si="20"/>
        <v>0</v>
      </c>
      <c r="L67" s="48">
        <f t="shared" si="20"/>
        <v>0</v>
      </c>
      <c r="M67" s="48">
        <f t="shared" si="20"/>
        <v>0</v>
      </c>
      <c r="N67" s="106" t="s">
        <v>101</v>
      </c>
    </row>
    <row r="68" spans="1:14" ht="45" x14ac:dyDescent="0.25">
      <c r="A68" s="102"/>
      <c r="B68" s="46" t="s">
        <v>19</v>
      </c>
      <c r="C68" s="48">
        <f t="shared" si="15"/>
        <v>0</v>
      </c>
      <c r="D68" s="48">
        <v>0</v>
      </c>
      <c r="E68" s="54">
        <v>0</v>
      </c>
      <c r="F68" s="54">
        <v>0</v>
      </c>
      <c r="G68" s="54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106"/>
    </row>
    <row r="69" spans="1:14" ht="45" x14ac:dyDescent="0.25">
      <c r="A69" s="102"/>
      <c r="B69" s="46" t="s">
        <v>20</v>
      </c>
      <c r="C69" s="48">
        <f t="shared" si="15"/>
        <v>0</v>
      </c>
      <c r="D69" s="48">
        <v>0</v>
      </c>
      <c r="E69" s="54">
        <v>0</v>
      </c>
      <c r="F69" s="54">
        <v>0</v>
      </c>
      <c r="G69" s="54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106"/>
    </row>
    <row r="70" spans="1:14" ht="30" x14ac:dyDescent="0.25">
      <c r="A70" s="102"/>
      <c r="B70" s="46" t="s">
        <v>21</v>
      </c>
      <c r="C70" s="48">
        <f t="shared" si="15"/>
        <v>0</v>
      </c>
      <c r="D70" s="48">
        <v>0</v>
      </c>
      <c r="E70" s="54">
        <v>0</v>
      </c>
      <c r="F70" s="54">
        <v>0</v>
      </c>
      <c r="G70" s="54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106"/>
    </row>
    <row r="71" spans="1:14" ht="30" x14ac:dyDescent="0.25">
      <c r="A71" s="102"/>
      <c r="B71" s="46" t="s">
        <v>22</v>
      </c>
      <c r="C71" s="48">
        <f t="shared" si="15"/>
        <v>0</v>
      </c>
      <c r="D71" s="48">
        <v>0</v>
      </c>
      <c r="E71" s="54">
        <v>0</v>
      </c>
      <c r="F71" s="54">
        <v>0</v>
      </c>
      <c r="G71" s="54">
        <v>0</v>
      </c>
      <c r="H71" s="48">
        <v>0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106"/>
    </row>
    <row r="72" spans="1:14" x14ac:dyDescent="0.25">
      <c r="A72" s="102" t="s">
        <v>23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</row>
    <row r="73" spans="1:14" ht="15" customHeight="1" x14ac:dyDescent="0.25">
      <c r="A73" s="102" t="s">
        <v>77</v>
      </c>
      <c r="B73" s="46" t="s">
        <v>17</v>
      </c>
      <c r="C73" s="48">
        <f t="shared" ref="C73:C82" si="21">SUM(D73:M73)</f>
        <v>3517800</v>
      </c>
      <c r="D73" s="48">
        <f t="shared" ref="D73:M73" si="22">D74+D75+D76+D77</f>
        <v>0</v>
      </c>
      <c r="E73" s="54">
        <f t="shared" si="22"/>
        <v>3517800</v>
      </c>
      <c r="F73" s="54">
        <f t="shared" si="22"/>
        <v>0</v>
      </c>
      <c r="G73" s="54">
        <f t="shared" si="22"/>
        <v>0</v>
      </c>
      <c r="H73" s="48">
        <f t="shared" si="22"/>
        <v>0</v>
      </c>
      <c r="I73" s="48">
        <f t="shared" si="22"/>
        <v>0</v>
      </c>
      <c r="J73" s="48">
        <f t="shared" si="22"/>
        <v>0</v>
      </c>
      <c r="K73" s="48">
        <f t="shared" si="22"/>
        <v>0</v>
      </c>
      <c r="L73" s="48">
        <f t="shared" si="22"/>
        <v>0</v>
      </c>
      <c r="M73" s="48">
        <f t="shared" si="22"/>
        <v>0</v>
      </c>
      <c r="N73" s="106" t="s">
        <v>101</v>
      </c>
    </row>
    <row r="74" spans="1:14" ht="45" x14ac:dyDescent="0.25">
      <c r="A74" s="102"/>
      <c r="B74" s="46" t="s">
        <v>19</v>
      </c>
      <c r="C74" s="48">
        <f t="shared" si="21"/>
        <v>0</v>
      </c>
      <c r="D74" s="48">
        <v>0</v>
      </c>
      <c r="E74" s="54">
        <v>0</v>
      </c>
      <c r="F74" s="54">
        <v>0</v>
      </c>
      <c r="G74" s="54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106"/>
    </row>
    <row r="75" spans="1:14" ht="45" x14ac:dyDescent="0.25">
      <c r="A75" s="102"/>
      <c r="B75" s="46" t="s">
        <v>20</v>
      </c>
      <c r="C75" s="48">
        <f t="shared" si="21"/>
        <v>0</v>
      </c>
      <c r="D75" s="48">
        <v>0</v>
      </c>
      <c r="E75" s="54">
        <v>0</v>
      </c>
      <c r="F75" s="54">
        <v>0</v>
      </c>
      <c r="G75" s="54">
        <v>0</v>
      </c>
      <c r="H75" s="48">
        <v>0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106"/>
    </row>
    <row r="76" spans="1:14" ht="30" x14ac:dyDescent="0.25">
      <c r="A76" s="102"/>
      <c r="B76" s="46" t="s">
        <v>21</v>
      </c>
      <c r="C76" s="48">
        <f t="shared" si="21"/>
        <v>3517800</v>
      </c>
      <c r="D76" s="48"/>
      <c r="E76" s="54">
        <v>3517800</v>
      </c>
      <c r="F76" s="54">
        <v>0</v>
      </c>
      <c r="G76" s="54">
        <v>0</v>
      </c>
      <c r="H76" s="48">
        <v>0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106"/>
    </row>
    <row r="77" spans="1:14" ht="30" x14ac:dyDescent="0.25">
      <c r="A77" s="102"/>
      <c r="B77" s="46" t="s">
        <v>22</v>
      </c>
      <c r="C77" s="48">
        <f t="shared" si="21"/>
        <v>0</v>
      </c>
      <c r="D77" s="48">
        <v>0</v>
      </c>
      <c r="E77" s="54">
        <v>0</v>
      </c>
      <c r="F77" s="54">
        <v>0</v>
      </c>
      <c r="G77" s="54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106"/>
    </row>
    <row r="78" spans="1:14" x14ac:dyDescent="0.25">
      <c r="A78" s="102" t="s">
        <v>78</v>
      </c>
      <c r="B78" s="46" t="s">
        <v>17</v>
      </c>
      <c r="C78" s="111">
        <f t="shared" si="21"/>
        <v>0</v>
      </c>
      <c r="D78" s="106">
        <v>0</v>
      </c>
      <c r="E78" s="106">
        <v>0</v>
      </c>
      <c r="F78" s="106">
        <v>0</v>
      </c>
      <c r="G78" s="106">
        <v>0</v>
      </c>
      <c r="H78" s="106">
        <v>0</v>
      </c>
      <c r="I78" s="106">
        <v>0</v>
      </c>
      <c r="J78" s="106">
        <v>0</v>
      </c>
      <c r="K78" s="106">
        <v>0</v>
      </c>
      <c r="L78" s="106">
        <v>0</v>
      </c>
      <c r="M78" s="106">
        <v>0</v>
      </c>
      <c r="N78" s="106" t="s">
        <v>101</v>
      </c>
    </row>
    <row r="79" spans="1:14" ht="45" x14ac:dyDescent="0.25">
      <c r="A79" s="102"/>
      <c r="B79" s="46" t="s">
        <v>19</v>
      </c>
      <c r="C79" s="112">
        <f t="shared" si="21"/>
        <v>0</v>
      </c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</row>
    <row r="80" spans="1:14" ht="45" x14ac:dyDescent="0.25">
      <c r="A80" s="102"/>
      <c r="B80" s="46" t="s">
        <v>20</v>
      </c>
      <c r="C80" s="112">
        <f t="shared" si="21"/>
        <v>0</v>
      </c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</row>
    <row r="81" spans="1:14" ht="30" x14ac:dyDescent="0.25">
      <c r="A81" s="102"/>
      <c r="B81" s="46" t="s">
        <v>21</v>
      </c>
      <c r="C81" s="112">
        <f t="shared" si="21"/>
        <v>0</v>
      </c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</row>
    <row r="82" spans="1:14" ht="30" x14ac:dyDescent="0.25">
      <c r="A82" s="102"/>
      <c r="B82" s="46" t="s">
        <v>22</v>
      </c>
      <c r="C82" s="113">
        <f t="shared" si="21"/>
        <v>0</v>
      </c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</row>
    <row r="83" spans="1:14" x14ac:dyDescent="0.25">
      <c r="A83" s="102" t="s">
        <v>24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</row>
    <row r="84" spans="1:14" s="55" customFormat="1" x14ac:dyDescent="0.25">
      <c r="A84" s="102" t="s">
        <v>79</v>
      </c>
      <c r="B84" s="56" t="s">
        <v>17</v>
      </c>
      <c r="C84" s="38">
        <f t="shared" ref="C84:C89" si="23">SUM(D84:M84)</f>
        <v>82553878.090000004</v>
      </c>
      <c r="D84" s="38">
        <f t="shared" ref="D84:M84" si="24">SUM(D85:D88)</f>
        <v>0</v>
      </c>
      <c r="E84" s="54">
        <f t="shared" si="24"/>
        <v>53972251.210000001</v>
      </c>
      <c r="F84" s="54">
        <f t="shared" si="24"/>
        <v>3572703.36</v>
      </c>
      <c r="G84" s="54">
        <f t="shared" si="24"/>
        <v>3572703.36</v>
      </c>
      <c r="H84" s="38">
        <f t="shared" si="24"/>
        <v>3572703.36</v>
      </c>
      <c r="I84" s="38">
        <f t="shared" si="24"/>
        <v>3572703.36</v>
      </c>
      <c r="J84" s="38">
        <f t="shared" si="24"/>
        <v>3572703.36</v>
      </c>
      <c r="K84" s="38">
        <f t="shared" si="24"/>
        <v>3572703.36</v>
      </c>
      <c r="L84" s="38">
        <f t="shared" si="24"/>
        <v>3572703.36</v>
      </c>
      <c r="M84" s="38">
        <f t="shared" si="24"/>
        <v>3572703.36</v>
      </c>
      <c r="N84" s="103" t="s">
        <v>101</v>
      </c>
    </row>
    <row r="85" spans="1:14" ht="45" x14ac:dyDescent="0.25">
      <c r="A85" s="102"/>
      <c r="B85" s="46" t="s">
        <v>19</v>
      </c>
      <c r="C85" s="48">
        <f t="shared" si="23"/>
        <v>0</v>
      </c>
      <c r="D85" s="48">
        <v>0</v>
      </c>
      <c r="E85" s="54">
        <f>D85</f>
        <v>0</v>
      </c>
      <c r="F85" s="54">
        <v>0</v>
      </c>
      <c r="G85" s="54">
        <f>F85</f>
        <v>0</v>
      </c>
      <c r="H85" s="48">
        <v>0</v>
      </c>
      <c r="I85" s="48">
        <f>H85</f>
        <v>0</v>
      </c>
      <c r="J85" s="48">
        <v>0</v>
      </c>
      <c r="K85" s="48">
        <f>J85</f>
        <v>0</v>
      </c>
      <c r="L85" s="48">
        <v>0</v>
      </c>
      <c r="M85" s="48">
        <f>L85</f>
        <v>0</v>
      </c>
      <c r="N85" s="103"/>
    </row>
    <row r="86" spans="1:14" ht="45" x14ac:dyDescent="0.25">
      <c r="A86" s="102"/>
      <c r="B86" s="46" t="s">
        <v>20</v>
      </c>
      <c r="C86" s="48">
        <f t="shared" si="23"/>
        <v>0</v>
      </c>
      <c r="D86" s="48">
        <v>0</v>
      </c>
      <c r="E86" s="54">
        <f>D86</f>
        <v>0</v>
      </c>
      <c r="F86" s="54">
        <v>0</v>
      </c>
      <c r="G86" s="54">
        <f>F86</f>
        <v>0</v>
      </c>
      <c r="H86" s="48">
        <v>0</v>
      </c>
      <c r="I86" s="48">
        <f>H86</f>
        <v>0</v>
      </c>
      <c r="J86" s="48">
        <v>0</v>
      </c>
      <c r="K86" s="48">
        <f>J86</f>
        <v>0</v>
      </c>
      <c r="L86" s="48">
        <v>0</v>
      </c>
      <c r="M86" s="48">
        <f>L86</f>
        <v>0</v>
      </c>
      <c r="N86" s="103"/>
    </row>
    <row r="87" spans="1:14" ht="30" x14ac:dyDescent="0.25">
      <c r="A87" s="102"/>
      <c r="B87" s="46" t="s">
        <v>21</v>
      </c>
      <c r="C87" s="48">
        <f t="shared" si="23"/>
        <v>82553878.090000004</v>
      </c>
      <c r="D87" s="48"/>
      <c r="E87" s="54">
        <v>53972251.210000001</v>
      </c>
      <c r="F87" s="54">
        <v>3572703.36</v>
      </c>
      <c r="G87" s="54">
        <v>3572703.36</v>
      </c>
      <c r="H87" s="48">
        <f>G87</f>
        <v>3572703.36</v>
      </c>
      <c r="I87" s="48">
        <f>H87</f>
        <v>3572703.36</v>
      </c>
      <c r="J87" s="48">
        <f>I87</f>
        <v>3572703.36</v>
      </c>
      <c r="K87" s="48">
        <f>J87</f>
        <v>3572703.36</v>
      </c>
      <c r="L87" s="48">
        <f>K87</f>
        <v>3572703.36</v>
      </c>
      <c r="M87" s="48">
        <f>L87</f>
        <v>3572703.36</v>
      </c>
      <c r="N87" s="103"/>
    </row>
    <row r="88" spans="1:14" ht="30" x14ac:dyDescent="0.25">
      <c r="A88" s="102"/>
      <c r="B88" s="46" t="s">
        <v>22</v>
      </c>
      <c r="C88" s="48">
        <f t="shared" si="23"/>
        <v>0</v>
      </c>
      <c r="D88" s="48"/>
      <c r="E88" s="54">
        <f>D88</f>
        <v>0</v>
      </c>
      <c r="F88" s="54">
        <f>E88</f>
        <v>0</v>
      </c>
      <c r="G88" s="54">
        <f>F88</f>
        <v>0</v>
      </c>
      <c r="H88" s="48">
        <f>G88</f>
        <v>0</v>
      </c>
      <c r="I88" s="48">
        <f>H88</f>
        <v>0</v>
      </c>
      <c r="J88" s="48">
        <f>I88</f>
        <v>0</v>
      </c>
      <c r="K88" s="48">
        <f>J88</f>
        <v>0</v>
      </c>
      <c r="L88" s="48">
        <f>K88</f>
        <v>0</v>
      </c>
      <c r="M88" s="48">
        <f>L88</f>
        <v>0</v>
      </c>
      <c r="N88" s="103"/>
    </row>
    <row r="89" spans="1:14" ht="60" x14ac:dyDescent="0.25">
      <c r="A89" s="46" t="s">
        <v>82</v>
      </c>
      <c r="B89" s="46" t="s">
        <v>17</v>
      </c>
      <c r="C89" s="48">
        <f t="shared" si="23"/>
        <v>208757459.38000003</v>
      </c>
      <c r="D89" s="48">
        <f t="shared" ref="D89:M89" si="25">D84+D78+D73+D67+D62+D57+D51+D46</f>
        <v>0</v>
      </c>
      <c r="E89" s="54">
        <f t="shared" si="25"/>
        <v>103564459.14</v>
      </c>
      <c r="F89" s="54">
        <f t="shared" si="25"/>
        <v>13149125.030000001</v>
      </c>
      <c r="G89" s="54">
        <f t="shared" si="25"/>
        <v>13149125.030000001</v>
      </c>
      <c r="H89" s="48">
        <f t="shared" si="25"/>
        <v>13149125.030000001</v>
      </c>
      <c r="I89" s="48">
        <f t="shared" si="25"/>
        <v>13149125.030000001</v>
      </c>
      <c r="J89" s="48">
        <f t="shared" si="25"/>
        <v>13149125.030000001</v>
      </c>
      <c r="K89" s="48">
        <f t="shared" si="25"/>
        <v>13149125.030000001</v>
      </c>
      <c r="L89" s="48">
        <f t="shared" si="25"/>
        <v>13149125.030000001</v>
      </c>
      <c r="M89" s="48">
        <f t="shared" si="25"/>
        <v>13149125.030000001</v>
      </c>
      <c r="N89" s="45"/>
    </row>
    <row r="90" spans="1:14" hidden="1" x14ac:dyDescent="0.25">
      <c r="A90" s="110" t="s">
        <v>30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</row>
    <row r="91" spans="1:14" hidden="1" x14ac:dyDescent="0.25">
      <c r="A91" s="114" t="s">
        <v>25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</row>
    <row r="92" spans="1:14" x14ac:dyDescent="0.25">
      <c r="A92" s="114" t="s">
        <v>26</v>
      </c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</row>
    <row r="93" spans="1:14" s="55" customFormat="1" x14ac:dyDescent="0.25">
      <c r="A93" s="102" t="s">
        <v>94</v>
      </c>
      <c r="B93" s="56" t="s">
        <v>17</v>
      </c>
      <c r="C93" s="38">
        <f t="shared" ref="C93:C112" si="26">SUM(D93:M93)</f>
        <v>77100675.299999997</v>
      </c>
      <c r="D93" s="38">
        <f t="shared" ref="D93:M93" si="27">SUM(D94:D97)</f>
        <v>0</v>
      </c>
      <c r="E93" s="54">
        <f t="shared" si="27"/>
        <v>9274566.3599999994</v>
      </c>
      <c r="F93" s="54">
        <f t="shared" si="27"/>
        <v>8459533.9800000004</v>
      </c>
      <c r="G93" s="54">
        <f t="shared" si="27"/>
        <v>8480939.2799999993</v>
      </c>
      <c r="H93" s="38">
        <f t="shared" si="27"/>
        <v>8480939.2799999993</v>
      </c>
      <c r="I93" s="38">
        <f t="shared" si="27"/>
        <v>8480939.2799999993</v>
      </c>
      <c r="J93" s="38">
        <f t="shared" si="27"/>
        <v>8480939.2799999993</v>
      </c>
      <c r="K93" s="38">
        <f t="shared" si="27"/>
        <v>8480939.2799999993</v>
      </c>
      <c r="L93" s="38">
        <f t="shared" si="27"/>
        <v>8480939.2799999993</v>
      </c>
      <c r="M93" s="38">
        <f t="shared" si="27"/>
        <v>8480939.2799999993</v>
      </c>
      <c r="N93" s="105" t="s">
        <v>27</v>
      </c>
    </row>
    <row r="94" spans="1:14" ht="45" x14ac:dyDescent="0.25">
      <c r="A94" s="102"/>
      <c r="B94" s="46" t="s">
        <v>19</v>
      </c>
      <c r="C94" s="48">
        <f t="shared" si="26"/>
        <v>0</v>
      </c>
      <c r="D94" s="48">
        <v>0</v>
      </c>
      <c r="E94" s="54">
        <v>0</v>
      </c>
      <c r="F94" s="54">
        <v>0</v>
      </c>
      <c r="G94" s="54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105"/>
    </row>
    <row r="95" spans="1:14" ht="45" x14ac:dyDescent="0.25">
      <c r="A95" s="102"/>
      <c r="B95" s="46" t="s">
        <v>20</v>
      </c>
      <c r="C95" s="48">
        <f t="shared" si="26"/>
        <v>0</v>
      </c>
      <c r="D95" s="48">
        <v>0</v>
      </c>
      <c r="E95" s="54">
        <v>0</v>
      </c>
      <c r="F95" s="54">
        <v>0</v>
      </c>
      <c r="G95" s="54">
        <v>0</v>
      </c>
      <c r="H95" s="48">
        <v>0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105"/>
    </row>
    <row r="96" spans="1:14" ht="30" x14ac:dyDescent="0.25">
      <c r="A96" s="102"/>
      <c r="B96" s="46" t="s">
        <v>21</v>
      </c>
      <c r="C96" s="48">
        <f t="shared" si="26"/>
        <v>77100675.299999997</v>
      </c>
      <c r="D96" s="48"/>
      <c r="E96" s="54">
        <v>9274566.3599999994</v>
      </c>
      <c r="F96" s="54">
        <v>8459533.9800000004</v>
      </c>
      <c r="G96" s="54">
        <v>8480939.2799999993</v>
      </c>
      <c r="H96" s="48">
        <f t="shared" ref="H96:M96" si="28">G96</f>
        <v>8480939.2799999993</v>
      </c>
      <c r="I96" s="48">
        <f t="shared" si="28"/>
        <v>8480939.2799999993</v>
      </c>
      <c r="J96" s="48">
        <f t="shared" si="28"/>
        <v>8480939.2799999993</v>
      </c>
      <c r="K96" s="48">
        <f t="shared" si="28"/>
        <v>8480939.2799999993</v>
      </c>
      <c r="L96" s="48">
        <f t="shared" si="28"/>
        <v>8480939.2799999993</v>
      </c>
      <c r="M96" s="48">
        <f t="shared" si="28"/>
        <v>8480939.2799999993</v>
      </c>
      <c r="N96" s="105"/>
    </row>
    <row r="97" spans="1:14" ht="28.5" customHeight="1" x14ac:dyDescent="0.25">
      <c r="A97" s="102"/>
      <c r="B97" s="46" t="s">
        <v>22</v>
      </c>
      <c r="C97" s="48">
        <f t="shared" si="26"/>
        <v>0</v>
      </c>
      <c r="D97" s="48">
        <v>0</v>
      </c>
      <c r="E97" s="54">
        <v>0</v>
      </c>
      <c r="F97" s="54">
        <v>0</v>
      </c>
      <c r="G97" s="54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105"/>
    </row>
    <row r="98" spans="1:14" x14ac:dyDescent="0.25">
      <c r="A98" s="102" t="s">
        <v>95</v>
      </c>
      <c r="B98" s="46" t="s">
        <v>17</v>
      </c>
      <c r="C98" s="48">
        <f t="shared" si="26"/>
        <v>77100675.299999997</v>
      </c>
      <c r="D98" s="48">
        <f t="shared" ref="D98:M98" si="29">D101</f>
        <v>0</v>
      </c>
      <c r="E98" s="54">
        <f t="shared" si="29"/>
        <v>9274566.3599999994</v>
      </c>
      <c r="F98" s="54">
        <f t="shared" si="29"/>
        <v>8459533.9800000004</v>
      </c>
      <c r="G98" s="54">
        <f t="shared" si="29"/>
        <v>8480939.2799999993</v>
      </c>
      <c r="H98" s="48">
        <f t="shared" si="29"/>
        <v>8480939.2799999993</v>
      </c>
      <c r="I98" s="48">
        <f t="shared" si="29"/>
        <v>8480939.2799999993</v>
      </c>
      <c r="J98" s="48">
        <f t="shared" si="29"/>
        <v>8480939.2799999993</v>
      </c>
      <c r="K98" s="48">
        <f t="shared" si="29"/>
        <v>8480939.2799999993</v>
      </c>
      <c r="L98" s="48">
        <f t="shared" si="29"/>
        <v>8480939.2799999993</v>
      </c>
      <c r="M98" s="48">
        <f t="shared" si="29"/>
        <v>8480939.2799999993</v>
      </c>
      <c r="N98" s="105" t="s">
        <v>101</v>
      </c>
    </row>
    <row r="99" spans="1:14" ht="45" x14ac:dyDescent="0.25">
      <c r="A99" s="102"/>
      <c r="B99" s="46" t="s">
        <v>19</v>
      </c>
      <c r="C99" s="48">
        <f t="shared" si="26"/>
        <v>0</v>
      </c>
      <c r="D99" s="48">
        <v>0</v>
      </c>
      <c r="E99" s="54">
        <v>0</v>
      </c>
      <c r="F99" s="54">
        <v>0</v>
      </c>
      <c r="G99" s="54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105"/>
    </row>
    <row r="100" spans="1:14" ht="45" x14ac:dyDescent="0.25">
      <c r="A100" s="102"/>
      <c r="B100" s="46" t="s">
        <v>20</v>
      </c>
      <c r="C100" s="48">
        <f t="shared" si="26"/>
        <v>0</v>
      </c>
      <c r="D100" s="48">
        <v>0</v>
      </c>
      <c r="E100" s="54">
        <v>0</v>
      </c>
      <c r="F100" s="54">
        <v>0</v>
      </c>
      <c r="G100" s="54">
        <v>0</v>
      </c>
      <c r="H100" s="48">
        <v>0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105"/>
    </row>
    <row r="101" spans="1:14" ht="30" x14ac:dyDescent="0.25">
      <c r="A101" s="102"/>
      <c r="B101" s="46" t="s">
        <v>21</v>
      </c>
      <c r="C101" s="48">
        <f t="shared" si="26"/>
        <v>77100675.299999997</v>
      </c>
      <c r="D101" s="48">
        <f t="shared" ref="D101:M101" si="30">D96</f>
        <v>0</v>
      </c>
      <c r="E101" s="54">
        <f t="shared" si="30"/>
        <v>9274566.3599999994</v>
      </c>
      <c r="F101" s="54">
        <f t="shared" si="30"/>
        <v>8459533.9800000004</v>
      </c>
      <c r="G101" s="54">
        <f t="shared" si="30"/>
        <v>8480939.2799999993</v>
      </c>
      <c r="H101" s="48">
        <f t="shared" si="30"/>
        <v>8480939.2799999993</v>
      </c>
      <c r="I101" s="48">
        <f t="shared" si="30"/>
        <v>8480939.2799999993</v>
      </c>
      <c r="J101" s="48">
        <f t="shared" si="30"/>
        <v>8480939.2799999993</v>
      </c>
      <c r="K101" s="48">
        <f t="shared" si="30"/>
        <v>8480939.2799999993</v>
      </c>
      <c r="L101" s="48">
        <f t="shared" si="30"/>
        <v>8480939.2799999993</v>
      </c>
      <c r="M101" s="48">
        <f t="shared" si="30"/>
        <v>8480939.2799999993</v>
      </c>
      <c r="N101" s="105"/>
    </row>
    <row r="102" spans="1:14" ht="30" x14ac:dyDescent="0.25">
      <c r="A102" s="102"/>
      <c r="B102" s="46" t="s">
        <v>22</v>
      </c>
      <c r="C102" s="48">
        <f t="shared" si="26"/>
        <v>0</v>
      </c>
      <c r="D102" s="48">
        <v>0</v>
      </c>
      <c r="E102" s="54">
        <v>0</v>
      </c>
      <c r="F102" s="54">
        <v>0</v>
      </c>
      <c r="G102" s="54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105"/>
    </row>
    <row r="103" spans="1:14" x14ac:dyDescent="0.25">
      <c r="A103" s="102" t="s">
        <v>85</v>
      </c>
      <c r="B103" s="46" t="s">
        <v>17</v>
      </c>
      <c r="C103" s="48">
        <f t="shared" si="26"/>
        <v>285858134.68000001</v>
      </c>
      <c r="D103" s="48">
        <f t="shared" ref="D103:M103" si="31">D106</f>
        <v>0</v>
      </c>
      <c r="E103" s="54">
        <f t="shared" si="31"/>
        <v>112839025.5</v>
      </c>
      <c r="F103" s="54">
        <f t="shared" si="31"/>
        <v>21608659.010000002</v>
      </c>
      <c r="G103" s="54">
        <f t="shared" si="31"/>
        <v>21630064.310000002</v>
      </c>
      <c r="H103" s="48">
        <f t="shared" si="31"/>
        <v>21630064.310000002</v>
      </c>
      <c r="I103" s="48">
        <f t="shared" si="31"/>
        <v>21630064.310000002</v>
      </c>
      <c r="J103" s="48">
        <f t="shared" si="31"/>
        <v>21630064.310000002</v>
      </c>
      <c r="K103" s="48">
        <f t="shared" si="31"/>
        <v>21630064.310000002</v>
      </c>
      <c r="L103" s="48">
        <f t="shared" si="31"/>
        <v>21630064.310000002</v>
      </c>
      <c r="M103" s="48">
        <f t="shared" si="31"/>
        <v>21630064.310000002</v>
      </c>
      <c r="N103" s="105"/>
    </row>
    <row r="104" spans="1:14" ht="45" x14ac:dyDescent="0.25">
      <c r="A104" s="102"/>
      <c r="B104" s="46" t="s">
        <v>19</v>
      </c>
      <c r="C104" s="48">
        <f t="shared" si="26"/>
        <v>0</v>
      </c>
      <c r="D104" s="48">
        <v>0</v>
      </c>
      <c r="E104" s="54">
        <v>0</v>
      </c>
      <c r="F104" s="54">
        <v>0</v>
      </c>
      <c r="G104" s="54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105"/>
    </row>
    <row r="105" spans="1:14" ht="45" x14ac:dyDescent="0.25">
      <c r="A105" s="102"/>
      <c r="B105" s="46" t="s">
        <v>20</v>
      </c>
      <c r="C105" s="48">
        <f t="shared" si="26"/>
        <v>0</v>
      </c>
      <c r="D105" s="48">
        <v>0</v>
      </c>
      <c r="E105" s="54">
        <v>0</v>
      </c>
      <c r="F105" s="54">
        <v>0</v>
      </c>
      <c r="G105" s="54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105"/>
    </row>
    <row r="106" spans="1:14" ht="30" x14ac:dyDescent="0.25">
      <c r="A106" s="102"/>
      <c r="B106" s="46" t="s">
        <v>21</v>
      </c>
      <c r="C106" s="48">
        <f t="shared" si="26"/>
        <v>285858134.68000001</v>
      </c>
      <c r="D106" s="48">
        <f t="shared" ref="D106:M106" si="32">D101+D89+D42</f>
        <v>0</v>
      </c>
      <c r="E106" s="54">
        <f t="shared" si="32"/>
        <v>112839025.5</v>
      </c>
      <c r="F106" s="54">
        <f t="shared" si="32"/>
        <v>21608659.010000002</v>
      </c>
      <c r="G106" s="54">
        <f t="shared" si="32"/>
        <v>21630064.310000002</v>
      </c>
      <c r="H106" s="48">
        <f t="shared" si="32"/>
        <v>21630064.310000002</v>
      </c>
      <c r="I106" s="48">
        <f t="shared" si="32"/>
        <v>21630064.310000002</v>
      </c>
      <c r="J106" s="48">
        <f t="shared" si="32"/>
        <v>21630064.310000002</v>
      </c>
      <c r="K106" s="48">
        <f t="shared" si="32"/>
        <v>21630064.310000002</v>
      </c>
      <c r="L106" s="48">
        <f t="shared" si="32"/>
        <v>21630064.310000002</v>
      </c>
      <c r="M106" s="48">
        <f t="shared" si="32"/>
        <v>21630064.310000002</v>
      </c>
      <c r="N106" s="105"/>
    </row>
    <row r="107" spans="1:14" ht="30" x14ac:dyDescent="0.25">
      <c r="A107" s="102"/>
      <c r="B107" s="46" t="s">
        <v>22</v>
      </c>
      <c r="C107" s="48">
        <f t="shared" si="26"/>
        <v>0</v>
      </c>
      <c r="D107" s="48">
        <v>0</v>
      </c>
      <c r="E107" s="54">
        <v>0</v>
      </c>
      <c r="F107" s="54">
        <v>0</v>
      </c>
      <c r="G107" s="54">
        <v>0</v>
      </c>
      <c r="H107" s="48">
        <v>0</v>
      </c>
      <c r="I107" s="48">
        <v>0</v>
      </c>
      <c r="J107" s="48">
        <v>0</v>
      </c>
      <c r="K107" s="48">
        <v>0</v>
      </c>
      <c r="L107" s="48">
        <v>0</v>
      </c>
      <c r="M107" s="48">
        <v>0</v>
      </c>
      <c r="N107" s="105"/>
    </row>
    <row r="108" spans="1:14" x14ac:dyDescent="0.25">
      <c r="A108" s="102" t="s">
        <v>86</v>
      </c>
      <c r="B108" s="46" t="s">
        <v>17</v>
      </c>
      <c r="C108" s="48">
        <f t="shared" si="26"/>
        <v>285858134.68000001</v>
      </c>
      <c r="D108" s="48">
        <f t="shared" ref="D108:M108" si="33">D111</f>
        <v>0</v>
      </c>
      <c r="E108" s="54">
        <f t="shared" si="33"/>
        <v>112839025.5</v>
      </c>
      <c r="F108" s="54">
        <f t="shared" si="33"/>
        <v>21608659.010000002</v>
      </c>
      <c r="G108" s="54">
        <f t="shared" si="33"/>
        <v>21630064.310000002</v>
      </c>
      <c r="H108" s="48">
        <f t="shared" si="33"/>
        <v>21630064.310000002</v>
      </c>
      <c r="I108" s="48">
        <f t="shared" si="33"/>
        <v>21630064.310000002</v>
      </c>
      <c r="J108" s="48">
        <f t="shared" si="33"/>
        <v>21630064.310000002</v>
      </c>
      <c r="K108" s="48">
        <f t="shared" si="33"/>
        <v>21630064.310000002</v>
      </c>
      <c r="L108" s="48">
        <f t="shared" si="33"/>
        <v>21630064.310000002</v>
      </c>
      <c r="M108" s="48">
        <f t="shared" si="33"/>
        <v>21630064.310000002</v>
      </c>
      <c r="N108" s="105" t="s">
        <v>101</v>
      </c>
    </row>
    <row r="109" spans="1:14" ht="45" x14ac:dyDescent="0.25">
      <c r="A109" s="102"/>
      <c r="B109" s="46" t="s">
        <v>19</v>
      </c>
      <c r="C109" s="48">
        <f t="shared" si="26"/>
        <v>0</v>
      </c>
      <c r="D109" s="48">
        <v>0</v>
      </c>
      <c r="E109" s="54">
        <v>0</v>
      </c>
      <c r="F109" s="54">
        <v>0</v>
      </c>
      <c r="G109" s="54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105"/>
    </row>
    <row r="110" spans="1:14" ht="45" x14ac:dyDescent="0.25">
      <c r="A110" s="102"/>
      <c r="B110" s="46" t="s">
        <v>20</v>
      </c>
      <c r="C110" s="48">
        <f t="shared" si="26"/>
        <v>0</v>
      </c>
      <c r="D110" s="48">
        <v>0</v>
      </c>
      <c r="E110" s="54">
        <v>0</v>
      </c>
      <c r="F110" s="54">
        <v>0</v>
      </c>
      <c r="G110" s="54">
        <v>0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105"/>
    </row>
    <row r="111" spans="1:14" ht="29.25" customHeight="1" x14ac:dyDescent="0.25">
      <c r="A111" s="102"/>
      <c r="B111" s="46" t="s">
        <v>21</v>
      </c>
      <c r="C111" s="48">
        <f t="shared" si="26"/>
        <v>285858134.68000001</v>
      </c>
      <c r="D111" s="48">
        <f t="shared" ref="D111:M111" si="34">D106</f>
        <v>0</v>
      </c>
      <c r="E111" s="54">
        <f t="shared" si="34"/>
        <v>112839025.5</v>
      </c>
      <c r="F111" s="54">
        <f t="shared" si="34"/>
        <v>21608659.010000002</v>
      </c>
      <c r="G111" s="54">
        <f t="shared" si="34"/>
        <v>21630064.310000002</v>
      </c>
      <c r="H111" s="48">
        <f t="shared" si="34"/>
        <v>21630064.310000002</v>
      </c>
      <c r="I111" s="48">
        <f t="shared" si="34"/>
        <v>21630064.310000002</v>
      </c>
      <c r="J111" s="48">
        <f t="shared" si="34"/>
        <v>21630064.310000002</v>
      </c>
      <c r="K111" s="48">
        <f t="shared" si="34"/>
        <v>21630064.310000002</v>
      </c>
      <c r="L111" s="48">
        <f t="shared" si="34"/>
        <v>21630064.310000002</v>
      </c>
      <c r="M111" s="48">
        <f t="shared" si="34"/>
        <v>21630064.310000002</v>
      </c>
      <c r="N111" s="105"/>
    </row>
    <row r="112" spans="1:14" ht="28.5" customHeight="1" x14ac:dyDescent="0.25">
      <c r="A112" s="102"/>
      <c r="B112" s="46" t="s">
        <v>22</v>
      </c>
      <c r="C112" s="48">
        <f t="shared" si="26"/>
        <v>0</v>
      </c>
      <c r="D112" s="48">
        <v>0</v>
      </c>
      <c r="E112" s="54">
        <v>0</v>
      </c>
      <c r="F112" s="54">
        <v>0</v>
      </c>
      <c r="G112" s="54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105"/>
    </row>
    <row r="116" spans="4:8" x14ac:dyDescent="0.25">
      <c r="D116" s="12"/>
    </row>
    <row r="117" spans="4:8" x14ac:dyDescent="0.25">
      <c r="D117" s="12"/>
      <c r="E117" s="59"/>
      <c r="F117" s="59"/>
      <c r="G117" s="59"/>
      <c r="H117" s="12"/>
    </row>
  </sheetData>
  <mergeCells count="69">
    <mergeCell ref="A108:A112"/>
    <mergeCell ref="N108:N112"/>
    <mergeCell ref="A91:N91"/>
    <mergeCell ref="A92:N92"/>
    <mergeCell ref="A93:A97"/>
    <mergeCell ref="N93:N97"/>
    <mergeCell ref="A98:A102"/>
    <mergeCell ref="N98:N107"/>
    <mergeCell ref="A103:A107"/>
    <mergeCell ref="A90:N90"/>
    <mergeCell ref="A83:N83"/>
    <mergeCell ref="A84:A88"/>
    <mergeCell ref="N84:N88"/>
    <mergeCell ref="A72:N72"/>
    <mergeCell ref="A78:A82"/>
    <mergeCell ref="C78:C82"/>
    <mergeCell ref="D78:D82"/>
    <mergeCell ref="E78:E82"/>
    <mergeCell ref="L78:L82"/>
    <mergeCell ref="A73:A77"/>
    <mergeCell ref="N73:N77"/>
    <mergeCell ref="A30:N30"/>
    <mergeCell ref="K78:K82"/>
    <mergeCell ref="F78:F82"/>
    <mergeCell ref="G78:G82"/>
    <mergeCell ref="A56:M56"/>
    <mergeCell ref="M78:M82"/>
    <mergeCell ref="N78:N82"/>
    <mergeCell ref="H78:H82"/>
    <mergeCell ref="I78:I82"/>
    <mergeCell ref="J78:J82"/>
    <mergeCell ref="A36:N36"/>
    <mergeCell ref="A37:A41"/>
    <mergeCell ref="N37:N41"/>
    <mergeCell ref="A43:N43"/>
    <mergeCell ref="A44:N44"/>
    <mergeCell ref="A62:A66"/>
    <mergeCell ref="A57:A61"/>
    <mergeCell ref="N57:N61"/>
    <mergeCell ref="A67:A71"/>
    <mergeCell ref="N67:N71"/>
    <mergeCell ref="A4:N4"/>
    <mergeCell ref="A45:N45"/>
    <mergeCell ref="A46:A50"/>
    <mergeCell ref="N46:N50"/>
    <mergeCell ref="A51:A55"/>
    <mergeCell ref="N51:N55"/>
    <mergeCell ref="N62:N66"/>
    <mergeCell ref="A25:A29"/>
    <mergeCell ref="A5:A6"/>
    <mergeCell ref="B5:B6"/>
    <mergeCell ref="C5:C6"/>
    <mergeCell ref="D5:M5"/>
    <mergeCell ref="J1:R1"/>
    <mergeCell ref="J2:R2"/>
    <mergeCell ref="J3:R3"/>
    <mergeCell ref="A31:A35"/>
    <mergeCell ref="N31:N35"/>
    <mergeCell ref="A7:N7"/>
    <mergeCell ref="A8:N11"/>
    <mergeCell ref="N5:N6"/>
    <mergeCell ref="N25:N29"/>
    <mergeCell ref="A12:N12"/>
    <mergeCell ref="A13:N13"/>
    <mergeCell ref="A14:N14"/>
    <mergeCell ref="A15:A19"/>
    <mergeCell ref="N15:N19"/>
    <mergeCell ref="A20:A24"/>
    <mergeCell ref="N20:N24"/>
  </mergeCells>
  <pageMargins left="0.59055118110236227" right="0.39370078740157483" top="1.1811023622047245" bottom="0.31496062992125984" header="0.23622047244094491" footer="0.19685039370078741"/>
  <pageSetup paperSize="256" scale="55" firstPageNumber="17" fitToHeight="0" orientation="landscape" useFirstPageNumber="1" r:id="rId1"/>
  <headerFooter>
    <oddHeader>&amp;C&amp;"Times New Roman,обычный"&amp;14&amp;P</oddHeader>
  </headerFooter>
  <rowBreaks count="3" manualBreakCount="3">
    <brk id="29" max="14" man="1"/>
    <brk id="55" max="14" man="1"/>
    <brk id="8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таблица 1 </vt:lpstr>
      <vt:lpstr>таблица 3</vt:lpstr>
      <vt:lpstr>таблица 4</vt:lpstr>
      <vt:lpstr>'таблица 1 '!Область_печати</vt:lpstr>
      <vt:lpstr>'таблица 3'!Область_печати</vt:lpstr>
      <vt:lpstr>'таблица 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Шишманцева Эльвира Юрьевна</cp:lastModifiedBy>
  <cp:lastPrinted>2021-12-07T09:00:55Z</cp:lastPrinted>
  <dcterms:created xsi:type="dcterms:W3CDTF">2017-02-10T05:22:01Z</dcterms:created>
  <dcterms:modified xsi:type="dcterms:W3CDTF">2022-01-20T09:45:01Z</dcterms:modified>
</cp:coreProperties>
</file>