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nichanu_ln\Desktop\РАБОЧАЯ ЛИЛИЯ\РЕГИСТР\Тексты НПА от исполнителей\Администрация города\2022\01\17.01\12-108-382\"/>
    </mc:Choice>
  </mc:AlternateContent>
  <bookViews>
    <workbookView xWindow="-105" yWindow="-105" windowWidth="23250" windowHeight="12600"/>
  </bookViews>
  <sheets>
    <sheet name="т.4" sheetId="1" r:id="rId1"/>
  </sheets>
  <definedNames>
    <definedName name="_xlnm.Print_Area" localSheetId="0">т.4!$A$1:$M$139</definedName>
  </definedName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2" i="1" l="1"/>
  <c r="F52" i="1"/>
  <c r="G52" i="1"/>
  <c r="H52" i="1"/>
  <c r="I52" i="1"/>
  <c r="J52" i="1"/>
  <c r="K52" i="1"/>
  <c r="L52" i="1"/>
  <c r="E53" i="1"/>
  <c r="F53" i="1"/>
  <c r="G53" i="1"/>
  <c r="H53" i="1"/>
  <c r="I53" i="1"/>
  <c r="J53" i="1"/>
  <c r="K53" i="1"/>
  <c r="L53" i="1"/>
  <c r="D53" i="1"/>
  <c r="D52" i="1"/>
  <c r="E17" i="1"/>
  <c r="F17" i="1"/>
  <c r="G17" i="1"/>
  <c r="H17" i="1"/>
  <c r="I17" i="1"/>
  <c r="J17" i="1"/>
  <c r="K17" i="1"/>
  <c r="L17" i="1"/>
  <c r="E18" i="1"/>
  <c r="F18" i="1"/>
  <c r="G18" i="1"/>
  <c r="H18" i="1"/>
  <c r="I18" i="1"/>
  <c r="J18" i="1"/>
  <c r="K18" i="1"/>
  <c r="L18" i="1"/>
  <c r="D18" i="1"/>
  <c r="D17" i="1"/>
  <c r="E73" i="1" l="1"/>
  <c r="E129" i="1" s="1"/>
  <c r="F73" i="1"/>
  <c r="F129" i="1" s="1"/>
  <c r="G73" i="1"/>
  <c r="G129" i="1" s="1"/>
  <c r="H73" i="1"/>
  <c r="H129" i="1" s="1"/>
  <c r="I73" i="1"/>
  <c r="I129" i="1" s="1"/>
  <c r="J73" i="1"/>
  <c r="J129" i="1" s="1"/>
  <c r="K73" i="1"/>
  <c r="K129" i="1" s="1"/>
  <c r="L73" i="1"/>
  <c r="L129" i="1" s="1"/>
  <c r="E74" i="1"/>
  <c r="F74" i="1"/>
  <c r="G74" i="1"/>
  <c r="H74" i="1"/>
  <c r="I74" i="1"/>
  <c r="J74" i="1"/>
  <c r="K74" i="1"/>
  <c r="L74" i="1"/>
  <c r="D74" i="1"/>
  <c r="D73" i="1"/>
  <c r="D129" i="1" s="1"/>
  <c r="C80" i="1"/>
  <c r="C79" i="1"/>
  <c r="L78" i="1"/>
  <c r="K78" i="1"/>
  <c r="J78" i="1"/>
  <c r="I78" i="1"/>
  <c r="H78" i="1"/>
  <c r="G78" i="1"/>
  <c r="F78" i="1"/>
  <c r="E78" i="1"/>
  <c r="D78" i="1"/>
  <c r="C78" i="1" l="1"/>
  <c r="C62" i="1"/>
  <c r="C61" i="1"/>
  <c r="L60" i="1"/>
  <c r="K60" i="1"/>
  <c r="J60" i="1"/>
  <c r="I60" i="1"/>
  <c r="H60" i="1"/>
  <c r="G60" i="1"/>
  <c r="F60" i="1"/>
  <c r="E60" i="1"/>
  <c r="D60" i="1"/>
  <c r="C59" i="1"/>
  <c r="C58" i="1"/>
  <c r="L57" i="1"/>
  <c r="K57" i="1"/>
  <c r="J57" i="1"/>
  <c r="I57" i="1"/>
  <c r="H57" i="1"/>
  <c r="G57" i="1"/>
  <c r="F57" i="1"/>
  <c r="E57" i="1"/>
  <c r="D57" i="1"/>
  <c r="C83" i="1"/>
  <c r="C82" i="1"/>
  <c r="C77" i="1"/>
  <c r="C76" i="1"/>
  <c r="C71" i="1"/>
  <c r="C70" i="1"/>
  <c r="C65" i="1"/>
  <c r="C64" i="1"/>
  <c r="C68" i="1"/>
  <c r="C67" i="1"/>
  <c r="C56" i="1"/>
  <c r="C55" i="1"/>
  <c r="L54" i="1"/>
  <c r="K54" i="1"/>
  <c r="J54" i="1"/>
  <c r="I54" i="1"/>
  <c r="H54" i="1"/>
  <c r="G54" i="1"/>
  <c r="F54" i="1"/>
  <c r="E54" i="1"/>
  <c r="D54" i="1"/>
  <c r="C81" i="1" l="1"/>
  <c r="C63" i="1"/>
  <c r="C75" i="1"/>
  <c r="C60" i="1"/>
  <c r="C66" i="1"/>
  <c r="C54" i="1"/>
  <c r="C69" i="1"/>
  <c r="C57" i="1"/>
  <c r="E48" i="1"/>
  <c r="F48" i="1"/>
  <c r="H48" i="1"/>
  <c r="I48" i="1"/>
  <c r="L48" i="1"/>
  <c r="D48" i="1"/>
  <c r="D47" i="1"/>
  <c r="D132" i="1" s="1"/>
  <c r="F47" i="1"/>
  <c r="F132" i="1" s="1"/>
  <c r="G47" i="1"/>
  <c r="G132" i="1" s="1"/>
  <c r="H47" i="1"/>
  <c r="H132" i="1" s="1"/>
  <c r="J47" i="1"/>
  <c r="J132" i="1" s="1"/>
  <c r="K47" i="1"/>
  <c r="K132" i="1" s="1"/>
  <c r="E47" i="1"/>
  <c r="E132" i="1" s="1"/>
  <c r="L47" i="1"/>
  <c r="J48" i="1"/>
  <c r="G48" i="1"/>
  <c r="K48" i="1"/>
  <c r="C45" i="1"/>
  <c r="C44" i="1"/>
  <c r="L43" i="1"/>
  <c r="K43" i="1"/>
  <c r="J43" i="1"/>
  <c r="I43" i="1"/>
  <c r="H43" i="1"/>
  <c r="G43" i="1"/>
  <c r="F43" i="1"/>
  <c r="E43" i="1"/>
  <c r="D43" i="1"/>
  <c r="C42" i="1"/>
  <c r="C41" i="1"/>
  <c r="L40" i="1"/>
  <c r="K40" i="1"/>
  <c r="J40" i="1"/>
  <c r="I40" i="1"/>
  <c r="H40" i="1"/>
  <c r="G40" i="1"/>
  <c r="F40" i="1"/>
  <c r="E40" i="1"/>
  <c r="D40" i="1"/>
  <c r="C33" i="1"/>
  <c r="C32" i="1"/>
  <c r="L31" i="1"/>
  <c r="K31" i="1"/>
  <c r="J31" i="1"/>
  <c r="I31" i="1"/>
  <c r="H31" i="1"/>
  <c r="G31" i="1"/>
  <c r="F31" i="1"/>
  <c r="E31" i="1"/>
  <c r="D31" i="1"/>
  <c r="C30" i="1"/>
  <c r="C29" i="1"/>
  <c r="L28" i="1"/>
  <c r="K28" i="1"/>
  <c r="J28" i="1"/>
  <c r="I28" i="1"/>
  <c r="H28" i="1"/>
  <c r="G28" i="1"/>
  <c r="F28" i="1"/>
  <c r="E28" i="1"/>
  <c r="D28" i="1"/>
  <c r="C27" i="1"/>
  <c r="C26" i="1"/>
  <c r="L25" i="1"/>
  <c r="K25" i="1"/>
  <c r="J25" i="1"/>
  <c r="I25" i="1"/>
  <c r="H25" i="1"/>
  <c r="G25" i="1"/>
  <c r="F25" i="1"/>
  <c r="E25" i="1"/>
  <c r="D25" i="1"/>
  <c r="C11" i="1"/>
  <c r="C40" i="1" l="1"/>
  <c r="C43" i="1"/>
  <c r="C17" i="1"/>
  <c r="I47" i="1"/>
  <c r="C28" i="1"/>
  <c r="C25" i="1"/>
  <c r="C31" i="1"/>
  <c r="C47" i="1" l="1"/>
  <c r="I132" i="1"/>
  <c r="C10" i="1" l="1"/>
  <c r="L10" i="1"/>
  <c r="K10" i="1"/>
  <c r="J10" i="1"/>
  <c r="H10" i="1"/>
  <c r="G10" i="1"/>
  <c r="F10" i="1"/>
  <c r="E10" i="1"/>
  <c r="D10" i="1"/>
  <c r="I10" i="1" l="1"/>
  <c r="K96" i="1" l="1"/>
  <c r="J96" i="1"/>
  <c r="I96" i="1"/>
  <c r="H96" i="1"/>
  <c r="L96" i="1" l="1"/>
  <c r="I124" i="1" l="1"/>
  <c r="J124" i="1"/>
  <c r="I126" i="1"/>
  <c r="J126" i="1"/>
  <c r="C39" i="1" l="1"/>
  <c r="C38" i="1"/>
  <c r="L37" i="1"/>
  <c r="K37" i="1"/>
  <c r="J37" i="1"/>
  <c r="I37" i="1"/>
  <c r="H37" i="1"/>
  <c r="G37" i="1"/>
  <c r="F37" i="1"/>
  <c r="E37" i="1"/>
  <c r="D37" i="1"/>
  <c r="C48" i="1" l="1"/>
  <c r="C37" i="1"/>
  <c r="H87" i="1" l="1"/>
  <c r="E51" i="1" l="1"/>
  <c r="J51" i="1"/>
  <c r="H51" i="1"/>
  <c r="D51" i="1"/>
  <c r="K51" i="1"/>
  <c r="G51" i="1"/>
  <c r="F51" i="1"/>
  <c r="I51" i="1"/>
  <c r="C46" i="1" l="1"/>
  <c r="L51" i="1"/>
  <c r="C111" i="1"/>
  <c r="D109" i="1"/>
  <c r="E109" i="1"/>
  <c r="F109" i="1"/>
  <c r="G109" i="1"/>
  <c r="H109" i="1"/>
  <c r="I109" i="1"/>
  <c r="J109" i="1"/>
  <c r="K109" i="1"/>
  <c r="L109" i="1"/>
  <c r="H116" i="1"/>
  <c r="I116" i="1"/>
  <c r="J116" i="1"/>
  <c r="K116" i="1"/>
  <c r="L116" i="1"/>
  <c r="G116" i="1"/>
  <c r="C107" i="1"/>
  <c r="C106" i="1"/>
  <c r="C13" i="1"/>
  <c r="C12" i="1" s="1"/>
  <c r="L12" i="1"/>
  <c r="K12" i="1"/>
  <c r="J12" i="1"/>
  <c r="H12" i="1"/>
  <c r="G12" i="1"/>
  <c r="F12" i="1"/>
  <c r="E12" i="1"/>
  <c r="D12" i="1"/>
  <c r="H108" i="1" l="1"/>
  <c r="H130" i="1"/>
  <c r="H133" i="1" s="1"/>
  <c r="K108" i="1"/>
  <c r="K130" i="1"/>
  <c r="K133" i="1" s="1"/>
  <c r="K136" i="1" s="1"/>
  <c r="G108" i="1"/>
  <c r="G130" i="1"/>
  <c r="G133" i="1" s="1"/>
  <c r="D108" i="1"/>
  <c r="D130" i="1"/>
  <c r="D133" i="1" s="1"/>
  <c r="D136" i="1" s="1"/>
  <c r="J108" i="1"/>
  <c r="J130" i="1"/>
  <c r="J133" i="1" s="1"/>
  <c r="F108" i="1"/>
  <c r="F130" i="1"/>
  <c r="F133" i="1" s="1"/>
  <c r="L108" i="1"/>
  <c r="L130" i="1"/>
  <c r="L133" i="1" s="1"/>
  <c r="I108" i="1"/>
  <c r="I130" i="1"/>
  <c r="I133" i="1" s="1"/>
  <c r="I136" i="1" s="1"/>
  <c r="E108" i="1"/>
  <c r="E130" i="1"/>
  <c r="E133" i="1" s="1"/>
  <c r="E136" i="1" s="1"/>
  <c r="L72" i="1"/>
  <c r="G136" i="1"/>
  <c r="J136" i="1"/>
  <c r="F136" i="1"/>
  <c r="K72" i="1"/>
  <c r="H136" i="1"/>
  <c r="G72" i="1"/>
  <c r="J135" i="1"/>
  <c r="F135" i="1"/>
  <c r="I72" i="1"/>
  <c r="E72" i="1"/>
  <c r="J72" i="1"/>
  <c r="L132" i="1"/>
  <c r="H72" i="1"/>
  <c r="D72" i="1"/>
  <c r="C109" i="1"/>
  <c r="K135" i="1"/>
  <c r="G135" i="1"/>
  <c r="F72" i="1"/>
  <c r="C73" i="1"/>
  <c r="I12" i="1"/>
  <c r="D110" i="1"/>
  <c r="E110" i="1"/>
  <c r="F110" i="1"/>
  <c r="G110" i="1"/>
  <c r="H110" i="1"/>
  <c r="I110" i="1"/>
  <c r="J110" i="1"/>
  <c r="K110" i="1"/>
  <c r="L110" i="1"/>
  <c r="D112" i="1"/>
  <c r="E112" i="1"/>
  <c r="F112" i="1"/>
  <c r="G112" i="1"/>
  <c r="H112" i="1"/>
  <c r="I112" i="1"/>
  <c r="J112" i="1"/>
  <c r="K112" i="1"/>
  <c r="L112" i="1"/>
  <c r="C113" i="1"/>
  <c r="C112" i="1" s="1"/>
  <c r="D114" i="1"/>
  <c r="E114" i="1"/>
  <c r="F114" i="1"/>
  <c r="G114" i="1"/>
  <c r="H114" i="1"/>
  <c r="I114" i="1"/>
  <c r="J114" i="1"/>
  <c r="K114" i="1"/>
  <c r="L114" i="1"/>
  <c r="C115" i="1"/>
  <c r="C114" i="1" s="1"/>
  <c r="D116" i="1"/>
  <c r="E116" i="1"/>
  <c r="F116" i="1"/>
  <c r="C117" i="1"/>
  <c r="C116" i="1" s="1"/>
  <c r="D118" i="1"/>
  <c r="E118" i="1"/>
  <c r="F118" i="1"/>
  <c r="G118" i="1"/>
  <c r="H118" i="1"/>
  <c r="I118" i="1"/>
  <c r="J118" i="1"/>
  <c r="K118" i="1"/>
  <c r="L118" i="1"/>
  <c r="C119" i="1"/>
  <c r="C118" i="1" s="1"/>
  <c r="D120" i="1"/>
  <c r="E120" i="1"/>
  <c r="F120" i="1"/>
  <c r="G120" i="1"/>
  <c r="H120" i="1"/>
  <c r="I120" i="1"/>
  <c r="J120" i="1"/>
  <c r="K120" i="1"/>
  <c r="L120" i="1"/>
  <c r="C121" i="1"/>
  <c r="C120" i="1" s="1"/>
  <c r="D122" i="1"/>
  <c r="E122" i="1"/>
  <c r="F122" i="1"/>
  <c r="G122" i="1"/>
  <c r="H122" i="1"/>
  <c r="I122" i="1"/>
  <c r="J122" i="1"/>
  <c r="K122" i="1"/>
  <c r="L122" i="1"/>
  <c r="C123" i="1"/>
  <c r="C122" i="1" s="1"/>
  <c r="D124" i="1"/>
  <c r="E124" i="1"/>
  <c r="F124" i="1"/>
  <c r="G124" i="1"/>
  <c r="H124" i="1"/>
  <c r="K124" i="1"/>
  <c r="L124" i="1"/>
  <c r="C125" i="1"/>
  <c r="C124" i="1" s="1"/>
  <c r="D126" i="1"/>
  <c r="E126" i="1"/>
  <c r="F126" i="1"/>
  <c r="G126" i="1"/>
  <c r="H126" i="1"/>
  <c r="K126" i="1"/>
  <c r="L126" i="1"/>
  <c r="C127" i="1"/>
  <c r="C126" i="1" s="1"/>
  <c r="C86" i="1"/>
  <c r="C85" i="1"/>
  <c r="L84" i="1"/>
  <c r="K84" i="1"/>
  <c r="J84" i="1"/>
  <c r="I84" i="1"/>
  <c r="H84" i="1"/>
  <c r="G84" i="1"/>
  <c r="F84" i="1"/>
  <c r="E84" i="1"/>
  <c r="D84" i="1"/>
  <c r="L81" i="1"/>
  <c r="K81" i="1"/>
  <c r="J81" i="1"/>
  <c r="I81" i="1"/>
  <c r="H81" i="1"/>
  <c r="G81" i="1"/>
  <c r="F81" i="1"/>
  <c r="E81" i="1"/>
  <c r="D81" i="1"/>
  <c r="L136" i="1" l="1"/>
  <c r="J134" i="1"/>
  <c r="K131" i="1"/>
  <c r="G134" i="1"/>
  <c r="K134" i="1"/>
  <c r="J131" i="1"/>
  <c r="F131" i="1"/>
  <c r="G131" i="1"/>
  <c r="F134" i="1"/>
  <c r="D131" i="1"/>
  <c r="D135" i="1"/>
  <c r="D134" i="1" s="1"/>
  <c r="L135" i="1"/>
  <c r="H135" i="1"/>
  <c r="H131" i="1"/>
  <c r="E131" i="1"/>
  <c r="E135" i="1"/>
  <c r="C132" i="1"/>
  <c r="I135" i="1"/>
  <c r="I131" i="1"/>
  <c r="C108" i="1"/>
  <c r="C110" i="1"/>
  <c r="C84" i="1"/>
  <c r="C36" i="1"/>
  <c r="C35" i="1"/>
  <c r="L34" i="1"/>
  <c r="K34" i="1"/>
  <c r="J34" i="1"/>
  <c r="I34" i="1"/>
  <c r="H34" i="1"/>
  <c r="G34" i="1"/>
  <c r="F34" i="1"/>
  <c r="E34" i="1"/>
  <c r="D34" i="1"/>
  <c r="E134" i="1" l="1"/>
  <c r="I134" i="1"/>
  <c r="H134" i="1"/>
  <c r="L131" i="1"/>
  <c r="L134" i="1"/>
  <c r="C34" i="1"/>
  <c r="L105" i="1" l="1"/>
  <c r="K105" i="1"/>
  <c r="J105" i="1"/>
  <c r="I105" i="1"/>
  <c r="H105" i="1"/>
  <c r="G105" i="1"/>
  <c r="F105" i="1"/>
  <c r="E105" i="1"/>
  <c r="D105" i="1"/>
  <c r="C104" i="1"/>
  <c r="C103" i="1"/>
  <c r="L102" i="1"/>
  <c r="K102" i="1"/>
  <c r="J102" i="1"/>
  <c r="I102" i="1"/>
  <c r="H102" i="1"/>
  <c r="G102" i="1"/>
  <c r="F102" i="1"/>
  <c r="E102" i="1"/>
  <c r="D102" i="1"/>
  <c r="C101" i="1"/>
  <c r="C100" i="1"/>
  <c r="L99" i="1"/>
  <c r="K99" i="1"/>
  <c r="J99" i="1"/>
  <c r="I99" i="1"/>
  <c r="H99" i="1"/>
  <c r="G99" i="1"/>
  <c r="F99" i="1"/>
  <c r="E99" i="1"/>
  <c r="D99" i="1"/>
  <c r="C98" i="1"/>
  <c r="C97" i="1"/>
  <c r="G96" i="1"/>
  <c r="F96" i="1"/>
  <c r="E96" i="1"/>
  <c r="D96" i="1"/>
  <c r="C95" i="1"/>
  <c r="C94" i="1"/>
  <c r="L93" i="1"/>
  <c r="K93" i="1"/>
  <c r="J93" i="1"/>
  <c r="I93" i="1"/>
  <c r="H93" i="1"/>
  <c r="G93" i="1"/>
  <c r="F93" i="1"/>
  <c r="E93" i="1"/>
  <c r="D93" i="1"/>
  <c r="C92" i="1"/>
  <c r="C91" i="1"/>
  <c r="L90" i="1"/>
  <c r="K90" i="1"/>
  <c r="J90" i="1"/>
  <c r="I90" i="1"/>
  <c r="H90" i="1"/>
  <c r="G90" i="1"/>
  <c r="F90" i="1"/>
  <c r="E90" i="1"/>
  <c r="D90" i="1"/>
  <c r="L63" i="1"/>
  <c r="K63" i="1"/>
  <c r="J63" i="1"/>
  <c r="I63" i="1"/>
  <c r="H63" i="1"/>
  <c r="G63" i="1"/>
  <c r="F63" i="1"/>
  <c r="E63" i="1"/>
  <c r="D63" i="1"/>
  <c r="C89" i="1"/>
  <c r="C88" i="1"/>
  <c r="L87" i="1"/>
  <c r="K87" i="1"/>
  <c r="J87" i="1"/>
  <c r="I87" i="1"/>
  <c r="G87" i="1"/>
  <c r="F87" i="1"/>
  <c r="E87" i="1"/>
  <c r="D87" i="1"/>
  <c r="L75" i="1"/>
  <c r="K75" i="1"/>
  <c r="J75" i="1"/>
  <c r="I75" i="1"/>
  <c r="H75" i="1"/>
  <c r="G75" i="1"/>
  <c r="F75" i="1"/>
  <c r="E75" i="1"/>
  <c r="D75" i="1"/>
  <c r="L69" i="1"/>
  <c r="K69" i="1"/>
  <c r="J69" i="1"/>
  <c r="I69" i="1"/>
  <c r="H69" i="1"/>
  <c r="G69" i="1"/>
  <c r="F69" i="1"/>
  <c r="E69" i="1"/>
  <c r="D69" i="1"/>
  <c r="D22" i="1"/>
  <c r="E22" i="1"/>
  <c r="F22" i="1"/>
  <c r="G22" i="1"/>
  <c r="H22" i="1"/>
  <c r="I22" i="1"/>
  <c r="J22" i="1"/>
  <c r="K22" i="1"/>
  <c r="L22" i="1"/>
  <c r="C24" i="1"/>
  <c r="C23" i="1"/>
  <c r="C21" i="1"/>
  <c r="C20" i="1"/>
  <c r="D19" i="1"/>
  <c r="E19" i="1"/>
  <c r="F19" i="1"/>
  <c r="G19" i="1"/>
  <c r="H19" i="1"/>
  <c r="I19" i="1"/>
  <c r="J19" i="1"/>
  <c r="K19" i="1"/>
  <c r="L19" i="1"/>
  <c r="C102" i="1" l="1"/>
  <c r="C105" i="1"/>
  <c r="C99" i="1"/>
  <c r="C96" i="1"/>
  <c r="C90" i="1"/>
  <c r="C93" i="1"/>
  <c r="C22" i="1"/>
  <c r="C87" i="1"/>
  <c r="C18" i="1"/>
  <c r="C16" i="1" s="1"/>
  <c r="C19" i="1"/>
  <c r="C52" i="1" l="1"/>
  <c r="C53" i="1"/>
  <c r="C74" i="1"/>
  <c r="C72" i="1" s="1"/>
  <c r="C51" i="1" l="1"/>
  <c r="D16" i="1" l="1"/>
  <c r="D46" i="1" s="1"/>
  <c r="H16" i="1" l="1"/>
  <c r="H46" i="1" s="1"/>
  <c r="L16" i="1"/>
  <c r="L46" i="1" s="1"/>
  <c r="K16" i="1"/>
  <c r="K46" i="1" s="1"/>
  <c r="F16" i="1"/>
  <c r="F46" i="1" s="1"/>
  <c r="J16" i="1"/>
  <c r="J46" i="1" s="1"/>
  <c r="E16" i="1"/>
  <c r="E46" i="1" s="1"/>
  <c r="G16" i="1"/>
  <c r="G46" i="1" s="1"/>
  <c r="I16" i="1"/>
  <c r="I46" i="1" s="1"/>
  <c r="L66" i="1"/>
  <c r="K66" i="1"/>
  <c r="J66" i="1"/>
  <c r="I66" i="1"/>
  <c r="H66" i="1"/>
  <c r="G66" i="1"/>
  <c r="F66" i="1"/>
  <c r="E66" i="1"/>
  <c r="D66" i="1"/>
  <c r="G128" i="1" l="1"/>
  <c r="K128" i="1" l="1"/>
  <c r="C133" i="1"/>
  <c r="C131" i="1" s="1"/>
  <c r="L128" i="1"/>
  <c r="C129" i="1"/>
  <c r="C130" i="1"/>
  <c r="H128" i="1"/>
  <c r="D128" i="1"/>
  <c r="F128" i="1"/>
  <c r="J128" i="1"/>
  <c r="I128" i="1"/>
  <c r="E128" i="1"/>
  <c r="C136" i="1" l="1"/>
  <c r="C128" i="1"/>
  <c r="C135" i="1" l="1"/>
  <c r="C134" i="1" l="1"/>
</calcChain>
</file>

<file path=xl/sharedStrings.xml><?xml version="1.0" encoding="utf-8"?>
<sst xmlns="http://schemas.openxmlformats.org/spreadsheetml/2006/main" count="245" uniqueCount="77">
  <si>
    <t>Наименование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</si>
  <si>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</si>
  <si>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</si>
  <si>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</si>
  <si>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</si>
  <si>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</si>
  <si>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</si>
  <si>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</si>
  <si>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</si>
  <si>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</si>
  <si>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Подпрограмма «Общее и дополнительное образование в общеобразовательных учреждениях»</t>
  </si>
  <si>
    <t>Объем 
финансирования 
(всего, руб.)</t>
  </si>
  <si>
    <t xml:space="preserve">за счет средств местного бюджета </t>
  </si>
  <si>
    <t>Дополнительная потребность в объеме финансирования</t>
  </si>
  <si>
    <t>Всего по подпрограмме
«Общее и дополнительное образование в общеобразовательных учреждениях»</t>
  </si>
  <si>
    <t>Общий объем финансирования программы – всего, в том числе:</t>
  </si>
  <si>
    <t>Источники 
финанси-рования</t>
  </si>
  <si>
    <t>В том числе по годам</t>
  </si>
  <si>
    <t>Подпрограмма «Дошкольное образование в образовательных учреждениях, реализующих программу дошкольного образования»</t>
  </si>
  <si>
    <t>всего, в том числе</t>
  </si>
  <si>
    <t xml:space="preserve">муниципальной программы «Развитие образования города Сургута на период до 2030 года»
</t>
  </si>
  <si>
    <t>Задача 1.2. Развитие инфраструктуры образовательных учреждений, реализующих основную образовательную программу дошкольного образования, в целях повышения доступности дошкольного образования.</t>
  </si>
  <si>
    <t>ДАиГ</t>
  </si>
  <si>
    <t>Задача 2.2. Развитие инфраструктуры образовательных учреждений, реализующих основную общеобразовательную программу, в целях улучшения условий оказания образовательных услуг.</t>
  </si>
  <si>
    <t>за счет средств местного бюджета</t>
  </si>
  <si>
    <t>х</t>
  </si>
  <si>
    <t>Задача 1. Осуществление управленческих и иных функций по формированию открытой, саморазвивающейся, информационно и технически оснащенной образовательной системы, по реализации права населения города на общедоступное бесплатное дошкольное, общее и дополнительное образование, по обеспечению деятельности муниципальных учреждений, подведомственных департаменту образования.</t>
  </si>
  <si>
    <t>Основное мероприятие 2.2.4. 
«Выполнение работ по строительству спортивных центров с универсальным игровым залом» – всего, в том числе:</t>
  </si>
  <si>
    <t>Мероприятие 2.2.4.1. 
«Спортивный центр с универсальным игровым залом № 7 (МБОУ СШ № 12, микрорайон А)»</t>
  </si>
  <si>
    <t>Мероприятие 2.2.4.2. 
«Спортивный центр с универсальным игровым залом № 8 (МБОУ СОШ № 1, микрорайон 12)»</t>
  </si>
  <si>
    <t>Мероприятие 2.2.4.3. 
«Спортивный центр с универсальным игровым залом № 9 (МБОУ СОШ № 5, микрорайон 15А)»</t>
  </si>
  <si>
    <t xml:space="preserve">Мероприятие 2.2.4.7. 
«Спортивный центр с универсальным игровым залом № 13 (МБОУ гимназия «Лаборатория Салахова», территория дошкольного отделения)» </t>
  </si>
  <si>
    <t>Основное мероприятие 
«Финансовое обеспечение мероприятий, направленных на создание универсальной безбарьерной среды в учреждениях, подведом-ственных департаменту образования»</t>
  </si>
  <si>
    <t>за счет меж-бюджетных трансфертов 
из окружного бюджета</t>
  </si>
  <si>
    <t>департамент архитектуры 
и градо-строительства
(далее - 
ДАиГ)</t>
  </si>
  <si>
    <t>Ответственный (администратор или соадми-нистратор)</t>
  </si>
  <si>
    <t>Объем финансирования соадминистратора – департамента архитектуры и градостроительства</t>
  </si>
  <si>
    <t>Всего по подпрограмме 
«Дошкольное образование 
в образовательных учреждениях, реализующих программу дошкольного образования»</t>
  </si>
  <si>
    <t>Мероприятие 2.2.4.4. 
«Спортивный центр с универсальным игровым залом № 10 (МБОУ СОШ 
№ 20)»</t>
  </si>
  <si>
    <t>Мероприятие 2.2.4.6. 
«Спортивный центр с универсальным игровым залом № 12 (МБОУ СОШ 
№ 29)»</t>
  </si>
  <si>
    <t xml:space="preserve">Мероприятие 2.2.4.8. 
«Спортивный центр с универсальным игровым залом № 14 (МБОУ СОШ 
№ 8)» </t>
  </si>
  <si>
    <t xml:space="preserve">Мероприятие 2.2.4.9. 
«Спортивный центр с универсальным игровым залом № 15 (МБОУ СОШ 
№ 1)»  </t>
  </si>
  <si>
    <t>Таблица 4</t>
  </si>
  <si>
    <t>Основное мероприятие 
«Мероприятие по организации безопасности учреждений образования»</t>
  </si>
  <si>
    <t xml:space="preserve">
ДАиГ</t>
  </si>
  <si>
    <t>Мероприятие 1.2.1.1.
«Нежилое здание для размещения дошкольной образовательной организации» (300 мест)</t>
  </si>
  <si>
    <t>Мероприятие 1.2.1.2.
«Нежилое здание для размещения дошкольной образовательной организации» (300 мест)</t>
  </si>
  <si>
    <t>Мероприятие 1.2.1.3.
«Нежилые помещения для размещения «Билдинг-сада» 
(80 мест)</t>
  </si>
  <si>
    <t>Мероприятие 1.2.1.4.
«Нежилые помещения для размещения «Билдинг-сада» 
(480 мест)</t>
  </si>
  <si>
    <t>Мероприятие 1.2.1.5.
«Нежилое здание для размещения дошкольной образовательной организации» (200 мест)</t>
  </si>
  <si>
    <t xml:space="preserve">Мероприятие 1.2.1.7.
«Нежилое здание для размещения дошкольной образовательной организации» (300 мест)
</t>
  </si>
  <si>
    <t xml:space="preserve">Мероприятие 1.2.1.8.
«Нежилое здание для размещения дошкольной образовательной организации» (300 мест)
</t>
  </si>
  <si>
    <t xml:space="preserve">Мероприятие 1.2.1.9.
«Нежилое здание для размещения дошкольной образовательной организации» (300 мест)
</t>
  </si>
  <si>
    <t xml:space="preserve">Мероприятие 1.2.1.6.
«Нежилое здание для размещения дошкольной образовательной организации» (300 мест)
</t>
  </si>
  <si>
    <t>Основное мероприятие 2.2.2.
«Приобретение объектов общего образования»</t>
  </si>
  <si>
    <t>Основное мероприятие 1.2.1.  «Приобретение объектов недвижимого имущества для размещения дошкольных организаций»</t>
  </si>
  <si>
    <t>Мероприятие 2.2.2.1. 
«Нежилое здание для размещения общеобразовательной организации» (900 мест)</t>
  </si>
  <si>
    <t>Мероприятие 2.2.2.2. 
«Нежилое здание для размещения общеобразовательной организации с универсальной безбарьерной средой» (1250 мест)</t>
  </si>
  <si>
    <t>Мероприятие 2.2.2.3. 
«Нежилое здание для размещения общеобразовательной организации "Школа-детский сад» (100 учащихся/200 мест)</t>
  </si>
  <si>
    <t>Мероприятие  2.2.2.4.
«Нежилое здание для размещения общеобразовательной организации с универсальной безбарьерной средой» (1250 мест)</t>
  </si>
  <si>
    <t>Мероприятие 2.2.2.5. 
«Нежилое здание для размещения общеобразовательной организации «Школа-детский сад» с универсальной безбарьерной средой»
(1250/550 мест)</t>
  </si>
  <si>
    <t>Мероприятие 2.2.2.6.
«Нежилое здание для размещения общеобразовательной организации с универсальной безбарьерной средой»
(990 мест)</t>
  </si>
  <si>
    <t>Основное мероприятие 2.2.3.
«Проектирование, строительство (реконструкция) муниципальных объектов общего образования», 
в том числе:</t>
  </si>
  <si>
    <t xml:space="preserve">Мероприятие 2.2.4.5. 
«Спортивный центр с универсальным игровым залом № 11 (МБОУ гимназия № 2)» </t>
  </si>
  <si>
    <t xml:space="preserve">Мероприятие  2.2.3.11.
«Клубно-спортивный блок  МБОУ СОШ № 38, пр. Пролетарский, 14А города Сургута. Реконструкция» 
(200 мест)
</t>
  </si>
  <si>
    <t xml:space="preserve">Мероприятие 2.2.3.3.
«Средняя общеобразовательная школа в микрорайоне 31Б г. Сургута (Общеобразовательная организация с универсальной безбарьерной средой)» 
(990 мест) </t>
  </si>
  <si>
    <t xml:space="preserve">Мероприятие 2.2.3.4.
«Средняя общеобразовательная школа в микрорайоне 45 г. Сургута (Общеобразовательная организация с универсальной безбарьерной средой)» 
(550 мест) </t>
  </si>
  <si>
    <t xml:space="preserve">Мероприятие 2.2.3.5.
«Средняя общеобразовательная школа в 16А микрорайоне г. Сургута (Общеобразовательная организация с универсальной безбарьерной средой)» 
(900 мест) </t>
  </si>
  <si>
    <t>Мероприятие 2.2.3.1.
«Средняя общеобразовательная школа в микрорайоне 20А г. Сургута (Общеобразовательная организация с универсальной безбарьерной средой)» 
(1500 мест)*
(концессия)</t>
  </si>
  <si>
    <t>Мероприятие 2.2.3.2.
«Средняя общеобразовательная школа в микрорайоне 24 г. Сургута (Общеобразовательная организация с универсальной безбарьерной средой)» (1500 мест)*
(концессия)</t>
  </si>
  <si>
    <t xml:space="preserve">Мероприятие 2.2.3.6.
«Средняя общеобразовательная школа в микрорайоне 30 г. Сургута (Общеобразовательная организация с универсальной безбарьерной средой)» 
(1500 мест) 
</t>
  </si>
  <si>
    <t xml:space="preserve">Мероприятие 2.2.3.7.
«Средняя общеобразовательная школа на территории «Университетского городка» (Общеобразовательная организация с универсальной безбарьерной средой)» 
(1500 мест) </t>
  </si>
  <si>
    <t xml:space="preserve">Мероприятие 2.2.3.8.
«Средняя общеобразовательная школа № 4 в микрорайоне 28 г. Сургута. Блок 2» 
(700 мест) </t>
  </si>
  <si>
    <t xml:space="preserve">Мероприятие 2.2.3.9.
«Средняя общеобразовательная школа в микрорайоне 27А г. Сургута (Общеобразовательная организация с универсальной безбарьерной средой)» 
(1500 мест) 
</t>
  </si>
  <si>
    <t>Мероприятие 2.2.3.10.
«Школа-детский сад в 21-22 микрорайонах г. Сургута
(200 учащихся/100 мест)</t>
  </si>
  <si>
    <t>Цель программы: создание условий для подготовки конкурентоспособных граждан, обеспечение доступного и качественного непрерывного образования, соответствующего требованиям инновационного развития экономики города, современным потребностям общества, формирование открытой, саморазвивающейся, информационно и технически оснащенной образовательной системы, способной в полной мере удовлетворить  запросы личности и социума.</t>
  </si>
  <si>
    <t xml:space="preserve">           Примечание: * - сроки строительства и объемы финансирования указаны в соответствии с решением Рабочей группы по подготовке и участию ХМАО - Югры в отборе проектов для направления заявок в Министерство Просвещения Российской Федерации на участие в программе строительства новых школ в соответствии с постановлением Правительства Российской Федерации от 26.12.2017 № 1642 "Об утверждении государственной программы Российской Федерации "Развитие образования".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</si>
</sst>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22"/>
      <name val="Times New Roman"/>
      <family val="1"/>
      <charset val="204"/>
    </font>
    <font>
      <sz val="24"/>
      <color theme="1"/>
      <name val="Times New Roman"/>
      <family val="1"/>
      <charset val="204"/>
    </font>
    <font>
      <sz val="24"/>
      <color theme="1"/>
      <name val="Calibri"/>
      <family val="2"/>
      <charset val="204"/>
      <scheme val="minor"/>
    </font>
    <font>
      <sz val="24"/>
      <name val="Times New Roman"/>
      <family val="1"/>
      <charset val="204"/>
    </font>
    <font>
      <sz val="24"/>
      <name val="Arial"/>
      <family val="2"/>
      <charset val="204"/>
    </font>
    <font>
      <b/>
      <sz val="24"/>
      <name val="Arial"/>
      <family val="2"/>
      <charset val="204"/>
    </font>
    <font>
      <i/>
      <sz val="24"/>
      <name val="Arial"/>
      <family val="2"/>
      <charset val="204"/>
    </font>
    <font>
      <sz val="26"/>
      <color theme="1"/>
      <name val="Times New Roman"/>
      <family val="1"/>
      <charset val="204"/>
    </font>
    <font>
      <sz val="26"/>
      <color theme="1"/>
      <name val="Calibri"/>
      <family val="2"/>
      <charset val="204"/>
      <scheme val="minor"/>
    </font>
    <font>
      <sz val="24"/>
      <color rgb="FFFF0000"/>
      <name val="Arial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</cellStyleXfs>
  <cellXfs count="57">
    <xf numFmtId="0" fontId="0" fillId="0" borderId="0" xfId="0"/>
    <xf numFmtId="0" fontId="4" fillId="0" borderId="0" xfId="0" applyFont="1" applyFill="1" applyBorder="1" applyAlignment="1">
      <alignment vertical="top"/>
    </xf>
    <xf numFmtId="3" fontId="7" fillId="0" borderId="1" xfId="0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49" fontId="7" fillId="0" borderId="0" xfId="0" applyNumberFormat="1" applyFont="1" applyFill="1" applyBorder="1" applyAlignment="1">
      <alignment horizontal="left" vertical="top" wrapText="1"/>
    </xf>
    <xf numFmtId="3" fontId="7" fillId="0" borderId="0" xfId="0" applyNumberFormat="1" applyFont="1" applyFill="1" applyBorder="1" applyAlignment="1">
      <alignment horizontal="left" vertical="top" wrapText="1"/>
    </xf>
    <xf numFmtId="4" fontId="7" fillId="0" borderId="0" xfId="0" applyNumberFormat="1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/>
    </xf>
    <xf numFmtId="4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horizontal="center" vertical="top"/>
    </xf>
    <xf numFmtId="4" fontId="5" fillId="0" borderId="1" xfId="0" applyNumberFormat="1" applyFont="1" applyFill="1" applyBorder="1" applyAlignment="1">
      <alignment vertical="top"/>
    </xf>
    <xf numFmtId="3" fontId="5" fillId="0" borderId="1" xfId="0" applyNumberFormat="1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/>
    </xf>
    <xf numFmtId="4" fontId="11" fillId="0" borderId="0" xfId="0" applyNumberFormat="1" applyFont="1" applyFill="1" applyAlignment="1">
      <alignment horizontal="right" vertical="top"/>
    </xf>
    <xf numFmtId="3" fontId="7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vertical="top"/>
    </xf>
    <xf numFmtId="4" fontId="9" fillId="0" borderId="0" xfId="0" applyNumberFormat="1" applyFont="1" applyFill="1" applyBorder="1" applyAlignment="1">
      <alignment vertical="top"/>
    </xf>
    <xf numFmtId="49" fontId="7" fillId="0" borderId="1" xfId="0" applyNumberFormat="1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center" vertical="top"/>
    </xf>
    <xf numFmtId="49" fontId="7" fillId="0" borderId="2" xfId="0" applyNumberFormat="1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" fontId="5" fillId="0" borderId="5" xfId="0" applyNumberFormat="1" applyFont="1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/>
    </xf>
    <xf numFmtId="3" fontId="7" fillId="0" borderId="2" xfId="0" applyNumberFormat="1" applyFont="1" applyFill="1" applyBorder="1" applyAlignment="1">
      <alignment horizontal="center" vertical="top"/>
    </xf>
    <xf numFmtId="3" fontId="7" fillId="0" borderId="3" xfId="0" applyNumberFormat="1" applyFont="1" applyFill="1" applyBorder="1" applyAlignment="1">
      <alignment horizontal="center" vertical="top"/>
    </xf>
    <xf numFmtId="0" fontId="0" fillId="0" borderId="4" xfId="0" applyFill="1" applyBorder="1" applyAlignment="1">
      <alignment vertical="top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4" fontId="11" fillId="0" borderId="0" xfId="0" applyNumberFormat="1" applyFont="1" applyFill="1" applyAlignment="1">
      <alignment horizontal="center" vertical="top" wrapText="1"/>
    </xf>
    <xf numFmtId="4" fontId="12" fillId="0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4" fontId="5" fillId="0" borderId="0" xfId="0" applyNumberFormat="1" applyFont="1" applyFill="1" applyAlignment="1">
      <alignment horizontal="left" vertical="top" wrapText="1"/>
    </xf>
    <xf numFmtId="4" fontId="6" fillId="0" borderId="0" xfId="0" applyNumberFormat="1" applyFont="1" applyFill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1" xfId="0" applyFill="1" applyBorder="1" applyAlignment="1">
      <alignment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</cellXfs>
  <cellStyles count="6">
    <cellStyle name="Обычный" xfId="0" builtinId="0"/>
    <cellStyle name="Обычный 2" xfId="1"/>
    <cellStyle name="Обычный 2 2" xfId="5"/>
    <cellStyle name="Обычный 3" xfId="3"/>
    <cellStyle name="Обычный 4" xfId="4"/>
    <cellStyle name="Процент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139"/>
  <sheetViews>
    <sheetView showZeros="0" tabSelected="1" view="pageBreakPreview" zoomScale="41" zoomScaleNormal="41" zoomScaleSheetLayoutView="41" zoomScalePageLayoutView="26" workbookViewId="0">
      <pane xSplit="2" ySplit="9" topLeftCell="C133" activePane="bottomRight" state="frozen"/>
      <selection pane="topRight" activeCell="C1" sqref="C1"/>
      <selection pane="bottomLeft" activeCell="A11" sqref="A11"/>
      <selection pane="bottomRight" activeCell="A139" sqref="A139:M139"/>
    </sheetView>
  </sheetViews>
  <sheetFormatPr defaultColWidth="9.28515625" defaultRowHeight="30.75" outlineLevelRow="1" x14ac:dyDescent="0.25"/>
  <cols>
    <col min="1" max="1" width="61.7109375" style="11" customWidth="1"/>
    <col min="2" max="2" width="30.28515625" style="12" customWidth="1"/>
    <col min="3" max="3" width="38.7109375" style="13" customWidth="1"/>
    <col min="4" max="4" width="36" style="13" customWidth="1"/>
    <col min="5" max="5" width="35.28515625" style="13" customWidth="1"/>
    <col min="6" max="6" width="36.28515625" style="13" customWidth="1"/>
    <col min="7" max="7" width="36.7109375" style="13" customWidth="1"/>
    <col min="8" max="8" width="37" style="13" customWidth="1"/>
    <col min="9" max="9" width="37.42578125" style="13" customWidth="1"/>
    <col min="10" max="11" width="36.5703125" style="13" customWidth="1"/>
    <col min="12" max="12" width="36.28515625" style="13" customWidth="1"/>
    <col min="13" max="13" width="35.140625" style="11" customWidth="1"/>
    <col min="14" max="14" width="9.28515625" style="11" customWidth="1"/>
    <col min="15" max="16" width="9.28515625" style="11"/>
    <col min="17" max="17" width="45.85546875" style="11" customWidth="1"/>
    <col min="18" max="16384" width="9.28515625" style="11"/>
  </cols>
  <sheetData>
    <row r="1" spans="1:13" ht="33" x14ac:dyDescent="0.25">
      <c r="M1" s="17" t="s">
        <v>42</v>
      </c>
    </row>
    <row r="2" spans="1:13" ht="33.75" x14ac:dyDescent="0.25">
      <c r="A2" s="47" t="s">
        <v>13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9"/>
    </row>
    <row r="3" spans="1:13" ht="33.75" x14ac:dyDescent="0.25">
      <c r="A3" s="47" t="s">
        <v>20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9"/>
    </row>
    <row r="4" spans="1:13" ht="31.15" customHeight="1" x14ac:dyDescent="0.25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3" ht="35.25" customHeight="1" x14ac:dyDescent="0.25">
      <c r="A5" s="31" t="s">
        <v>0</v>
      </c>
      <c r="B5" s="31" t="s">
        <v>16</v>
      </c>
      <c r="C5" s="31" t="s">
        <v>11</v>
      </c>
      <c r="D5" s="33" t="s">
        <v>17</v>
      </c>
      <c r="E5" s="34"/>
      <c r="F5" s="34"/>
      <c r="G5" s="34"/>
      <c r="H5" s="34"/>
      <c r="I5" s="34"/>
      <c r="J5" s="34"/>
      <c r="K5" s="34"/>
      <c r="L5" s="35"/>
      <c r="M5" s="31" t="s">
        <v>35</v>
      </c>
    </row>
    <row r="6" spans="1:13" s="12" customFormat="1" ht="95.25" customHeight="1" x14ac:dyDescent="0.25">
      <c r="A6" s="31"/>
      <c r="B6" s="31"/>
      <c r="C6" s="31"/>
      <c r="D6" s="20" t="s">
        <v>1</v>
      </c>
      <c r="E6" s="20" t="s">
        <v>2</v>
      </c>
      <c r="F6" s="20" t="s">
        <v>3</v>
      </c>
      <c r="G6" s="20" t="s">
        <v>4</v>
      </c>
      <c r="H6" s="20" t="s">
        <v>5</v>
      </c>
      <c r="I6" s="20" t="s">
        <v>6</v>
      </c>
      <c r="J6" s="20" t="s">
        <v>7</v>
      </c>
      <c r="K6" s="20" t="s">
        <v>8</v>
      </c>
      <c r="L6" s="20" t="s">
        <v>9</v>
      </c>
      <c r="M6" s="31"/>
    </row>
    <row r="7" spans="1:13" s="12" customFormat="1" x14ac:dyDescent="0.25">
      <c r="A7" s="15">
        <v>1</v>
      </c>
      <c r="B7" s="15">
        <v>2</v>
      </c>
      <c r="C7" s="15">
        <v>3</v>
      </c>
      <c r="D7" s="15">
        <v>5</v>
      </c>
      <c r="E7" s="15">
        <v>6</v>
      </c>
      <c r="F7" s="15">
        <v>7</v>
      </c>
      <c r="G7" s="15">
        <v>8</v>
      </c>
      <c r="H7" s="15">
        <v>9</v>
      </c>
      <c r="I7" s="15">
        <v>10</v>
      </c>
      <c r="J7" s="15">
        <v>11</v>
      </c>
      <c r="K7" s="15">
        <v>12</v>
      </c>
      <c r="L7" s="15">
        <v>13</v>
      </c>
      <c r="M7" s="15">
        <v>14</v>
      </c>
    </row>
    <row r="8" spans="1:13" s="12" customFormat="1" ht="72" customHeight="1" x14ac:dyDescent="0.25">
      <c r="A8" s="29" t="s">
        <v>75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3" s="12" customFormat="1" ht="73.900000000000006" customHeight="1" x14ac:dyDescent="0.25">
      <c r="A9" s="29" t="s">
        <v>26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3" ht="61.5" x14ac:dyDescent="0.25">
      <c r="A10" s="29" t="s">
        <v>43</v>
      </c>
      <c r="B10" s="19" t="s">
        <v>19</v>
      </c>
      <c r="C10" s="20">
        <f t="shared" ref="C10:L12" si="0">C11</f>
        <v>114942750</v>
      </c>
      <c r="D10" s="20">
        <f t="shared" si="0"/>
        <v>13336200</v>
      </c>
      <c r="E10" s="20">
        <f t="shared" si="0"/>
        <v>0</v>
      </c>
      <c r="F10" s="20">
        <f t="shared" si="0"/>
        <v>101606550</v>
      </c>
      <c r="G10" s="20">
        <f t="shared" si="0"/>
        <v>0</v>
      </c>
      <c r="H10" s="20">
        <f t="shared" si="0"/>
        <v>0</v>
      </c>
      <c r="I10" s="20">
        <f t="shared" si="0"/>
        <v>0</v>
      </c>
      <c r="J10" s="20">
        <f t="shared" si="0"/>
        <v>0</v>
      </c>
      <c r="K10" s="20">
        <f t="shared" si="0"/>
        <v>0</v>
      </c>
      <c r="L10" s="20">
        <f t="shared" si="0"/>
        <v>0</v>
      </c>
      <c r="M10" s="31" t="s">
        <v>34</v>
      </c>
    </row>
    <row r="11" spans="1:13" ht="205.5" customHeight="1" x14ac:dyDescent="0.25">
      <c r="A11" s="30"/>
      <c r="B11" s="19" t="s">
        <v>24</v>
      </c>
      <c r="C11" s="20">
        <f>SUM(D11:L11)</f>
        <v>114942750</v>
      </c>
      <c r="D11" s="20">
        <v>13336200</v>
      </c>
      <c r="E11" s="20"/>
      <c r="F11" s="20">
        <v>101606550</v>
      </c>
      <c r="G11" s="20"/>
      <c r="H11" s="20"/>
      <c r="I11" s="20"/>
      <c r="J11" s="20"/>
      <c r="K11" s="20"/>
      <c r="L11" s="20"/>
      <c r="M11" s="32"/>
    </row>
    <row r="12" spans="1:13" ht="61.5" x14ac:dyDescent="0.25">
      <c r="A12" s="29" t="s">
        <v>32</v>
      </c>
      <c r="B12" s="19" t="s">
        <v>19</v>
      </c>
      <c r="C12" s="20">
        <f t="shared" si="0"/>
        <v>132437360</v>
      </c>
      <c r="D12" s="20">
        <f t="shared" si="0"/>
        <v>2800000</v>
      </c>
      <c r="E12" s="20">
        <f t="shared" si="0"/>
        <v>114423650</v>
      </c>
      <c r="F12" s="20">
        <f t="shared" si="0"/>
        <v>928330</v>
      </c>
      <c r="G12" s="20">
        <f t="shared" si="0"/>
        <v>14285380</v>
      </c>
      <c r="H12" s="20">
        <f t="shared" si="0"/>
        <v>0</v>
      </c>
      <c r="I12" s="20">
        <f t="shared" si="0"/>
        <v>0</v>
      </c>
      <c r="J12" s="20">
        <f t="shared" si="0"/>
        <v>0</v>
      </c>
      <c r="K12" s="20">
        <f t="shared" si="0"/>
        <v>0</v>
      </c>
      <c r="L12" s="20">
        <f t="shared" si="0"/>
        <v>0</v>
      </c>
      <c r="M12" s="31" t="s">
        <v>44</v>
      </c>
    </row>
    <row r="13" spans="1:13" ht="205.5" customHeight="1" x14ac:dyDescent="0.25">
      <c r="A13" s="30"/>
      <c r="B13" s="19" t="s">
        <v>24</v>
      </c>
      <c r="C13" s="20">
        <f>SUM(D13:L13)</f>
        <v>132437360</v>
      </c>
      <c r="D13" s="20">
        <v>2800000</v>
      </c>
      <c r="E13" s="20">
        <v>114423650</v>
      </c>
      <c r="F13" s="20">
        <v>928330</v>
      </c>
      <c r="G13" s="20">
        <v>14285380</v>
      </c>
      <c r="H13" s="20"/>
      <c r="I13" s="20"/>
      <c r="J13" s="20"/>
      <c r="K13" s="20"/>
      <c r="L13" s="20"/>
      <c r="M13" s="32"/>
    </row>
    <row r="14" spans="1:13" ht="51" customHeight="1" x14ac:dyDescent="0.25">
      <c r="A14" s="29" t="s">
        <v>18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53"/>
    </row>
    <row r="15" spans="1:13" ht="51" customHeight="1" x14ac:dyDescent="0.25">
      <c r="A15" s="29" t="s">
        <v>21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53"/>
    </row>
    <row r="16" spans="1:13" ht="81.75" customHeight="1" x14ac:dyDescent="0.25">
      <c r="A16" s="56" t="s">
        <v>55</v>
      </c>
      <c r="B16" s="2" t="s">
        <v>19</v>
      </c>
      <c r="C16" s="3">
        <f>C17+C18</f>
        <v>3795982363.2399998</v>
      </c>
      <c r="D16" s="3">
        <f t="shared" ref="D16:L16" si="1">D17+D18</f>
        <v>0</v>
      </c>
      <c r="E16" s="3">
        <f t="shared" si="1"/>
        <v>0</v>
      </c>
      <c r="F16" s="3">
        <f t="shared" si="1"/>
        <v>0</v>
      </c>
      <c r="G16" s="3">
        <f t="shared" si="1"/>
        <v>1634776293.24</v>
      </c>
      <c r="H16" s="3">
        <f t="shared" si="1"/>
        <v>0</v>
      </c>
      <c r="I16" s="3">
        <f t="shared" si="1"/>
        <v>1622881740</v>
      </c>
      <c r="J16" s="3">
        <f t="shared" si="1"/>
        <v>0</v>
      </c>
      <c r="K16" s="3">
        <f t="shared" si="1"/>
        <v>538324330</v>
      </c>
      <c r="L16" s="3">
        <f t="shared" si="1"/>
        <v>0</v>
      </c>
      <c r="M16" s="31" t="s">
        <v>22</v>
      </c>
    </row>
    <row r="17" spans="1:13" ht="192" customHeight="1" x14ac:dyDescent="0.25">
      <c r="A17" s="56"/>
      <c r="B17" s="2" t="s">
        <v>33</v>
      </c>
      <c r="C17" s="3">
        <f>SUM(D17:L17)</f>
        <v>3606183240.5799999</v>
      </c>
      <c r="D17" s="3">
        <f>D20+D23+D26+D29+D32+D35+D38+D41+D44</f>
        <v>0</v>
      </c>
      <c r="E17" s="3">
        <f t="shared" ref="E17:L17" si="2">E20+E23+E26+E29+E32+E35+E38+E41+E44</f>
        <v>0</v>
      </c>
      <c r="F17" s="3">
        <f t="shared" si="2"/>
        <v>0</v>
      </c>
      <c r="G17" s="3">
        <f t="shared" si="2"/>
        <v>1553037480.5799999</v>
      </c>
      <c r="H17" s="3">
        <f t="shared" si="2"/>
        <v>0</v>
      </c>
      <c r="I17" s="3">
        <f t="shared" si="2"/>
        <v>1541737650</v>
      </c>
      <c r="J17" s="3">
        <f t="shared" si="2"/>
        <v>0</v>
      </c>
      <c r="K17" s="3">
        <f t="shared" si="2"/>
        <v>511408110</v>
      </c>
      <c r="L17" s="3">
        <f t="shared" si="2"/>
        <v>0</v>
      </c>
      <c r="M17" s="36"/>
    </row>
    <row r="18" spans="1:13" ht="144.75" customHeight="1" x14ac:dyDescent="0.25">
      <c r="A18" s="56"/>
      <c r="B18" s="2" t="s">
        <v>12</v>
      </c>
      <c r="C18" s="3">
        <f>SUM(D18:L18)</f>
        <v>189799122.66</v>
      </c>
      <c r="D18" s="3">
        <f>D21+D24+D27+D30+D33+D36+D39+D42+D45</f>
        <v>0</v>
      </c>
      <c r="E18" s="3">
        <f t="shared" ref="E18:L18" si="3">E21+E24+E27+E30+E33+E36+E39+E42+E45</f>
        <v>0</v>
      </c>
      <c r="F18" s="3">
        <f t="shared" si="3"/>
        <v>0</v>
      </c>
      <c r="G18" s="3">
        <f t="shared" si="3"/>
        <v>81738812.659999996</v>
      </c>
      <c r="H18" s="3">
        <f t="shared" si="3"/>
        <v>0</v>
      </c>
      <c r="I18" s="3">
        <f t="shared" si="3"/>
        <v>81144090</v>
      </c>
      <c r="J18" s="3">
        <f t="shared" si="3"/>
        <v>0</v>
      </c>
      <c r="K18" s="3">
        <f t="shared" si="3"/>
        <v>26916220</v>
      </c>
      <c r="L18" s="3">
        <f t="shared" si="3"/>
        <v>0</v>
      </c>
      <c r="M18" s="36"/>
    </row>
    <row r="19" spans="1:13" ht="83.25" customHeight="1" x14ac:dyDescent="0.25">
      <c r="A19" s="24" t="s">
        <v>45</v>
      </c>
      <c r="B19" s="2" t="s">
        <v>19</v>
      </c>
      <c r="C19" s="3">
        <f>C20+C21</f>
        <v>540960580</v>
      </c>
      <c r="D19" s="3">
        <f t="shared" ref="D19:L19" si="4">D20+D21</f>
        <v>0</v>
      </c>
      <c r="E19" s="3">
        <f t="shared" si="4"/>
        <v>0</v>
      </c>
      <c r="F19" s="3">
        <f t="shared" si="4"/>
        <v>0</v>
      </c>
      <c r="G19" s="3">
        <f t="shared" si="4"/>
        <v>540960580</v>
      </c>
      <c r="H19" s="3">
        <f t="shared" si="4"/>
        <v>0</v>
      </c>
      <c r="I19" s="3">
        <f t="shared" si="4"/>
        <v>0</v>
      </c>
      <c r="J19" s="3">
        <f t="shared" si="4"/>
        <v>0</v>
      </c>
      <c r="K19" s="3">
        <f t="shared" si="4"/>
        <v>0</v>
      </c>
      <c r="L19" s="3">
        <f t="shared" si="4"/>
        <v>0</v>
      </c>
      <c r="M19" s="31" t="s">
        <v>22</v>
      </c>
    </row>
    <row r="20" spans="1:13" ht="177.75" customHeight="1" x14ac:dyDescent="0.25">
      <c r="A20" s="24"/>
      <c r="B20" s="2" t="s">
        <v>33</v>
      </c>
      <c r="C20" s="3">
        <f>SUM(D20:L20)</f>
        <v>513912550</v>
      </c>
      <c r="D20" s="3"/>
      <c r="E20" s="3"/>
      <c r="F20" s="3"/>
      <c r="G20" s="3">
        <v>513912550</v>
      </c>
      <c r="H20" s="3"/>
      <c r="I20" s="3"/>
      <c r="J20" s="3"/>
      <c r="K20" s="3"/>
      <c r="L20" s="3"/>
      <c r="M20" s="36"/>
    </row>
    <row r="21" spans="1:13" ht="150.75" customHeight="1" x14ac:dyDescent="0.25">
      <c r="A21" s="24"/>
      <c r="B21" s="2" t="s">
        <v>12</v>
      </c>
      <c r="C21" s="3">
        <f>SUM(D21:L21)</f>
        <v>27048030</v>
      </c>
      <c r="D21" s="3"/>
      <c r="E21" s="3"/>
      <c r="F21" s="3"/>
      <c r="G21" s="3">
        <v>27048030</v>
      </c>
      <c r="H21" s="3"/>
      <c r="I21" s="3"/>
      <c r="J21" s="3"/>
      <c r="K21" s="3"/>
      <c r="L21" s="3"/>
      <c r="M21" s="36"/>
    </row>
    <row r="22" spans="1:13" ht="61.5" customHeight="1" x14ac:dyDescent="0.25">
      <c r="A22" s="54" t="s">
        <v>46</v>
      </c>
      <c r="B22" s="2" t="s">
        <v>19</v>
      </c>
      <c r="C22" s="3">
        <f>C23+C24</f>
        <v>540960580</v>
      </c>
      <c r="D22" s="3">
        <f t="shared" ref="D22:L22" si="5">D23+D24</f>
        <v>0</v>
      </c>
      <c r="E22" s="3">
        <f t="shared" si="5"/>
        <v>0</v>
      </c>
      <c r="F22" s="3">
        <f t="shared" si="5"/>
        <v>0</v>
      </c>
      <c r="G22" s="3">
        <f t="shared" si="5"/>
        <v>540960580</v>
      </c>
      <c r="H22" s="3">
        <f t="shared" si="5"/>
        <v>0</v>
      </c>
      <c r="I22" s="3">
        <f t="shared" si="5"/>
        <v>0</v>
      </c>
      <c r="J22" s="3">
        <f t="shared" si="5"/>
        <v>0</v>
      </c>
      <c r="K22" s="3">
        <f t="shared" si="5"/>
        <v>0</v>
      </c>
      <c r="L22" s="3">
        <f t="shared" si="5"/>
        <v>0</v>
      </c>
      <c r="M22" s="37" t="s">
        <v>22</v>
      </c>
    </row>
    <row r="23" spans="1:13" ht="153.75" x14ac:dyDescent="0.25">
      <c r="A23" s="55"/>
      <c r="B23" s="2" t="s">
        <v>33</v>
      </c>
      <c r="C23" s="3">
        <f>SUM(D23:L23)</f>
        <v>513912550</v>
      </c>
      <c r="D23" s="3"/>
      <c r="E23" s="3"/>
      <c r="F23" s="3"/>
      <c r="G23" s="3">
        <v>513912550</v>
      </c>
      <c r="H23" s="3"/>
      <c r="I23" s="3"/>
      <c r="J23" s="3"/>
      <c r="K23" s="3"/>
      <c r="L23" s="3"/>
      <c r="M23" s="38"/>
    </row>
    <row r="24" spans="1:13" ht="123" x14ac:dyDescent="0.25">
      <c r="A24" s="28"/>
      <c r="B24" s="2" t="s">
        <v>12</v>
      </c>
      <c r="C24" s="3">
        <f>SUM(D24:L24)</f>
        <v>27048030</v>
      </c>
      <c r="D24" s="3"/>
      <c r="E24" s="3"/>
      <c r="F24" s="3"/>
      <c r="G24" s="3">
        <v>27048030</v>
      </c>
      <c r="H24" s="3"/>
      <c r="I24" s="3"/>
      <c r="J24" s="3"/>
      <c r="K24" s="3"/>
      <c r="L24" s="3"/>
      <c r="M24" s="28"/>
    </row>
    <row r="25" spans="1:13" s="10" customFormat="1" ht="72.75" customHeight="1" outlineLevel="1" x14ac:dyDescent="0.25">
      <c r="A25" s="24" t="s">
        <v>47</v>
      </c>
      <c r="B25" s="2" t="s">
        <v>19</v>
      </c>
      <c r="C25" s="3">
        <f>C26+C27</f>
        <v>96835665.239999995</v>
      </c>
      <c r="D25" s="3">
        <f t="shared" ref="D25:L25" si="6">D26+D27</f>
        <v>0</v>
      </c>
      <c r="E25" s="3">
        <f t="shared" si="6"/>
        <v>0</v>
      </c>
      <c r="F25" s="3">
        <f t="shared" si="6"/>
        <v>0</v>
      </c>
      <c r="G25" s="3">
        <f t="shared" si="6"/>
        <v>96835665.239999995</v>
      </c>
      <c r="H25" s="3">
        <f t="shared" si="6"/>
        <v>0</v>
      </c>
      <c r="I25" s="3">
        <f t="shared" si="6"/>
        <v>0</v>
      </c>
      <c r="J25" s="3">
        <f t="shared" si="6"/>
        <v>0</v>
      </c>
      <c r="K25" s="3">
        <f t="shared" si="6"/>
        <v>0</v>
      </c>
      <c r="L25" s="3">
        <f t="shared" si="6"/>
        <v>0</v>
      </c>
      <c r="M25" s="25" t="s">
        <v>22</v>
      </c>
    </row>
    <row r="26" spans="1:13" s="10" customFormat="1" ht="168" customHeight="1" outlineLevel="1" x14ac:dyDescent="0.25">
      <c r="A26" s="24"/>
      <c r="B26" s="2" t="s">
        <v>33</v>
      </c>
      <c r="C26" s="3">
        <f>SUM(D26:L26)</f>
        <v>91993881.980000004</v>
      </c>
      <c r="D26" s="3"/>
      <c r="E26" s="3"/>
      <c r="F26" s="3"/>
      <c r="G26" s="3">
        <v>91993881.980000004</v>
      </c>
      <c r="H26" s="3"/>
      <c r="I26" s="3"/>
      <c r="J26" s="3"/>
      <c r="K26" s="3"/>
      <c r="L26" s="3"/>
      <c r="M26" s="25"/>
    </row>
    <row r="27" spans="1:13" s="10" customFormat="1" ht="132" customHeight="1" outlineLevel="1" x14ac:dyDescent="0.25">
      <c r="A27" s="24"/>
      <c r="B27" s="2" t="s">
        <v>12</v>
      </c>
      <c r="C27" s="3">
        <f>SUM(D27:L27)</f>
        <v>4841783.26</v>
      </c>
      <c r="D27" s="3"/>
      <c r="E27" s="3"/>
      <c r="F27" s="3"/>
      <c r="G27" s="3">
        <v>4841783.26</v>
      </c>
      <c r="H27" s="3"/>
      <c r="I27" s="3"/>
      <c r="J27" s="3"/>
      <c r="K27" s="3"/>
      <c r="L27" s="3"/>
      <c r="M27" s="25"/>
    </row>
    <row r="28" spans="1:13" s="10" customFormat="1" ht="74.25" customHeight="1" outlineLevel="1" x14ac:dyDescent="0.25">
      <c r="A28" s="24" t="s">
        <v>48</v>
      </c>
      <c r="B28" s="2" t="s">
        <v>19</v>
      </c>
      <c r="C28" s="3">
        <f>C29+C30</f>
        <v>46927188</v>
      </c>
      <c r="D28" s="3">
        <f t="shared" ref="D28:L28" si="7">D29+D30</f>
        <v>0</v>
      </c>
      <c r="E28" s="3">
        <f t="shared" si="7"/>
        <v>0</v>
      </c>
      <c r="F28" s="3">
        <f t="shared" si="7"/>
        <v>0</v>
      </c>
      <c r="G28" s="3">
        <f t="shared" si="7"/>
        <v>46927188</v>
      </c>
      <c r="H28" s="3">
        <f t="shared" si="7"/>
        <v>0</v>
      </c>
      <c r="I28" s="3">
        <f t="shared" si="7"/>
        <v>0</v>
      </c>
      <c r="J28" s="3">
        <f t="shared" si="7"/>
        <v>0</v>
      </c>
      <c r="K28" s="3">
        <f t="shared" si="7"/>
        <v>0</v>
      </c>
      <c r="L28" s="3">
        <f t="shared" si="7"/>
        <v>0</v>
      </c>
      <c r="M28" s="25" t="s">
        <v>22</v>
      </c>
    </row>
    <row r="29" spans="1:13" s="10" customFormat="1" ht="170.25" customHeight="1" outlineLevel="1" x14ac:dyDescent="0.25">
      <c r="A29" s="24"/>
      <c r="B29" s="2" t="s">
        <v>33</v>
      </c>
      <c r="C29" s="3">
        <f>SUM(D29:L29)</f>
        <v>44580828.600000001</v>
      </c>
      <c r="D29" s="3"/>
      <c r="E29" s="3"/>
      <c r="F29" s="3"/>
      <c r="G29" s="3">
        <v>44580828.600000001</v>
      </c>
      <c r="H29" s="3"/>
      <c r="I29" s="3"/>
      <c r="J29" s="3"/>
      <c r="K29" s="3"/>
      <c r="L29" s="3"/>
      <c r="M29" s="25"/>
    </row>
    <row r="30" spans="1:13" s="10" customFormat="1" ht="138" customHeight="1" outlineLevel="1" x14ac:dyDescent="0.25">
      <c r="A30" s="24"/>
      <c r="B30" s="2" t="s">
        <v>12</v>
      </c>
      <c r="C30" s="3">
        <f>SUM(D30:L30)</f>
        <v>2346359.4</v>
      </c>
      <c r="D30" s="3"/>
      <c r="E30" s="3"/>
      <c r="F30" s="3"/>
      <c r="G30" s="3">
        <v>2346359.4</v>
      </c>
      <c r="H30" s="3"/>
      <c r="I30" s="3"/>
      <c r="J30" s="3"/>
      <c r="K30" s="3"/>
      <c r="L30" s="3"/>
      <c r="M30" s="25"/>
    </row>
    <row r="31" spans="1:13" s="10" customFormat="1" ht="85.5" customHeight="1" outlineLevel="1" x14ac:dyDescent="0.25">
      <c r="A31" s="24" t="s">
        <v>49</v>
      </c>
      <c r="B31" s="2" t="s">
        <v>19</v>
      </c>
      <c r="C31" s="3">
        <f>C32+C33</f>
        <v>409092280</v>
      </c>
      <c r="D31" s="3">
        <f t="shared" ref="D31:L31" si="8">D32+D33</f>
        <v>0</v>
      </c>
      <c r="E31" s="3">
        <f t="shared" si="8"/>
        <v>0</v>
      </c>
      <c r="F31" s="3">
        <f t="shared" si="8"/>
        <v>0</v>
      </c>
      <c r="G31" s="3">
        <f t="shared" si="8"/>
        <v>409092280</v>
      </c>
      <c r="H31" s="3">
        <f t="shared" si="8"/>
        <v>0</v>
      </c>
      <c r="I31" s="3">
        <f t="shared" si="8"/>
        <v>0</v>
      </c>
      <c r="J31" s="3">
        <f t="shared" si="8"/>
        <v>0</v>
      </c>
      <c r="K31" s="3">
        <f t="shared" si="8"/>
        <v>0</v>
      </c>
      <c r="L31" s="3">
        <f t="shared" si="8"/>
        <v>0</v>
      </c>
      <c r="M31" s="25" t="s">
        <v>22</v>
      </c>
    </row>
    <row r="32" spans="1:13" s="10" customFormat="1" ht="174" customHeight="1" outlineLevel="1" x14ac:dyDescent="0.25">
      <c r="A32" s="24"/>
      <c r="B32" s="2" t="s">
        <v>33</v>
      </c>
      <c r="C32" s="3">
        <f>SUM(D32:L32)</f>
        <v>388637670</v>
      </c>
      <c r="D32" s="3"/>
      <c r="E32" s="3"/>
      <c r="F32" s="3"/>
      <c r="G32" s="3">
        <v>388637670</v>
      </c>
      <c r="H32" s="3"/>
      <c r="I32" s="3"/>
      <c r="J32" s="3"/>
      <c r="K32" s="3"/>
      <c r="L32" s="3"/>
      <c r="M32" s="25"/>
    </row>
    <row r="33" spans="1:13" s="10" customFormat="1" ht="135.75" customHeight="1" outlineLevel="1" x14ac:dyDescent="0.25">
      <c r="A33" s="24"/>
      <c r="B33" s="2" t="s">
        <v>12</v>
      </c>
      <c r="C33" s="3">
        <f>SUM(D33:L33)</f>
        <v>20454610</v>
      </c>
      <c r="D33" s="3"/>
      <c r="E33" s="3"/>
      <c r="F33" s="3"/>
      <c r="G33" s="3">
        <v>20454610</v>
      </c>
      <c r="H33" s="3"/>
      <c r="I33" s="3"/>
      <c r="J33" s="3"/>
      <c r="K33" s="3"/>
      <c r="L33" s="3"/>
      <c r="M33" s="25"/>
    </row>
    <row r="34" spans="1:13" s="10" customFormat="1" ht="76.5" customHeight="1" outlineLevel="1" x14ac:dyDescent="0.25">
      <c r="A34" s="24" t="s">
        <v>53</v>
      </c>
      <c r="B34" s="2" t="s">
        <v>19</v>
      </c>
      <c r="C34" s="3">
        <f t="shared" ref="C34:L34" si="9">C35+C36</f>
        <v>540960580</v>
      </c>
      <c r="D34" s="3">
        <f t="shared" si="9"/>
        <v>0</v>
      </c>
      <c r="E34" s="3">
        <f t="shared" si="9"/>
        <v>0</v>
      </c>
      <c r="F34" s="3">
        <f t="shared" si="9"/>
        <v>0</v>
      </c>
      <c r="G34" s="3">
        <f t="shared" si="9"/>
        <v>0</v>
      </c>
      <c r="H34" s="3">
        <f t="shared" si="9"/>
        <v>0</v>
      </c>
      <c r="I34" s="3">
        <f t="shared" si="9"/>
        <v>540960580</v>
      </c>
      <c r="J34" s="3">
        <f t="shared" si="9"/>
        <v>0</v>
      </c>
      <c r="K34" s="3">
        <f t="shared" si="9"/>
        <v>0</v>
      </c>
      <c r="L34" s="3">
        <f t="shared" si="9"/>
        <v>0</v>
      </c>
      <c r="M34" s="25" t="s">
        <v>22</v>
      </c>
    </row>
    <row r="35" spans="1:13" s="10" customFormat="1" ht="183" customHeight="1" outlineLevel="1" x14ac:dyDescent="0.25">
      <c r="A35" s="24"/>
      <c r="B35" s="2" t="s">
        <v>33</v>
      </c>
      <c r="C35" s="3">
        <f>SUM(D35:L35)</f>
        <v>513912550</v>
      </c>
      <c r="D35" s="3"/>
      <c r="E35" s="3"/>
      <c r="F35" s="3"/>
      <c r="G35" s="3"/>
      <c r="H35" s="3"/>
      <c r="I35" s="3">
        <v>513912550</v>
      </c>
      <c r="J35" s="3"/>
      <c r="K35" s="3"/>
      <c r="L35" s="3"/>
      <c r="M35" s="25"/>
    </row>
    <row r="36" spans="1:13" s="10" customFormat="1" ht="137.25" customHeight="1" outlineLevel="1" x14ac:dyDescent="0.25">
      <c r="A36" s="24"/>
      <c r="B36" s="2" t="s">
        <v>12</v>
      </c>
      <c r="C36" s="3">
        <f>SUM(D36:L36)</f>
        <v>27048030</v>
      </c>
      <c r="D36" s="3"/>
      <c r="E36" s="3"/>
      <c r="F36" s="3"/>
      <c r="G36" s="3"/>
      <c r="H36" s="3"/>
      <c r="I36" s="3">
        <v>27048030</v>
      </c>
      <c r="J36" s="3"/>
      <c r="K36" s="3"/>
      <c r="L36" s="3"/>
      <c r="M36" s="25"/>
    </row>
    <row r="37" spans="1:13" s="10" customFormat="1" ht="61.5" outlineLevel="1" x14ac:dyDescent="0.25">
      <c r="A37" s="24" t="s">
        <v>50</v>
      </c>
      <c r="B37" s="2" t="s">
        <v>19</v>
      </c>
      <c r="C37" s="3">
        <f t="shared" ref="C37:L37" si="10">C38+C39</f>
        <v>540960580</v>
      </c>
      <c r="D37" s="3">
        <f t="shared" si="10"/>
        <v>0</v>
      </c>
      <c r="E37" s="3">
        <f t="shared" si="10"/>
        <v>0</v>
      </c>
      <c r="F37" s="3">
        <f t="shared" si="10"/>
        <v>0</v>
      </c>
      <c r="G37" s="3">
        <f t="shared" si="10"/>
        <v>0</v>
      </c>
      <c r="H37" s="3">
        <f t="shared" si="10"/>
        <v>0</v>
      </c>
      <c r="I37" s="3">
        <f t="shared" si="10"/>
        <v>540960580</v>
      </c>
      <c r="J37" s="3">
        <f t="shared" si="10"/>
        <v>0</v>
      </c>
      <c r="K37" s="3">
        <f t="shared" si="10"/>
        <v>0</v>
      </c>
      <c r="L37" s="3">
        <f t="shared" si="10"/>
        <v>0</v>
      </c>
      <c r="M37" s="25" t="s">
        <v>22</v>
      </c>
    </row>
    <row r="38" spans="1:13" s="10" customFormat="1" ht="153.75" outlineLevel="1" x14ac:dyDescent="0.25">
      <c r="A38" s="24"/>
      <c r="B38" s="2" t="s">
        <v>33</v>
      </c>
      <c r="C38" s="3">
        <f>SUM(D38:L38)</f>
        <v>513912550</v>
      </c>
      <c r="D38" s="3"/>
      <c r="E38" s="3"/>
      <c r="F38" s="3"/>
      <c r="G38" s="3"/>
      <c r="H38" s="3"/>
      <c r="I38" s="3">
        <v>513912550</v>
      </c>
      <c r="J38" s="3"/>
      <c r="K38" s="3"/>
      <c r="L38" s="3"/>
      <c r="M38" s="25"/>
    </row>
    <row r="39" spans="1:13" s="10" customFormat="1" ht="123" outlineLevel="1" x14ac:dyDescent="0.25">
      <c r="A39" s="24"/>
      <c r="B39" s="2" t="s">
        <v>12</v>
      </c>
      <c r="C39" s="3">
        <f>SUM(D39:L39)</f>
        <v>27048030</v>
      </c>
      <c r="D39" s="3"/>
      <c r="E39" s="3"/>
      <c r="F39" s="3"/>
      <c r="G39" s="3"/>
      <c r="H39" s="3"/>
      <c r="I39" s="3">
        <v>27048030</v>
      </c>
      <c r="J39" s="3"/>
      <c r="K39" s="3"/>
      <c r="L39" s="3"/>
      <c r="M39" s="25"/>
    </row>
    <row r="40" spans="1:13" s="10" customFormat="1" ht="61.5" outlineLevel="1" x14ac:dyDescent="0.25">
      <c r="A40" s="24" t="s">
        <v>51</v>
      </c>
      <c r="B40" s="2" t="s">
        <v>19</v>
      </c>
      <c r="C40" s="3">
        <f t="shared" ref="C40:L40" si="11">C41+C42</f>
        <v>540960580</v>
      </c>
      <c r="D40" s="3">
        <f t="shared" si="11"/>
        <v>0</v>
      </c>
      <c r="E40" s="3">
        <f t="shared" si="11"/>
        <v>0</v>
      </c>
      <c r="F40" s="3">
        <f t="shared" si="11"/>
        <v>0</v>
      </c>
      <c r="G40" s="3">
        <f t="shared" si="11"/>
        <v>0</v>
      </c>
      <c r="H40" s="3">
        <f t="shared" si="11"/>
        <v>0</v>
      </c>
      <c r="I40" s="3">
        <f t="shared" si="11"/>
        <v>540960580</v>
      </c>
      <c r="J40" s="3">
        <f t="shared" si="11"/>
        <v>0</v>
      </c>
      <c r="K40" s="3">
        <f t="shared" si="11"/>
        <v>0</v>
      </c>
      <c r="L40" s="3">
        <f t="shared" si="11"/>
        <v>0</v>
      </c>
      <c r="M40" s="25" t="s">
        <v>22</v>
      </c>
    </row>
    <row r="41" spans="1:13" s="10" customFormat="1" ht="153.75" outlineLevel="1" x14ac:dyDescent="0.25">
      <c r="A41" s="24"/>
      <c r="B41" s="2" t="s">
        <v>33</v>
      </c>
      <c r="C41" s="3">
        <f>SUM(D41:L41)</f>
        <v>513912550</v>
      </c>
      <c r="D41" s="3"/>
      <c r="E41" s="3"/>
      <c r="F41" s="3"/>
      <c r="G41" s="3"/>
      <c r="H41" s="3"/>
      <c r="I41" s="3">
        <v>513912550</v>
      </c>
      <c r="J41" s="3"/>
      <c r="K41" s="3"/>
      <c r="L41" s="3"/>
      <c r="M41" s="25"/>
    </row>
    <row r="42" spans="1:13" s="10" customFormat="1" ht="123" outlineLevel="1" x14ac:dyDescent="0.25">
      <c r="A42" s="24"/>
      <c r="B42" s="2" t="s">
        <v>12</v>
      </c>
      <c r="C42" s="3">
        <f>SUM(D42:L42)</f>
        <v>27048030</v>
      </c>
      <c r="D42" s="3"/>
      <c r="E42" s="3"/>
      <c r="F42" s="3"/>
      <c r="G42" s="3"/>
      <c r="H42" s="3"/>
      <c r="I42" s="3">
        <v>27048030</v>
      </c>
      <c r="J42" s="3"/>
      <c r="K42" s="3"/>
      <c r="L42" s="3"/>
      <c r="M42" s="25"/>
    </row>
    <row r="43" spans="1:13" s="10" customFormat="1" ht="61.5" outlineLevel="1" x14ac:dyDescent="0.25">
      <c r="A43" s="24" t="s">
        <v>52</v>
      </c>
      <c r="B43" s="2" t="s">
        <v>19</v>
      </c>
      <c r="C43" s="3">
        <f t="shared" ref="C43:L43" si="12">C44+C45</f>
        <v>538324330</v>
      </c>
      <c r="D43" s="3">
        <f t="shared" si="12"/>
        <v>0</v>
      </c>
      <c r="E43" s="3">
        <f t="shared" si="12"/>
        <v>0</v>
      </c>
      <c r="F43" s="3">
        <f t="shared" si="12"/>
        <v>0</v>
      </c>
      <c r="G43" s="3">
        <f t="shared" si="12"/>
        <v>0</v>
      </c>
      <c r="H43" s="3">
        <f t="shared" si="12"/>
        <v>0</v>
      </c>
      <c r="I43" s="3">
        <f t="shared" si="12"/>
        <v>0</v>
      </c>
      <c r="J43" s="3">
        <f t="shared" si="12"/>
        <v>0</v>
      </c>
      <c r="K43" s="3">
        <f t="shared" si="12"/>
        <v>538324330</v>
      </c>
      <c r="L43" s="3">
        <f t="shared" si="12"/>
        <v>0</v>
      </c>
      <c r="M43" s="25" t="s">
        <v>22</v>
      </c>
    </row>
    <row r="44" spans="1:13" s="10" customFormat="1" ht="153.75" outlineLevel="1" x14ac:dyDescent="0.25">
      <c r="A44" s="24"/>
      <c r="B44" s="2" t="s">
        <v>33</v>
      </c>
      <c r="C44" s="3">
        <f>SUM(D44:L44)</f>
        <v>511408110</v>
      </c>
      <c r="D44" s="3"/>
      <c r="E44" s="3"/>
      <c r="F44" s="3"/>
      <c r="G44" s="3"/>
      <c r="H44" s="3"/>
      <c r="I44" s="3"/>
      <c r="J44" s="3"/>
      <c r="K44" s="3">
        <v>511408110</v>
      </c>
      <c r="L44" s="3"/>
      <c r="M44" s="25"/>
    </row>
    <row r="45" spans="1:13" s="10" customFormat="1" ht="123" outlineLevel="1" x14ac:dyDescent="0.25">
      <c r="A45" s="24"/>
      <c r="B45" s="2" t="s">
        <v>12</v>
      </c>
      <c r="C45" s="3">
        <f>SUM(D45:L45)</f>
        <v>26916220</v>
      </c>
      <c r="D45" s="3"/>
      <c r="E45" s="3"/>
      <c r="F45" s="3"/>
      <c r="G45" s="3"/>
      <c r="H45" s="3"/>
      <c r="I45" s="3"/>
      <c r="J45" s="3"/>
      <c r="K45" s="3">
        <v>26916220</v>
      </c>
      <c r="L45" s="3"/>
      <c r="M45" s="25"/>
    </row>
    <row r="46" spans="1:13" ht="61.5" x14ac:dyDescent="0.25">
      <c r="A46" s="26" t="s">
        <v>37</v>
      </c>
      <c r="B46" s="2" t="s">
        <v>19</v>
      </c>
      <c r="C46" s="3">
        <f>C47+C48</f>
        <v>3795982363.2399998</v>
      </c>
      <c r="D46" s="3">
        <f>D16</f>
        <v>0</v>
      </c>
      <c r="E46" s="3">
        <f t="shared" ref="E46:L46" si="13">E16</f>
        <v>0</v>
      </c>
      <c r="F46" s="3">
        <f t="shared" si="13"/>
        <v>0</v>
      </c>
      <c r="G46" s="3">
        <f t="shared" si="13"/>
        <v>1634776293.24</v>
      </c>
      <c r="H46" s="3">
        <f t="shared" si="13"/>
        <v>0</v>
      </c>
      <c r="I46" s="3">
        <f t="shared" si="13"/>
        <v>1622881740</v>
      </c>
      <c r="J46" s="3">
        <f t="shared" si="13"/>
        <v>0</v>
      </c>
      <c r="K46" s="3">
        <f t="shared" si="13"/>
        <v>538324330</v>
      </c>
      <c r="L46" s="3">
        <f t="shared" si="13"/>
        <v>0</v>
      </c>
      <c r="M46" s="21" t="s">
        <v>25</v>
      </c>
    </row>
    <row r="47" spans="1:13" ht="171.75" customHeight="1" x14ac:dyDescent="0.25">
      <c r="A47" s="27"/>
      <c r="B47" s="2" t="s">
        <v>33</v>
      </c>
      <c r="C47" s="3">
        <f>SUM(D47:L47)</f>
        <v>3606183240.5799999</v>
      </c>
      <c r="D47" s="3">
        <f>D17</f>
        <v>0</v>
      </c>
      <c r="E47" s="3">
        <f t="shared" ref="E47:L47" si="14">E17</f>
        <v>0</v>
      </c>
      <c r="F47" s="3">
        <f t="shared" si="14"/>
        <v>0</v>
      </c>
      <c r="G47" s="3">
        <f t="shared" si="14"/>
        <v>1553037480.5799999</v>
      </c>
      <c r="H47" s="3">
        <f t="shared" si="14"/>
        <v>0</v>
      </c>
      <c r="I47" s="3">
        <f t="shared" si="14"/>
        <v>1541737650</v>
      </c>
      <c r="J47" s="3">
        <f t="shared" si="14"/>
        <v>0</v>
      </c>
      <c r="K47" s="3">
        <f t="shared" si="14"/>
        <v>511408110</v>
      </c>
      <c r="L47" s="3">
        <f t="shared" si="14"/>
        <v>0</v>
      </c>
      <c r="M47" s="21" t="s">
        <v>25</v>
      </c>
    </row>
    <row r="48" spans="1:13" ht="144.75" customHeight="1" x14ac:dyDescent="0.25">
      <c r="A48" s="28"/>
      <c r="B48" s="2" t="s">
        <v>12</v>
      </c>
      <c r="C48" s="3">
        <f>SUM(D48:L48)</f>
        <v>189799122.66</v>
      </c>
      <c r="D48" s="3">
        <f>D18</f>
        <v>0</v>
      </c>
      <c r="E48" s="3">
        <f t="shared" ref="E48:L48" si="15">E18</f>
        <v>0</v>
      </c>
      <c r="F48" s="3">
        <f t="shared" si="15"/>
        <v>0</v>
      </c>
      <c r="G48" s="3">
        <f t="shared" si="15"/>
        <v>81738812.659999996</v>
      </c>
      <c r="H48" s="3">
        <f t="shared" si="15"/>
        <v>0</v>
      </c>
      <c r="I48" s="3">
        <f t="shared" si="15"/>
        <v>81144090</v>
      </c>
      <c r="J48" s="3">
        <f t="shared" si="15"/>
        <v>0</v>
      </c>
      <c r="K48" s="3">
        <f t="shared" si="15"/>
        <v>26916220</v>
      </c>
      <c r="L48" s="3">
        <f t="shared" si="15"/>
        <v>0</v>
      </c>
      <c r="M48" s="21" t="s">
        <v>25</v>
      </c>
    </row>
    <row r="49" spans="1:13" ht="53.25" customHeight="1" x14ac:dyDescent="0.25">
      <c r="A49" s="29" t="s">
        <v>10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14"/>
    </row>
    <row r="50" spans="1:13" ht="50.25" customHeight="1" x14ac:dyDescent="0.25">
      <c r="A50" s="29" t="s">
        <v>23</v>
      </c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14"/>
    </row>
    <row r="51" spans="1:13" s="4" customFormat="1" ht="81.75" customHeight="1" outlineLevel="1" x14ac:dyDescent="0.25">
      <c r="A51" s="56" t="s">
        <v>54</v>
      </c>
      <c r="B51" s="2" t="s">
        <v>19</v>
      </c>
      <c r="C51" s="3">
        <f>C52+C53</f>
        <v>11366476941.6</v>
      </c>
      <c r="D51" s="3">
        <f t="shared" ref="D51:L51" si="16">D52+D53</f>
        <v>0</v>
      </c>
      <c r="E51" s="3">
        <f t="shared" si="16"/>
        <v>0</v>
      </c>
      <c r="F51" s="3">
        <f t="shared" si="16"/>
        <v>0</v>
      </c>
      <c r="G51" s="3">
        <f t="shared" si="16"/>
        <v>3747639968.5999999</v>
      </c>
      <c r="H51" s="3">
        <f t="shared" si="16"/>
        <v>1562805630</v>
      </c>
      <c r="I51" s="3">
        <f t="shared" si="16"/>
        <v>6056031343</v>
      </c>
      <c r="J51" s="3">
        <f t="shared" si="16"/>
        <v>0</v>
      </c>
      <c r="K51" s="3">
        <f t="shared" si="16"/>
        <v>0</v>
      </c>
      <c r="L51" s="3">
        <f t="shared" si="16"/>
        <v>0</v>
      </c>
      <c r="M51" s="25" t="s">
        <v>22</v>
      </c>
    </row>
    <row r="52" spans="1:13" s="4" customFormat="1" ht="168.75" customHeight="1" outlineLevel="1" x14ac:dyDescent="0.25">
      <c r="A52" s="56"/>
      <c r="B52" s="2" t="s">
        <v>33</v>
      </c>
      <c r="C52" s="3">
        <f>SUM(D52:L52)</f>
        <v>10798153096.17</v>
      </c>
      <c r="D52" s="3">
        <f>D55+D58+D61+D64+D67+D70</f>
        <v>0</v>
      </c>
      <c r="E52" s="3">
        <f t="shared" ref="E52:L52" si="17">E55+E58+E61+E64+E67+E70</f>
        <v>0</v>
      </c>
      <c r="F52" s="3">
        <f t="shared" si="17"/>
        <v>0</v>
      </c>
      <c r="G52" s="3">
        <f t="shared" si="17"/>
        <v>3560257967.1700001</v>
      </c>
      <c r="H52" s="3">
        <f t="shared" si="17"/>
        <v>1484665350</v>
      </c>
      <c r="I52" s="3">
        <f t="shared" si="17"/>
        <v>5753229779</v>
      </c>
      <c r="J52" s="3">
        <f t="shared" si="17"/>
        <v>0</v>
      </c>
      <c r="K52" s="3">
        <f t="shared" si="17"/>
        <v>0</v>
      </c>
      <c r="L52" s="3">
        <f t="shared" si="17"/>
        <v>0</v>
      </c>
      <c r="M52" s="25"/>
    </row>
    <row r="53" spans="1:13" s="4" customFormat="1" ht="153.75" customHeight="1" outlineLevel="1" x14ac:dyDescent="0.25">
      <c r="A53" s="56"/>
      <c r="B53" s="2" t="s">
        <v>12</v>
      </c>
      <c r="C53" s="3">
        <f>SUM(D53:L53)</f>
        <v>568323845.42999995</v>
      </c>
      <c r="D53" s="3">
        <f>D56+D59+D62+D65+D68+D71</f>
        <v>0</v>
      </c>
      <c r="E53" s="3">
        <f t="shared" ref="E53:L53" si="18">E56+E59+E62+E65+E68+E71</f>
        <v>0</v>
      </c>
      <c r="F53" s="3">
        <f t="shared" si="18"/>
        <v>0</v>
      </c>
      <c r="G53" s="3">
        <f t="shared" si="18"/>
        <v>187382001.43000001</v>
      </c>
      <c r="H53" s="3">
        <f t="shared" si="18"/>
        <v>78140280</v>
      </c>
      <c r="I53" s="3">
        <f t="shared" si="18"/>
        <v>302801564</v>
      </c>
      <c r="J53" s="3">
        <f t="shared" si="18"/>
        <v>0</v>
      </c>
      <c r="K53" s="3">
        <f t="shared" si="18"/>
        <v>0</v>
      </c>
      <c r="L53" s="3">
        <f t="shared" si="18"/>
        <v>0</v>
      </c>
      <c r="M53" s="25"/>
    </row>
    <row r="54" spans="1:13" s="5" customFormat="1" ht="74.25" customHeight="1" outlineLevel="1" x14ac:dyDescent="0.25">
      <c r="A54" s="24" t="s">
        <v>56</v>
      </c>
      <c r="B54" s="2" t="s">
        <v>19</v>
      </c>
      <c r="C54" s="3">
        <f t="shared" ref="C54:L54" si="19">C55+C56</f>
        <v>1132705710</v>
      </c>
      <c r="D54" s="3">
        <f t="shared" si="19"/>
        <v>0</v>
      </c>
      <c r="E54" s="3">
        <f t="shared" si="19"/>
        <v>0</v>
      </c>
      <c r="F54" s="3">
        <f t="shared" si="19"/>
        <v>0</v>
      </c>
      <c r="G54" s="3">
        <f t="shared" si="19"/>
        <v>1132705710</v>
      </c>
      <c r="H54" s="3">
        <f t="shared" si="19"/>
        <v>0</v>
      </c>
      <c r="I54" s="3">
        <f t="shared" si="19"/>
        <v>0</v>
      </c>
      <c r="J54" s="3">
        <f t="shared" si="19"/>
        <v>0</v>
      </c>
      <c r="K54" s="3">
        <f t="shared" si="19"/>
        <v>0</v>
      </c>
      <c r="L54" s="3">
        <f t="shared" si="19"/>
        <v>0</v>
      </c>
      <c r="M54" s="25" t="s">
        <v>22</v>
      </c>
    </row>
    <row r="55" spans="1:13" s="5" customFormat="1" ht="166.5" customHeight="1" outlineLevel="1" x14ac:dyDescent="0.25">
      <c r="A55" s="24"/>
      <c r="B55" s="2" t="s">
        <v>33</v>
      </c>
      <c r="C55" s="3">
        <f>SUM(D55:L55)</f>
        <v>1076070420</v>
      </c>
      <c r="D55" s="3"/>
      <c r="E55" s="3"/>
      <c r="F55" s="3"/>
      <c r="G55" s="3">
        <v>1076070420</v>
      </c>
      <c r="H55" s="3"/>
      <c r="I55" s="3"/>
      <c r="J55" s="3"/>
      <c r="K55" s="3"/>
      <c r="L55" s="3"/>
      <c r="M55" s="25"/>
    </row>
    <row r="56" spans="1:13" s="5" customFormat="1" ht="135.75" customHeight="1" outlineLevel="1" x14ac:dyDescent="0.25">
      <c r="A56" s="24"/>
      <c r="B56" s="2" t="s">
        <v>12</v>
      </c>
      <c r="C56" s="3">
        <f>SUM(D56:L56)</f>
        <v>56635290</v>
      </c>
      <c r="D56" s="3"/>
      <c r="E56" s="3"/>
      <c r="F56" s="3"/>
      <c r="G56" s="3">
        <v>56635290</v>
      </c>
      <c r="H56" s="3"/>
      <c r="I56" s="3"/>
      <c r="J56" s="3"/>
      <c r="K56" s="3"/>
      <c r="L56" s="3"/>
      <c r="M56" s="25"/>
    </row>
    <row r="57" spans="1:13" s="5" customFormat="1" ht="61.5" outlineLevel="1" x14ac:dyDescent="0.25">
      <c r="A57" s="24" t="s">
        <v>57</v>
      </c>
      <c r="B57" s="2" t="s">
        <v>19</v>
      </c>
      <c r="C57" s="3">
        <f t="shared" ref="C57:L57" si="20">C58+C59</f>
        <v>1562805630</v>
      </c>
      <c r="D57" s="3">
        <f t="shared" si="20"/>
        <v>0</v>
      </c>
      <c r="E57" s="3">
        <f t="shared" si="20"/>
        <v>0</v>
      </c>
      <c r="F57" s="3">
        <f t="shared" si="20"/>
        <v>0</v>
      </c>
      <c r="G57" s="3">
        <f t="shared" si="20"/>
        <v>1562805630</v>
      </c>
      <c r="H57" s="3">
        <f t="shared" si="20"/>
        <v>0</v>
      </c>
      <c r="I57" s="3">
        <f t="shared" si="20"/>
        <v>0</v>
      </c>
      <c r="J57" s="3">
        <f t="shared" si="20"/>
        <v>0</v>
      </c>
      <c r="K57" s="3">
        <f t="shared" si="20"/>
        <v>0</v>
      </c>
      <c r="L57" s="3">
        <f t="shared" si="20"/>
        <v>0</v>
      </c>
      <c r="M57" s="25" t="s">
        <v>22</v>
      </c>
    </row>
    <row r="58" spans="1:13" s="5" customFormat="1" ht="153.75" outlineLevel="1" x14ac:dyDescent="0.25">
      <c r="A58" s="24"/>
      <c r="B58" s="2" t="s">
        <v>33</v>
      </c>
      <c r="C58" s="3">
        <f>SUM(D58:L58)</f>
        <v>1484665350</v>
      </c>
      <c r="D58" s="3"/>
      <c r="E58" s="3"/>
      <c r="F58" s="3"/>
      <c r="G58" s="3">
        <v>1484665350</v>
      </c>
      <c r="H58" s="3"/>
      <c r="I58" s="3"/>
      <c r="J58" s="3"/>
      <c r="K58" s="3"/>
      <c r="L58" s="3"/>
      <c r="M58" s="25"/>
    </row>
    <row r="59" spans="1:13" s="5" customFormat="1" ht="123" outlineLevel="1" x14ac:dyDescent="0.25">
      <c r="A59" s="24"/>
      <c r="B59" s="2" t="s">
        <v>12</v>
      </c>
      <c r="C59" s="3">
        <f>SUM(D59:L59)</f>
        <v>78140280</v>
      </c>
      <c r="D59" s="3"/>
      <c r="E59" s="3"/>
      <c r="F59" s="3"/>
      <c r="G59" s="3">
        <v>78140280</v>
      </c>
      <c r="H59" s="3"/>
      <c r="I59" s="3"/>
      <c r="J59" s="3"/>
      <c r="K59" s="3"/>
      <c r="L59" s="3"/>
      <c r="M59" s="25"/>
    </row>
    <row r="60" spans="1:13" s="5" customFormat="1" ht="61.5" outlineLevel="1" x14ac:dyDescent="0.25">
      <c r="A60" s="24" t="s">
        <v>58</v>
      </c>
      <c r="B60" s="2" t="s">
        <v>19</v>
      </c>
      <c r="C60" s="3">
        <f t="shared" ref="C60:L60" si="21">C61+C62</f>
        <v>1052128628.6</v>
      </c>
      <c r="D60" s="3">
        <f t="shared" si="21"/>
        <v>0</v>
      </c>
      <c r="E60" s="3">
        <f t="shared" si="21"/>
        <v>0</v>
      </c>
      <c r="F60" s="3">
        <f t="shared" si="21"/>
        <v>0</v>
      </c>
      <c r="G60" s="3">
        <f t="shared" si="21"/>
        <v>1052128628.6</v>
      </c>
      <c r="H60" s="3">
        <f t="shared" si="21"/>
        <v>0</v>
      </c>
      <c r="I60" s="3">
        <f t="shared" si="21"/>
        <v>0</v>
      </c>
      <c r="J60" s="3">
        <f t="shared" si="21"/>
        <v>0</v>
      </c>
      <c r="K60" s="3">
        <f t="shared" si="21"/>
        <v>0</v>
      </c>
      <c r="L60" s="3">
        <f t="shared" si="21"/>
        <v>0</v>
      </c>
      <c r="M60" s="25" t="s">
        <v>22</v>
      </c>
    </row>
    <row r="61" spans="1:13" s="5" customFormat="1" ht="183" customHeight="1" outlineLevel="1" x14ac:dyDescent="0.25">
      <c r="A61" s="24"/>
      <c r="B61" s="2" t="s">
        <v>33</v>
      </c>
      <c r="C61" s="3">
        <f>SUM(D61:L61)</f>
        <v>999522197.16999996</v>
      </c>
      <c r="D61" s="3"/>
      <c r="E61" s="3"/>
      <c r="F61" s="3"/>
      <c r="G61" s="3">
        <v>999522197.16999996</v>
      </c>
      <c r="H61" s="3"/>
      <c r="I61" s="3"/>
      <c r="J61" s="3"/>
      <c r="K61" s="3"/>
      <c r="L61" s="3"/>
      <c r="M61" s="25"/>
    </row>
    <row r="62" spans="1:13" s="5" customFormat="1" ht="135.75" customHeight="1" outlineLevel="1" x14ac:dyDescent="0.25">
      <c r="A62" s="24"/>
      <c r="B62" s="2" t="s">
        <v>12</v>
      </c>
      <c r="C62" s="3">
        <f>SUM(D62:L62)</f>
        <v>52606431.43</v>
      </c>
      <c r="D62" s="3"/>
      <c r="E62" s="3"/>
      <c r="F62" s="3"/>
      <c r="G62" s="3">
        <v>52606431.43</v>
      </c>
      <c r="H62" s="3"/>
      <c r="I62" s="3"/>
      <c r="J62" s="3"/>
      <c r="K62" s="3"/>
      <c r="L62" s="3"/>
      <c r="M62" s="25"/>
    </row>
    <row r="63" spans="1:13" s="1" customFormat="1" ht="76.5" customHeight="1" outlineLevel="1" x14ac:dyDescent="0.25">
      <c r="A63" s="24" t="s">
        <v>59</v>
      </c>
      <c r="B63" s="2" t="s">
        <v>19</v>
      </c>
      <c r="C63" s="3">
        <f t="shared" ref="C63" si="22">C64+C65</f>
        <v>1562805630</v>
      </c>
      <c r="D63" s="3">
        <f t="shared" ref="D63:L63" si="23">D64+D65</f>
        <v>0</v>
      </c>
      <c r="E63" s="3">
        <f t="shared" si="23"/>
        <v>0</v>
      </c>
      <c r="F63" s="3">
        <f t="shared" si="23"/>
        <v>0</v>
      </c>
      <c r="G63" s="3">
        <f t="shared" si="23"/>
        <v>0</v>
      </c>
      <c r="H63" s="3">
        <f t="shared" si="23"/>
        <v>1562805630</v>
      </c>
      <c r="I63" s="3">
        <f t="shared" si="23"/>
        <v>0</v>
      </c>
      <c r="J63" s="3">
        <f t="shared" si="23"/>
        <v>0</v>
      </c>
      <c r="K63" s="3">
        <f t="shared" si="23"/>
        <v>0</v>
      </c>
      <c r="L63" s="3">
        <f t="shared" si="23"/>
        <v>0</v>
      </c>
      <c r="M63" s="25" t="s">
        <v>22</v>
      </c>
    </row>
    <row r="64" spans="1:13" s="1" customFormat="1" ht="171.75" customHeight="1" outlineLevel="1" x14ac:dyDescent="0.25">
      <c r="A64" s="24"/>
      <c r="B64" s="2" t="s">
        <v>33</v>
      </c>
      <c r="C64" s="3">
        <f>SUM(D64:L64)</f>
        <v>1484665350</v>
      </c>
      <c r="D64" s="3"/>
      <c r="E64" s="3"/>
      <c r="F64" s="3"/>
      <c r="G64" s="3"/>
      <c r="H64" s="3">
        <v>1484665350</v>
      </c>
      <c r="I64" s="3"/>
      <c r="J64" s="3"/>
      <c r="K64" s="3"/>
      <c r="L64" s="3"/>
      <c r="M64" s="25"/>
    </row>
    <row r="65" spans="1:17" s="1" customFormat="1" ht="138" customHeight="1" outlineLevel="1" x14ac:dyDescent="0.25">
      <c r="A65" s="24"/>
      <c r="B65" s="2" t="s">
        <v>12</v>
      </c>
      <c r="C65" s="3">
        <f>SUM(D65:L65)</f>
        <v>78140280</v>
      </c>
      <c r="D65" s="3"/>
      <c r="E65" s="3"/>
      <c r="F65" s="3"/>
      <c r="G65" s="3"/>
      <c r="H65" s="3">
        <v>78140280</v>
      </c>
      <c r="I65" s="3"/>
      <c r="J65" s="3"/>
      <c r="K65" s="3"/>
      <c r="L65" s="3"/>
      <c r="M65" s="25"/>
    </row>
    <row r="66" spans="1:17" s="5" customFormat="1" ht="85.5" customHeight="1" outlineLevel="1" x14ac:dyDescent="0.25">
      <c r="A66" s="24" t="s">
        <v>60</v>
      </c>
      <c r="B66" s="2" t="s">
        <v>19</v>
      </c>
      <c r="C66" s="3">
        <f t="shared" ref="C66" si="24">C67+C68</f>
        <v>4818289283</v>
      </c>
      <c r="D66" s="3">
        <f t="shared" ref="D66:L66" si="25">D67+D68</f>
        <v>0</v>
      </c>
      <c r="E66" s="3">
        <f t="shared" si="25"/>
        <v>0</v>
      </c>
      <c r="F66" s="3">
        <f t="shared" si="25"/>
        <v>0</v>
      </c>
      <c r="G66" s="3">
        <f t="shared" si="25"/>
        <v>0</v>
      </c>
      <c r="H66" s="3">
        <f t="shared" si="25"/>
        <v>0</v>
      </c>
      <c r="I66" s="3">
        <f t="shared" si="25"/>
        <v>4818289283</v>
      </c>
      <c r="J66" s="3">
        <f t="shared" si="25"/>
        <v>0</v>
      </c>
      <c r="K66" s="3">
        <f t="shared" si="25"/>
        <v>0</v>
      </c>
      <c r="L66" s="3">
        <f t="shared" si="25"/>
        <v>0</v>
      </c>
      <c r="M66" s="25" t="s">
        <v>22</v>
      </c>
    </row>
    <row r="67" spans="1:17" s="5" customFormat="1" ht="181.5" customHeight="1" outlineLevel="1" x14ac:dyDescent="0.25">
      <c r="A67" s="24"/>
      <c r="B67" s="2" t="s">
        <v>33</v>
      </c>
      <c r="C67" s="3">
        <f>SUM(D67:L67)</f>
        <v>4577374819</v>
      </c>
      <c r="D67" s="3"/>
      <c r="E67" s="3"/>
      <c r="F67" s="3"/>
      <c r="G67" s="3"/>
      <c r="H67" s="3"/>
      <c r="I67" s="3">
        <v>4577374819</v>
      </c>
      <c r="J67" s="3"/>
      <c r="K67" s="3"/>
      <c r="L67" s="3"/>
      <c r="M67" s="25"/>
    </row>
    <row r="68" spans="1:17" s="5" customFormat="1" ht="138" customHeight="1" outlineLevel="1" x14ac:dyDescent="0.25">
      <c r="A68" s="24"/>
      <c r="B68" s="2" t="s">
        <v>12</v>
      </c>
      <c r="C68" s="3">
        <f>SUM(D68:L68)</f>
        <v>240914464</v>
      </c>
      <c r="D68" s="3"/>
      <c r="E68" s="3"/>
      <c r="F68" s="3"/>
      <c r="G68" s="3"/>
      <c r="H68" s="3"/>
      <c r="I68" s="3">
        <v>240914464</v>
      </c>
      <c r="J68" s="3"/>
      <c r="K68" s="3"/>
      <c r="L68" s="3"/>
      <c r="M68" s="25"/>
    </row>
    <row r="69" spans="1:17" s="4" customFormat="1" ht="61.5" outlineLevel="1" x14ac:dyDescent="0.25">
      <c r="A69" s="43" t="s">
        <v>61</v>
      </c>
      <c r="B69" s="2" t="s">
        <v>19</v>
      </c>
      <c r="C69" s="3">
        <f t="shared" ref="C69" si="26">C70+C71</f>
        <v>1237742060</v>
      </c>
      <c r="D69" s="3">
        <f t="shared" ref="D69:L69" si="27">D70+D71</f>
        <v>0</v>
      </c>
      <c r="E69" s="3">
        <f t="shared" si="27"/>
        <v>0</v>
      </c>
      <c r="F69" s="3">
        <f t="shared" si="27"/>
        <v>0</v>
      </c>
      <c r="G69" s="3">
        <f t="shared" si="27"/>
        <v>0</v>
      </c>
      <c r="H69" s="3">
        <f t="shared" si="27"/>
        <v>0</v>
      </c>
      <c r="I69" s="3">
        <f t="shared" si="27"/>
        <v>1237742060</v>
      </c>
      <c r="J69" s="3">
        <f t="shared" si="27"/>
        <v>0</v>
      </c>
      <c r="K69" s="3">
        <f t="shared" si="27"/>
        <v>0</v>
      </c>
      <c r="L69" s="3">
        <f t="shared" si="27"/>
        <v>0</v>
      </c>
      <c r="M69" s="25" t="s">
        <v>22</v>
      </c>
    </row>
    <row r="70" spans="1:17" s="4" customFormat="1" ht="153.75" outlineLevel="1" x14ac:dyDescent="0.25">
      <c r="A70" s="44"/>
      <c r="B70" s="2" t="s">
        <v>33</v>
      </c>
      <c r="C70" s="3">
        <f>SUM(D70:L70)</f>
        <v>1175854960</v>
      </c>
      <c r="D70" s="3"/>
      <c r="E70" s="3"/>
      <c r="F70" s="3"/>
      <c r="G70" s="3"/>
      <c r="H70" s="3"/>
      <c r="I70" s="3">
        <v>1175854960</v>
      </c>
      <c r="J70" s="3"/>
      <c r="K70" s="3"/>
      <c r="L70" s="3"/>
      <c r="M70" s="25"/>
    </row>
    <row r="71" spans="1:17" s="4" customFormat="1" ht="123" outlineLevel="1" x14ac:dyDescent="0.25">
      <c r="A71" s="28"/>
      <c r="B71" s="2" t="s">
        <v>12</v>
      </c>
      <c r="C71" s="3">
        <f>SUM(D71:L71)</f>
        <v>61887100</v>
      </c>
      <c r="D71" s="3"/>
      <c r="E71" s="3"/>
      <c r="F71" s="3"/>
      <c r="G71" s="3"/>
      <c r="H71" s="3"/>
      <c r="I71" s="3">
        <v>61887100</v>
      </c>
      <c r="J71" s="3"/>
      <c r="K71" s="3"/>
      <c r="L71" s="3"/>
      <c r="M71" s="16"/>
    </row>
    <row r="72" spans="1:17" s="6" customFormat="1" ht="61.5" outlineLevel="1" x14ac:dyDescent="0.25">
      <c r="A72" s="43" t="s">
        <v>62</v>
      </c>
      <c r="B72" s="2" t="s">
        <v>19</v>
      </c>
      <c r="C72" s="3">
        <f>C73+C74</f>
        <v>22888831553.66</v>
      </c>
      <c r="D72" s="3">
        <f t="shared" ref="D72:L72" si="28">D73+D74</f>
        <v>0</v>
      </c>
      <c r="E72" s="3">
        <f t="shared" si="28"/>
        <v>481220375.94</v>
      </c>
      <c r="F72" s="3">
        <f t="shared" si="28"/>
        <v>481220375.94</v>
      </c>
      <c r="G72" s="3">
        <f t="shared" si="28"/>
        <v>4758213927.2600002</v>
      </c>
      <c r="H72" s="3">
        <f t="shared" si="28"/>
        <v>6527907505.7200003</v>
      </c>
      <c r="I72" s="3">
        <f t="shared" si="28"/>
        <v>6537969388.3199997</v>
      </c>
      <c r="J72" s="3">
        <f t="shared" si="28"/>
        <v>2705448471.0799999</v>
      </c>
      <c r="K72" s="3">
        <f t="shared" si="28"/>
        <v>1396851509.4000001</v>
      </c>
      <c r="L72" s="3">
        <f t="shared" si="28"/>
        <v>0</v>
      </c>
      <c r="M72" s="40" t="s">
        <v>22</v>
      </c>
    </row>
    <row r="73" spans="1:17" s="6" customFormat="1" ht="153.75" outlineLevel="1" x14ac:dyDescent="0.25">
      <c r="A73" s="44"/>
      <c r="B73" s="2" t="s">
        <v>33</v>
      </c>
      <c r="C73" s="3">
        <f>SUM(D73:L73)</f>
        <v>21440608676.380001</v>
      </c>
      <c r="D73" s="3">
        <f>D76+D79+D82+D85+D88+D91+D94+D97+D100+D103+D106</f>
        <v>0</v>
      </c>
      <c r="E73" s="3">
        <f t="shared" ref="E73:L73" si="29">E76+E79+E82+E85+E88+E91+E94+E97+E100+E103+E106</f>
        <v>433098338.33999997</v>
      </c>
      <c r="F73" s="3">
        <f t="shared" si="29"/>
        <v>433098338.33999997</v>
      </c>
      <c r="G73" s="3">
        <f t="shared" si="29"/>
        <v>4474587296.8400002</v>
      </c>
      <c r="H73" s="3">
        <f t="shared" si="29"/>
        <v>6155336847.8400002</v>
      </c>
      <c r="I73" s="3">
        <f t="shared" si="29"/>
        <v>6164392541.3800001</v>
      </c>
      <c r="J73" s="3">
        <f t="shared" si="29"/>
        <v>2522928955.1799998</v>
      </c>
      <c r="K73" s="3">
        <f t="shared" si="29"/>
        <v>1257166358.46</v>
      </c>
      <c r="L73" s="3">
        <f t="shared" si="29"/>
        <v>0</v>
      </c>
      <c r="M73" s="41"/>
      <c r="Q73" s="23"/>
    </row>
    <row r="74" spans="1:17" s="6" customFormat="1" ht="123" outlineLevel="1" x14ac:dyDescent="0.25">
      <c r="A74" s="42"/>
      <c r="B74" s="2" t="s">
        <v>12</v>
      </c>
      <c r="C74" s="3">
        <f>SUM(D74:L74)</f>
        <v>1448222877.28</v>
      </c>
      <c r="D74" s="3">
        <f>D77+D80+D83+D86+D89+D92+D95+D98+D101+D104+D107</f>
        <v>0</v>
      </c>
      <c r="E74" s="3">
        <f t="shared" ref="E74:L74" si="30">E77+E80+E83+E86+E89+E92+E95+E98+E101+E104+E107</f>
        <v>48122037.600000001</v>
      </c>
      <c r="F74" s="3">
        <f t="shared" si="30"/>
        <v>48122037.600000001</v>
      </c>
      <c r="G74" s="3">
        <f t="shared" si="30"/>
        <v>283626630.42000002</v>
      </c>
      <c r="H74" s="3">
        <f t="shared" si="30"/>
        <v>372570657.88</v>
      </c>
      <c r="I74" s="3">
        <f t="shared" si="30"/>
        <v>373576846.94</v>
      </c>
      <c r="J74" s="3">
        <f t="shared" si="30"/>
        <v>182519515.90000001</v>
      </c>
      <c r="K74" s="3">
        <f t="shared" si="30"/>
        <v>139685150.94</v>
      </c>
      <c r="L74" s="3">
        <f t="shared" si="30"/>
        <v>0</v>
      </c>
      <c r="M74" s="42"/>
    </row>
    <row r="75" spans="1:17" s="4" customFormat="1" ht="61.5" outlineLevel="1" x14ac:dyDescent="0.25">
      <c r="A75" s="43" t="s">
        <v>68</v>
      </c>
      <c r="B75" s="2" t="s">
        <v>19</v>
      </c>
      <c r="C75" s="3">
        <f t="shared" ref="C75" si="31">C76+C77</f>
        <v>3037812991.3299999</v>
      </c>
      <c r="D75" s="3">
        <f t="shared" ref="D75:L75" si="32">D76+D77</f>
        <v>0</v>
      </c>
      <c r="E75" s="3">
        <f t="shared" si="32"/>
        <v>240610187.97</v>
      </c>
      <c r="F75" s="3">
        <f t="shared" si="32"/>
        <v>240610187.97</v>
      </c>
      <c r="G75" s="3">
        <f t="shared" si="32"/>
        <v>457159357.13</v>
      </c>
      <c r="H75" s="3">
        <f t="shared" si="32"/>
        <v>461752824.36000001</v>
      </c>
      <c r="I75" s="3">
        <f t="shared" si="32"/>
        <v>466783764.66000003</v>
      </c>
      <c r="J75" s="3">
        <f t="shared" si="32"/>
        <v>472470914.54000002</v>
      </c>
      <c r="K75" s="3">
        <f t="shared" si="32"/>
        <v>698425754.70000005</v>
      </c>
      <c r="L75" s="3">
        <f t="shared" si="32"/>
        <v>0</v>
      </c>
      <c r="M75" s="25" t="s">
        <v>22</v>
      </c>
    </row>
    <row r="76" spans="1:17" s="4" customFormat="1" ht="184.5" customHeight="1" outlineLevel="1" x14ac:dyDescent="0.25">
      <c r="A76" s="44"/>
      <c r="B76" s="2" t="s">
        <v>33</v>
      </c>
      <c r="C76" s="3">
        <f>SUM(D76:L76)</f>
        <v>2734031692.1900001</v>
      </c>
      <c r="D76" s="3"/>
      <c r="E76" s="3">
        <v>216549169.16999999</v>
      </c>
      <c r="F76" s="3">
        <v>216549169.16999999</v>
      </c>
      <c r="G76" s="3">
        <v>411443421.42000002</v>
      </c>
      <c r="H76" s="3">
        <v>415577541.92000002</v>
      </c>
      <c r="I76" s="3">
        <v>420105388.19</v>
      </c>
      <c r="J76" s="3">
        <v>425223823.08999997</v>
      </c>
      <c r="K76" s="3">
        <v>628583179.23000002</v>
      </c>
      <c r="L76" s="3"/>
      <c r="M76" s="25"/>
    </row>
    <row r="77" spans="1:17" s="4" customFormat="1" ht="152.25" customHeight="1" outlineLevel="1" x14ac:dyDescent="0.25">
      <c r="A77" s="28"/>
      <c r="B77" s="2" t="s">
        <v>12</v>
      </c>
      <c r="C77" s="3">
        <f>SUM(D77:L77)</f>
        <v>303781299.13999999</v>
      </c>
      <c r="D77" s="3"/>
      <c r="E77" s="3">
        <v>24061018.800000001</v>
      </c>
      <c r="F77" s="3">
        <v>24061018.800000001</v>
      </c>
      <c r="G77" s="3">
        <v>45715935.710000001</v>
      </c>
      <c r="H77" s="3">
        <v>46175282.439999998</v>
      </c>
      <c r="I77" s="3">
        <v>46678376.469999999</v>
      </c>
      <c r="J77" s="3">
        <v>47247091.450000003</v>
      </c>
      <c r="K77" s="3">
        <v>69842575.469999999</v>
      </c>
      <c r="L77" s="3"/>
      <c r="M77" s="16"/>
    </row>
    <row r="78" spans="1:17" s="4" customFormat="1" ht="83.25" customHeight="1" outlineLevel="1" x14ac:dyDescent="0.25">
      <c r="A78" s="43" t="s">
        <v>69</v>
      </c>
      <c r="B78" s="2" t="s">
        <v>19</v>
      </c>
      <c r="C78" s="3">
        <f t="shared" ref="C78:L78" si="33">C79+C80</f>
        <v>3037812991.3299999</v>
      </c>
      <c r="D78" s="3">
        <f t="shared" si="33"/>
        <v>0</v>
      </c>
      <c r="E78" s="3">
        <f t="shared" si="33"/>
        <v>240610187.97</v>
      </c>
      <c r="F78" s="3">
        <f t="shared" si="33"/>
        <v>240610187.97</v>
      </c>
      <c r="G78" s="3">
        <f t="shared" si="33"/>
        <v>457159357.13</v>
      </c>
      <c r="H78" s="3">
        <f t="shared" si="33"/>
        <v>461752824.36000001</v>
      </c>
      <c r="I78" s="3">
        <f t="shared" si="33"/>
        <v>466783764.66000003</v>
      </c>
      <c r="J78" s="3">
        <f t="shared" si="33"/>
        <v>472470914.54000002</v>
      </c>
      <c r="K78" s="3">
        <f t="shared" si="33"/>
        <v>698425754.70000005</v>
      </c>
      <c r="L78" s="3">
        <f t="shared" si="33"/>
        <v>0</v>
      </c>
      <c r="M78" s="25" t="s">
        <v>22</v>
      </c>
    </row>
    <row r="79" spans="1:17" s="4" customFormat="1" ht="174" customHeight="1" outlineLevel="1" x14ac:dyDescent="0.25">
      <c r="A79" s="44"/>
      <c r="B79" s="2" t="s">
        <v>33</v>
      </c>
      <c r="C79" s="3">
        <f>SUM(D79:L79)</f>
        <v>2734031692.1900001</v>
      </c>
      <c r="D79" s="3"/>
      <c r="E79" s="3">
        <v>216549169.16999999</v>
      </c>
      <c r="F79" s="3">
        <v>216549169.16999999</v>
      </c>
      <c r="G79" s="3">
        <v>411443421.42000002</v>
      </c>
      <c r="H79" s="3">
        <v>415577541.92000002</v>
      </c>
      <c r="I79" s="3">
        <v>420105388.19</v>
      </c>
      <c r="J79" s="3">
        <v>425223823.08999997</v>
      </c>
      <c r="K79" s="3">
        <v>628583179.23000002</v>
      </c>
      <c r="L79" s="3"/>
      <c r="M79" s="25"/>
    </row>
    <row r="80" spans="1:17" s="4" customFormat="1" ht="152.25" customHeight="1" outlineLevel="1" x14ac:dyDescent="0.25">
      <c r="A80" s="28"/>
      <c r="B80" s="2" t="s">
        <v>12</v>
      </c>
      <c r="C80" s="3">
        <f>SUM(D80:L80)</f>
        <v>303781299.13999999</v>
      </c>
      <c r="D80" s="3"/>
      <c r="E80" s="3">
        <v>24061018.800000001</v>
      </c>
      <c r="F80" s="3">
        <v>24061018.800000001</v>
      </c>
      <c r="G80" s="3">
        <v>45715935.710000001</v>
      </c>
      <c r="H80" s="3">
        <v>46175282.439999998</v>
      </c>
      <c r="I80" s="3">
        <v>46678376.469999999</v>
      </c>
      <c r="J80" s="3">
        <v>47247091.450000003</v>
      </c>
      <c r="K80" s="3">
        <v>69842575.469999999</v>
      </c>
      <c r="L80" s="3"/>
      <c r="M80" s="16"/>
    </row>
    <row r="81" spans="1:13" s="4" customFormat="1" ht="79.5" customHeight="1" outlineLevel="1" x14ac:dyDescent="0.25">
      <c r="A81" s="24" t="s">
        <v>65</v>
      </c>
      <c r="B81" s="2" t="s">
        <v>19</v>
      </c>
      <c r="C81" s="3">
        <f t="shared" ref="C81" si="34">C82+C83</f>
        <v>1963321651</v>
      </c>
      <c r="D81" s="3">
        <f t="shared" ref="D81:L81" si="35">D82+D83</f>
        <v>0</v>
      </c>
      <c r="E81" s="3">
        <f t="shared" si="35"/>
        <v>0</v>
      </c>
      <c r="F81" s="3">
        <f t="shared" si="35"/>
        <v>0</v>
      </c>
      <c r="G81" s="3">
        <f t="shared" si="35"/>
        <v>654440549</v>
      </c>
      <c r="H81" s="3">
        <f t="shared" si="35"/>
        <v>654440551</v>
      </c>
      <c r="I81" s="3">
        <f t="shared" si="35"/>
        <v>654440551</v>
      </c>
      <c r="J81" s="3">
        <f t="shared" si="35"/>
        <v>0</v>
      </c>
      <c r="K81" s="3">
        <f t="shared" si="35"/>
        <v>0</v>
      </c>
      <c r="L81" s="3">
        <f t="shared" si="35"/>
        <v>0</v>
      </c>
      <c r="M81" s="25" t="s">
        <v>22</v>
      </c>
    </row>
    <row r="82" spans="1:13" s="4" customFormat="1" ht="172.5" customHeight="1" outlineLevel="1" x14ac:dyDescent="0.25">
      <c r="A82" s="24"/>
      <c r="B82" s="2" t="s">
        <v>33</v>
      </c>
      <c r="C82" s="3">
        <f>SUM(D82:L82)</f>
        <v>1865155568</v>
      </c>
      <c r="D82" s="3"/>
      <c r="E82" s="3"/>
      <c r="F82" s="3"/>
      <c r="G82" s="3">
        <v>621718522</v>
      </c>
      <c r="H82" s="3">
        <v>621718523</v>
      </c>
      <c r="I82" s="3">
        <v>621718523</v>
      </c>
      <c r="J82" s="3"/>
      <c r="K82" s="3"/>
      <c r="L82" s="3"/>
      <c r="M82" s="25"/>
    </row>
    <row r="83" spans="1:13" s="4" customFormat="1" ht="146.25" customHeight="1" outlineLevel="1" x14ac:dyDescent="0.25">
      <c r="A83" s="24"/>
      <c r="B83" s="2" t="s">
        <v>12</v>
      </c>
      <c r="C83" s="3">
        <f>SUM(D83:L83)</f>
        <v>98166083</v>
      </c>
      <c r="D83" s="3"/>
      <c r="E83" s="3"/>
      <c r="F83" s="3"/>
      <c r="G83" s="3">
        <v>32722027</v>
      </c>
      <c r="H83" s="3">
        <v>32722028</v>
      </c>
      <c r="I83" s="3">
        <v>32722028</v>
      </c>
      <c r="J83" s="3"/>
      <c r="K83" s="3"/>
      <c r="L83" s="3"/>
      <c r="M83" s="25"/>
    </row>
    <row r="84" spans="1:13" s="4" customFormat="1" ht="89.25" customHeight="1" outlineLevel="1" x14ac:dyDescent="0.25">
      <c r="A84" s="24" t="s">
        <v>66</v>
      </c>
      <c r="B84" s="2" t="s">
        <v>19</v>
      </c>
      <c r="C84" s="3">
        <f t="shared" ref="C84:L84" si="36">C85+C86</f>
        <v>1136616780</v>
      </c>
      <c r="D84" s="3">
        <f t="shared" si="36"/>
        <v>0</v>
      </c>
      <c r="E84" s="3">
        <f t="shared" si="36"/>
        <v>0</v>
      </c>
      <c r="F84" s="3">
        <f t="shared" si="36"/>
        <v>0</v>
      </c>
      <c r="G84" s="3">
        <f t="shared" si="36"/>
        <v>378872260</v>
      </c>
      <c r="H84" s="3">
        <f t="shared" si="36"/>
        <v>378872260</v>
      </c>
      <c r="I84" s="3">
        <f t="shared" si="36"/>
        <v>378872260</v>
      </c>
      <c r="J84" s="3">
        <f t="shared" si="36"/>
        <v>0</v>
      </c>
      <c r="K84" s="3">
        <f t="shared" si="36"/>
        <v>0</v>
      </c>
      <c r="L84" s="3">
        <f t="shared" si="36"/>
        <v>0</v>
      </c>
      <c r="M84" s="25" t="s">
        <v>22</v>
      </c>
    </row>
    <row r="85" spans="1:13" s="4" customFormat="1" ht="188.25" customHeight="1" outlineLevel="1" x14ac:dyDescent="0.25">
      <c r="A85" s="24"/>
      <c r="B85" s="2" t="s">
        <v>33</v>
      </c>
      <c r="C85" s="3">
        <f>SUM(D85:L85)</f>
        <v>1079785941</v>
      </c>
      <c r="D85" s="3"/>
      <c r="E85" s="3"/>
      <c r="F85" s="3"/>
      <c r="G85" s="3">
        <v>359928647</v>
      </c>
      <c r="H85" s="3">
        <v>359928647</v>
      </c>
      <c r="I85" s="3">
        <v>359928647</v>
      </c>
      <c r="J85" s="3"/>
      <c r="K85" s="3"/>
      <c r="L85" s="3"/>
      <c r="M85" s="25"/>
    </row>
    <row r="86" spans="1:13" s="4" customFormat="1" ht="138" customHeight="1" outlineLevel="1" x14ac:dyDescent="0.25">
      <c r="A86" s="24"/>
      <c r="B86" s="2" t="s">
        <v>12</v>
      </c>
      <c r="C86" s="3">
        <f>SUM(D86:L86)</f>
        <v>56830839</v>
      </c>
      <c r="D86" s="3"/>
      <c r="E86" s="3"/>
      <c r="F86" s="3"/>
      <c r="G86" s="3">
        <v>18943613</v>
      </c>
      <c r="H86" s="3">
        <v>18943613</v>
      </c>
      <c r="I86" s="3">
        <v>18943613</v>
      </c>
      <c r="J86" s="3"/>
      <c r="K86" s="3"/>
      <c r="L86" s="3"/>
      <c r="M86" s="25"/>
    </row>
    <row r="87" spans="1:13" s="4" customFormat="1" ht="81.75" customHeight="1" outlineLevel="1" x14ac:dyDescent="0.25">
      <c r="A87" s="24" t="s">
        <v>67</v>
      </c>
      <c r="B87" s="2" t="s">
        <v>19</v>
      </c>
      <c r="C87" s="3">
        <f t="shared" ref="C87:L87" si="37">C88+C89</f>
        <v>1794419740</v>
      </c>
      <c r="D87" s="3">
        <f t="shared" si="37"/>
        <v>0</v>
      </c>
      <c r="E87" s="3">
        <f t="shared" si="37"/>
        <v>0</v>
      </c>
      <c r="F87" s="3">
        <f t="shared" si="37"/>
        <v>0</v>
      </c>
      <c r="G87" s="3">
        <f t="shared" si="37"/>
        <v>598139912</v>
      </c>
      <c r="H87" s="3">
        <f>H88+H89</f>
        <v>598139914</v>
      </c>
      <c r="I87" s="3">
        <f>I88+I89</f>
        <v>598139914</v>
      </c>
      <c r="J87" s="3">
        <f>J88+J89</f>
        <v>0</v>
      </c>
      <c r="K87" s="3">
        <f>K88+K89</f>
        <v>0</v>
      </c>
      <c r="L87" s="3">
        <f t="shared" si="37"/>
        <v>0</v>
      </c>
      <c r="M87" s="25" t="s">
        <v>22</v>
      </c>
    </row>
    <row r="88" spans="1:13" s="4" customFormat="1" ht="168.75" customHeight="1" outlineLevel="1" x14ac:dyDescent="0.25">
      <c r="A88" s="24"/>
      <c r="B88" s="2" t="s">
        <v>33</v>
      </c>
      <c r="C88" s="3">
        <f>SUM(D88:L88)</f>
        <v>1704698753</v>
      </c>
      <c r="D88" s="3"/>
      <c r="E88" s="3"/>
      <c r="F88" s="3"/>
      <c r="G88" s="3">
        <v>568232917</v>
      </c>
      <c r="H88" s="3">
        <v>568232918</v>
      </c>
      <c r="I88" s="3">
        <v>568232918</v>
      </c>
      <c r="J88" s="3"/>
      <c r="K88" s="3"/>
      <c r="L88" s="3"/>
      <c r="M88" s="25"/>
    </row>
    <row r="89" spans="1:13" s="4" customFormat="1" ht="153.75" customHeight="1" outlineLevel="1" x14ac:dyDescent="0.25">
      <c r="A89" s="24"/>
      <c r="B89" s="2" t="s">
        <v>12</v>
      </c>
      <c r="C89" s="3">
        <f>SUM(D89:L89)</f>
        <v>89720987</v>
      </c>
      <c r="D89" s="3"/>
      <c r="E89" s="3"/>
      <c r="F89" s="3"/>
      <c r="G89" s="3">
        <v>29906995</v>
      </c>
      <c r="H89" s="3">
        <v>29906996</v>
      </c>
      <c r="I89" s="3">
        <v>29906996</v>
      </c>
      <c r="J89" s="3"/>
      <c r="K89" s="3"/>
      <c r="L89" s="3"/>
      <c r="M89" s="25"/>
    </row>
    <row r="90" spans="1:13" s="4" customFormat="1" ht="81.75" customHeight="1" outlineLevel="1" x14ac:dyDescent="0.25">
      <c r="A90" s="26" t="s">
        <v>70</v>
      </c>
      <c r="B90" s="2" t="s">
        <v>19</v>
      </c>
      <c r="C90" s="3">
        <f t="shared" ref="C90:L90" si="38">C91+C92</f>
        <v>2921191740</v>
      </c>
      <c r="D90" s="3">
        <f t="shared" si="38"/>
        <v>0</v>
      </c>
      <c r="E90" s="3">
        <f t="shared" si="38"/>
        <v>0</v>
      </c>
      <c r="F90" s="3">
        <f t="shared" si="38"/>
        <v>0</v>
      </c>
      <c r="G90" s="3">
        <f t="shared" si="38"/>
        <v>973730580</v>
      </c>
      <c r="H90" s="3">
        <f t="shared" si="38"/>
        <v>973730580</v>
      </c>
      <c r="I90" s="3">
        <f t="shared" si="38"/>
        <v>973730580</v>
      </c>
      <c r="J90" s="3">
        <f t="shared" si="38"/>
        <v>0</v>
      </c>
      <c r="K90" s="3">
        <f t="shared" si="38"/>
        <v>0</v>
      </c>
      <c r="L90" s="3">
        <f t="shared" si="38"/>
        <v>0</v>
      </c>
      <c r="M90" s="18" t="s">
        <v>22</v>
      </c>
    </row>
    <row r="91" spans="1:13" s="4" customFormat="1" ht="170.25" customHeight="1" outlineLevel="1" x14ac:dyDescent="0.25">
      <c r="A91" s="27"/>
      <c r="B91" s="2" t="s">
        <v>33</v>
      </c>
      <c r="C91" s="3">
        <f>SUM(D91:L91)</f>
        <v>2775132153</v>
      </c>
      <c r="D91" s="3"/>
      <c r="E91" s="3"/>
      <c r="F91" s="3"/>
      <c r="G91" s="3">
        <v>925044051</v>
      </c>
      <c r="H91" s="3">
        <v>925044051</v>
      </c>
      <c r="I91" s="3">
        <v>925044051</v>
      </c>
      <c r="J91" s="3"/>
      <c r="K91" s="3"/>
      <c r="L91" s="3"/>
      <c r="M91" s="25"/>
    </row>
    <row r="92" spans="1:13" s="4" customFormat="1" ht="144.75" customHeight="1" outlineLevel="1" x14ac:dyDescent="0.25">
      <c r="A92" s="28"/>
      <c r="B92" s="2" t="s">
        <v>12</v>
      </c>
      <c r="C92" s="3">
        <f>SUM(D92:L92)</f>
        <v>146059587</v>
      </c>
      <c r="D92" s="3"/>
      <c r="E92" s="3"/>
      <c r="F92" s="3"/>
      <c r="G92" s="3">
        <v>48686529</v>
      </c>
      <c r="H92" s="3">
        <v>48686529</v>
      </c>
      <c r="I92" s="3">
        <v>48686529</v>
      </c>
      <c r="J92" s="3"/>
      <c r="K92" s="3"/>
      <c r="L92" s="3"/>
      <c r="M92" s="25"/>
    </row>
    <row r="93" spans="1:13" s="4" customFormat="1" ht="83.25" customHeight="1" outlineLevel="1" x14ac:dyDescent="0.25">
      <c r="A93" s="24" t="s">
        <v>71</v>
      </c>
      <c r="B93" s="2" t="s">
        <v>19</v>
      </c>
      <c r="C93" s="3">
        <f t="shared" ref="C93:L93" si="39">C94+C95</f>
        <v>2921191740</v>
      </c>
      <c r="D93" s="3">
        <f t="shared" si="39"/>
        <v>0</v>
      </c>
      <c r="E93" s="3">
        <f t="shared" si="39"/>
        <v>0</v>
      </c>
      <c r="F93" s="3">
        <f t="shared" si="39"/>
        <v>0</v>
      </c>
      <c r="G93" s="3">
        <f t="shared" si="39"/>
        <v>973730580</v>
      </c>
      <c r="H93" s="3">
        <f t="shared" si="39"/>
        <v>973730580</v>
      </c>
      <c r="I93" s="3">
        <f t="shared" si="39"/>
        <v>973730580</v>
      </c>
      <c r="J93" s="3">
        <f t="shared" si="39"/>
        <v>0</v>
      </c>
      <c r="K93" s="3">
        <f t="shared" si="39"/>
        <v>0</v>
      </c>
      <c r="L93" s="3">
        <f t="shared" si="39"/>
        <v>0</v>
      </c>
      <c r="M93" s="25" t="s">
        <v>22</v>
      </c>
    </row>
    <row r="94" spans="1:13" s="4" customFormat="1" ht="153.75" outlineLevel="1" x14ac:dyDescent="0.25">
      <c r="A94" s="24"/>
      <c r="B94" s="2" t="s">
        <v>33</v>
      </c>
      <c r="C94" s="3">
        <f>SUM(D94:L94)</f>
        <v>2775132153</v>
      </c>
      <c r="D94" s="3"/>
      <c r="E94" s="3"/>
      <c r="F94" s="3"/>
      <c r="G94" s="3">
        <v>925044051</v>
      </c>
      <c r="H94" s="3">
        <v>925044051</v>
      </c>
      <c r="I94" s="3">
        <v>925044051</v>
      </c>
      <c r="J94" s="3"/>
      <c r="K94" s="3"/>
      <c r="L94" s="3"/>
      <c r="M94" s="25"/>
    </row>
    <row r="95" spans="1:13" s="4" customFormat="1" ht="123" outlineLevel="1" x14ac:dyDescent="0.25">
      <c r="A95" s="24"/>
      <c r="B95" s="2" t="s">
        <v>12</v>
      </c>
      <c r="C95" s="3">
        <f>SUM(D95:L95)</f>
        <v>146059587</v>
      </c>
      <c r="D95" s="3"/>
      <c r="E95" s="3"/>
      <c r="F95" s="3"/>
      <c r="G95" s="3">
        <v>48686529</v>
      </c>
      <c r="H95" s="3">
        <v>48686529</v>
      </c>
      <c r="I95" s="3">
        <v>48686529</v>
      </c>
      <c r="J95" s="3"/>
      <c r="K95" s="3"/>
      <c r="L95" s="3"/>
      <c r="M95" s="25"/>
    </row>
    <row r="96" spans="1:13" s="4" customFormat="1" ht="61.5" outlineLevel="1" x14ac:dyDescent="0.25">
      <c r="A96" s="24" t="s">
        <v>72</v>
      </c>
      <c r="B96" s="2" t="s">
        <v>19</v>
      </c>
      <c r="C96" s="3">
        <f t="shared" ref="C96:L96" si="40">C97+C98</f>
        <v>1485232160</v>
      </c>
      <c r="D96" s="3">
        <f t="shared" si="40"/>
        <v>0</v>
      </c>
      <c r="E96" s="3">
        <f t="shared" si="40"/>
        <v>0</v>
      </c>
      <c r="F96" s="3">
        <f t="shared" si="40"/>
        <v>0</v>
      </c>
      <c r="G96" s="3">
        <f t="shared" si="40"/>
        <v>0</v>
      </c>
      <c r="H96" s="3">
        <f t="shared" si="40"/>
        <v>495077386</v>
      </c>
      <c r="I96" s="3">
        <f t="shared" si="40"/>
        <v>495077386</v>
      </c>
      <c r="J96" s="3">
        <f t="shared" si="40"/>
        <v>495077388</v>
      </c>
      <c r="K96" s="3">
        <f t="shared" si="40"/>
        <v>0</v>
      </c>
      <c r="L96" s="3">
        <f t="shared" si="40"/>
        <v>0</v>
      </c>
      <c r="M96" s="25" t="s">
        <v>22</v>
      </c>
    </row>
    <row r="97" spans="1:13" s="4" customFormat="1" ht="153.75" outlineLevel="1" x14ac:dyDescent="0.25">
      <c r="A97" s="24"/>
      <c r="B97" s="2" t="s">
        <v>33</v>
      </c>
      <c r="C97" s="3">
        <f>SUM(D97:L97)</f>
        <v>1410970552</v>
      </c>
      <c r="D97" s="3"/>
      <c r="E97" s="3"/>
      <c r="F97" s="3"/>
      <c r="G97" s="3"/>
      <c r="H97" s="3">
        <v>470323517</v>
      </c>
      <c r="I97" s="3">
        <v>470323517</v>
      </c>
      <c r="J97" s="3">
        <v>470323518</v>
      </c>
      <c r="K97" s="3"/>
      <c r="L97" s="3"/>
      <c r="M97" s="25"/>
    </row>
    <row r="98" spans="1:13" s="4" customFormat="1" ht="123" outlineLevel="1" x14ac:dyDescent="0.25">
      <c r="A98" s="24"/>
      <c r="B98" s="2" t="s">
        <v>12</v>
      </c>
      <c r="C98" s="3">
        <f>SUM(D98:L98)</f>
        <v>74261608</v>
      </c>
      <c r="D98" s="3"/>
      <c r="E98" s="3"/>
      <c r="F98" s="3"/>
      <c r="G98" s="3"/>
      <c r="H98" s="3">
        <v>24753869</v>
      </c>
      <c r="I98" s="3">
        <v>24753869</v>
      </c>
      <c r="J98" s="3">
        <v>24753870</v>
      </c>
      <c r="K98" s="3"/>
      <c r="L98" s="3"/>
      <c r="M98" s="25"/>
    </row>
    <row r="99" spans="1:13" s="4" customFormat="1" ht="61.5" outlineLevel="1" x14ac:dyDescent="0.25">
      <c r="A99" s="24" t="s">
        <v>73</v>
      </c>
      <c r="B99" s="2" t="s">
        <v>19</v>
      </c>
      <c r="C99" s="3">
        <f t="shared" ref="C99:L99" si="41">C100+C101</f>
        <v>3058203991</v>
      </c>
      <c r="D99" s="3">
        <f t="shared" si="41"/>
        <v>0</v>
      </c>
      <c r="E99" s="3">
        <f t="shared" si="41"/>
        <v>0</v>
      </c>
      <c r="F99" s="3">
        <f t="shared" si="41"/>
        <v>0</v>
      </c>
      <c r="G99" s="3">
        <f t="shared" si="41"/>
        <v>0</v>
      </c>
      <c r="H99" s="3">
        <f t="shared" si="41"/>
        <v>1019401329</v>
      </c>
      <c r="I99" s="3">
        <f t="shared" si="41"/>
        <v>1019401331</v>
      </c>
      <c r="J99" s="3">
        <f t="shared" si="41"/>
        <v>1019401331</v>
      </c>
      <c r="K99" s="3">
        <f t="shared" si="41"/>
        <v>0</v>
      </c>
      <c r="L99" s="3">
        <f t="shared" si="41"/>
        <v>0</v>
      </c>
      <c r="M99" s="25" t="s">
        <v>22</v>
      </c>
    </row>
    <row r="100" spans="1:13" s="4" customFormat="1" ht="153.75" outlineLevel="1" x14ac:dyDescent="0.25">
      <c r="A100" s="24"/>
      <c r="B100" s="2" t="s">
        <v>33</v>
      </c>
      <c r="C100" s="3">
        <f>SUM(D100:L100)</f>
        <v>2905293791</v>
      </c>
      <c r="D100" s="3"/>
      <c r="E100" s="3"/>
      <c r="F100" s="3"/>
      <c r="G100" s="3"/>
      <c r="H100" s="3">
        <v>968431263</v>
      </c>
      <c r="I100" s="3">
        <v>968431264</v>
      </c>
      <c r="J100" s="3">
        <v>968431264</v>
      </c>
      <c r="K100" s="3"/>
      <c r="L100" s="3"/>
      <c r="M100" s="25"/>
    </row>
    <row r="101" spans="1:13" s="4" customFormat="1" ht="123" outlineLevel="1" x14ac:dyDescent="0.25">
      <c r="A101" s="24"/>
      <c r="B101" s="2" t="s">
        <v>12</v>
      </c>
      <c r="C101" s="3">
        <f>SUM(D101:L101)</f>
        <v>152910200</v>
      </c>
      <c r="D101" s="3"/>
      <c r="E101" s="3"/>
      <c r="F101" s="3"/>
      <c r="G101" s="3"/>
      <c r="H101" s="3">
        <v>50970066</v>
      </c>
      <c r="I101" s="3">
        <v>50970067</v>
      </c>
      <c r="J101" s="3">
        <v>50970067</v>
      </c>
      <c r="K101" s="3"/>
      <c r="L101" s="3"/>
      <c r="M101" s="25"/>
    </row>
    <row r="102" spans="1:13" s="4" customFormat="1" ht="61.5" outlineLevel="1" x14ac:dyDescent="0.25">
      <c r="A102" s="43" t="s">
        <v>74</v>
      </c>
      <c r="B102" s="2" t="s">
        <v>19</v>
      </c>
      <c r="C102" s="3">
        <f t="shared" ref="C102:L102" si="42">C103+C104</f>
        <v>738083769</v>
      </c>
      <c r="D102" s="3">
        <f t="shared" si="42"/>
        <v>0</v>
      </c>
      <c r="E102" s="3">
        <f t="shared" si="42"/>
        <v>0</v>
      </c>
      <c r="F102" s="3">
        <f t="shared" si="42"/>
        <v>0</v>
      </c>
      <c r="G102" s="3">
        <f t="shared" si="42"/>
        <v>0</v>
      </c>
      <c r="H102" s="3">
        <f t="shared" si="42"/>
        <v>246027923</v>
      </c>
      <c r="I102" s="3">
        <f t="shared" si="42"/>
        <v>246027923</v>
      </c>
      <c r="J102" s="3">
        <f t="shared" si="42"/>
        <v>246027923</v>
      </c>
      <c r="K102" s="3">
        <f t="shared" si="42"/>
        <v>0</v>
      </c>
      <c r="L102" s="3">
        <f t="shared" si="42"/>
        <v>0</v>
      </c>
      <c r="M102" s="25" t="s">
        <v>22</v>
      </c>
    </row>
    <row r="103" spans="1:13" s="4" customFormat="1" ht="153.75" outlineLevel="1" x14ac:dyDescent="0.25">
      <c r="A103" s="44"/>
      <c r="B103" s="2" t="s">
        <v>33</v>
      </c>
      <c r="C103" s="3">
        <f>SUM(D103:L103)</f>
        <v>701179581</v>
      </c>
      <c r="D103" s="3"/>
      <c r="E103" s="3"/>
      <c r="F103" s="3"/>
      <c r="G103" s="3"/>
      <c r="H103" s="3">
        <v>233726527</v>
      </c>
      <c r="I103" s="3">
        <v>233726527</v>
      </c>
      <c r="J103" s="3">
        <v>233726527</v>
      </c>
      <c r="K103" s="3"/>
      <c r="L103" s="3"/>
      <c r="M103" s="25"/>
    </row>
    <row r="104" spans="1:13" s="4" customFormat="1" ht="123" outlineLevel="1" x14ac:dyDescent="0.25">
      <c r="A104" s="28"/>
      <c r="B104" s="2" t="s">
        <v>12</v>
      </c>
      <c r="C104" s="3">
        <f>SUM(D104:L104)</f>
        <v>36904188</v>
      </c>
      <c r="D104" s="3"/>
      <c r="E104" s="3"/>
      <c r="F104" s="3"/>
      <c r="G104" s="3"/>
      <c r="H104" s="3">
        <v>12301396</v>
      </c>
      <c r="I104" s="3">
        <v>12301396</v>
      </c>
      <c r="J104" s="3">
        <v>12301396</v>
      </c>
      <c r="K104" s="3"/>
      <c r="L104" s="3"/>
      <c r="M104" s="16"/>
    </row>
    <row r="105" spans="1:13" s="6" customFormat="1" ht="61.5" outlineLevel="1" x14ac:dyDescent="0.25">
      <c r="A105" s="24" t="s">
        <v>64</v>
      </c>
      <c r="B105" s="2" t="s">
        <v>19</v>
      </c>
      <c r="C105" s="3">
        <f>C106+C107</f>
        <v>794944000</v>
      </c>
      <c r="D105" s="3">
        <f t="shared" ref="D105:L105" si="43">D106+D107</f>
        <v>0</v>
      </c>
      <c r="E105" s="3">
        <f t="shared" si="43"/>
        <v>0</v>
      </c>
      <c r="F105" s="3">
        <f t="shared" si="43"/>
        <v>0</v>
      </c>
      <c r="G105" s="3">
        <f t="shared" si="43"/>
        <v>264981332</v>
      </c>
      <c r="H105" s="3">
        <f t="shared" si="43"/>
        <v>264981334</v>
      </c>
      <c r="I105" s="3">
        <f t="shared" si="43"/>
        <v>264981334</v>
      </c>
      <c r="J105" s="3">
        <f t="shared" si="43"/>
        <v>0</v>
      </c>
      <c r="K105" s="3">
        <f t="shared" si="43"/>
        <v>0</v>
      </c>
      <c r="L105" s="3">
        <f t="shared" si="43"/>
        <v>0</v>
      </c>
      <c r="M105" s="25" t="s">
        <v>22</v>
      </c>
    </row>
    <row r="106" spans="1:13" s="6" customFormat="1" ht="162.75" customHeight="1" outlineLevel="1" x14ac:dyDescent="0.25">
      <c r="A106" s="24"/>
      <c r="B106" s="2" t="s">
        <v>33</v>
      </c>
      <c r="C106" s="3">
        <f>SUM(D106:L106)</f>
        <v>755196800</v>
      </c>
      <c r="D106" s="3"/>
      <c r="E106" s="3"/>
      <c r="F106" s="3"/>
      <c r="G106" s="3">
        <v>251732266</v>
      </c>
      <c r="H106" s="3">
        <v>251732267</v>
      </c>
      <c r="I106" s="3">
        <v>251732267</v>
      </c>
      <c r="J106" s="3"/>
      <c r="K106" s="3"/>
      <c r="L106" s="3"/>
      <c r="M106" s="25"/>
    </row>
    <row r="107" spans="1:13" s="6" customFormat="1" ht="123" outlineLevel="1" x14ac:dyDescent="0.25">
      <c r="A107" s="24"/>
      <c r="B107" s="2" t="s">
        <v>12</v>
      </c>
      <c r="C107" s="3">
        <f>SUM(D107:L107)</f>
        <v>39747200</v>
      </c>
      <c r="D107" s="3"/>
      <c r="E107" s="3"/>
      <c r="F107" s="3"/>
      <c r="G107" s="3">
        <v>13249066</v>
      </c>
      <c r="H107" s="3">
        <v>13249067</v>
      </c>
      <c r="I107" s="3">
        <v>13249067</v>
      </c>
      <c r="J107" s="3"/>
      <c r="K107" s="3"/>
      <c r="L107" s="3"/>
      <c r="M107" s="39"/>
    </row>
    <row r="108" spans="1:13" s="4" customFormat="1" ht="87" customHeight="1" outlineLevel="1" x14ac:dyDescent="0.25">
      <c r="A108" s="24" t="s">
        <v>27</v>
      </c>
      <c r="B108" s="19" t="s">
        <v>19</v>
      </c>
      <c r="C108" s="3">
        <f>C109</f>
        <v>1780952535.28</v>
      </c>
      <c r="D108" s="3">
        <f t="shared" ref="D108" si="44">D109</f>
        <v>61126110</v>
      </c>
      <c r="E108" s="3">
        <f t="shared" ref="E108" si="45">E109</f>
        <v>112154467.38</v>
      </c>
      <c r="F108" s="3">
        <f t="shared" ref="F108" si="46">F109</f>
        <v>360535020</v>
      </c>
      <c r="G108" s="3">
        <f t="shared" ref="G108" si="47">G109</f>
        <v>7250995.8399999999</v>
      </c>
      <c r="H108" s="3">
        <f t="shared" ref="H108" si="48">H109</f>
        <v>403147087.72000003</v>
      </c>
      <c r="I108" s="3">
        <f t="shared" ref="I108" si="49">I109</f>
        <v>422119394.33999997</v>
      </c>
      <c r="J108" s="3">
        <f t="shared" ref="J108" si="50">J109</f>
        <v>414619460</v>
      </c>
      <c r="K108" s="3">
        <f t="shared" ref="K108" si="51">K109</f>
        <v>0</v>
      </c>
      <c r="L108" s="3">
        <f t="shared" ref="L108" si="52">L109</f>
        <v>0</v>
      </c>
      <c r="M108" s="25" t="s">
        <v>22</v>
      </c>
    </row>
    <row r="109" spans="1:13" s="4" customFormat="1" ht="161.25" customHeight="1" outlineLevel="1" x14ac:dyDescent="0.25">
      <c r="A109" s="24"/>
      <c r="B109" s="2" t="s">
        <v>12</v>
      </c>
      <c r="C109" s="3">
        <f>SUM(D109:L109)</f>
        <v>1780952535.28</v>
      </c>
      <c r="D109" s="3">
        <f t="shared" ref="D109:L109" si="53">D111+D113+D115+D117+D119+D121+D123+D125+D127</f>
        <v>61126110</v>
      </c>
      <c r="E109" s="3">
        <f t="shared" si="53"/>
        <v>112154467.38</v>
      </c>
      <c r="F109" s="3">
        <f>F111+F113+F115+F117+F119+F121+F123+F125+F127</f>
        <v>360535020</v>
      </c>
      <c r="G109" s="3">
        <f>G111+G113+G115+G117+G119+G121+G123+G125+G127</f>
        <v>7250995.8399999999</v>
      </c>
      <c r="H109" s="3">
        <f>H111+H113+H115+H117+H119+H121+H123+H125+H127</f>
        <v>403147087.72000003</v>
      </c>
      <c r="I109" s="3">
        <f t="shared" si="53"/>
        <v>422119394.33999997</v>
      </c>
      <c r="J109" s="3">
        <f t="shared" si="53"/>
        <v>414619460</v>
      </c>
      <c r="K109" s="3">
        <f t="shared" si="53"/>
        <v>0</v>
      </c>
      <c r="L109" s="3">
        <f t="shared" si="53"/>
        <v>0</v>
      </c>
      <c r="M109" s="25"/>
    </row>
    <row r="110" spans="1:13" s="4" customFormat="1" ht="61.5" outlineLevel="1" x14ac:dyDescent="0.25">
      <c r="A110" s="24" t="s">
        <v>28</v>
      </c>
      <c r="B110" s="19" t="s">
        <v>19</v>
      </c>
      <c r="C110" s="3">
        <f t="shared" ref="C110:L110" si="54">C111</f>
        <v>166703420</v>
      </c>
      <c r="D110" s="3">
        <f t="shared" si="54"/>
        <v>61126110</v>
      </c>
      <c r="E110" s="3">
        <f t="shared" si="54"/>
        <v>105577310</v>
      </c>
      <c r="F110" s="3">
        <f t="shared" si="54"/>
        <v>0</v>
      </c>
      <c r="G110" s="3">
        <f t="shared" si="54"/>
        <v>0</v>
      </c>
      <c r="H110" s="3">
        <f t="shared" si="54"/>
        <v>0</v>
      </c>
      <c r="I110" s="3">
        <f t="shared" si="54"/>
        <v>0</v>
      </c>
      <c r="J110" s="3">
        <f t="shared" si="54"/>
        <v>0</v>
      </c>
      <c r="K110" s="3">
        <f t="shared" si="54"/>
        <v>0</v>
      </c>
      <c r="L110" s="3">
        <f t="shared" si="54"/>
        <v>0</v>
      </c>
      <c r="M110" s="25" t="s">
        <v>22</v>
      </c>
    </row>
    <row r="111" spans="1:13" s="4" customFormat="1" ht="123" outlineLevel="1" x14ac:dyDescent="0.25">
      <c r="A111" s="24"/>
      <c r="B111" s="2" t="s">
        <v>12</v>
      </c>
      <c r="C111" s="3">
        <f>SUM(D111:L111)</f>
        <v>166703420</v>
      </c>
      <c r="D111" s="3">
        <v>61126110</v>
      </c>
      <c r="E111" s="3">
        <v>105577310</v>
      </c>
      <c r="F111" s="3"/>
      <c r="G111" s="3"/>
      <c r="H111" s="3"/>
      <c r="I111" s="3"/>
      <c r="J111" s="3"/>
      <c r="K111" s="3"/>
      <c r="L111" s="3"/>
      <c r="M111" s="25"/>
    </row>
    <row r="112" spans="1:13" s="4" customFormat="1" ht="85.5" customHeight="1" outlineLevel="1" x14ac:dyDescent="0.25">
      <c r="A112" s="24" t="s">
        <v>29</v>
      </c>
      <c r="B112" s="19" t="s">
        <v>19</v>
      </c>
      <c r="C112" s="3">
        <f t="shared" ref="C112:L112" si="55">C113</f>
        <v>183565050.52000001</v>
      </c>
      <c r="D112" s="3">
        <f t="shared" si="55"/>
        <v>0</v>
      </c>
      <c r="E112" s="3">
        <f t="shared" si="55"/>
        <v>3297540.52</v>
      </c>
      <c r="F112" s="3">
        <f t="shared" si="55"/>
        <v>180267510</v>
      </c>
      <c r="G112" s="3">
        <f t="shared" si="55"/>
        <v>0</v>
      </c>
      <c r="H112" s="3">
        <f t="shared" si="55"/>
        <v>0</v>
      </c>
      <c r="I112" s="3">
        <f t="shared" si="55"/>
        <v>0</v>
      </c>
      <c r="J112" s="3">
        <f t="shared" si="55"/>
        <v>0</v>
      </c>
      <c r="K112" s="3">
        <f t="shared" si="55"/>
        <v>0</v>
      </c>
      <c r="L112" s="3">
        <f t="shared" si="55"/>
        <v>0</v>
      </c>
      <c r="M112" s="25" t="s">
        <v>22</v>
      </c>
    </row>
    <row r="113" spans="1:13" s="4" customFormat="1" ht="152.25" customHeight="1" outlineLevel="1" x14ac:dyDescent="0.25">
      <c r="A113" s="24"/>
      <c r="B113" s="2" t="s">
        <v>12</v>
      </c>
      <c r="C113" s="3">
        <f>SUM(D113:L113)</f>
        <v>183565050.52000001</v>
      </c>
      <c r="D113" s="3"/>
      <c r="E113" s="3">
        <v>3297540.52</v>
      </c>
      <c r="F113" s="3">
        <v>180267510</v>
      </c>
      <c r="G113" s="3"/>
      <c r="H113" s="3"/>
      <c r="I113" s="3"/>
      <c r="J113" s="3"/>
      <c r="K113" s="3"/>
      <c r="L113" s="3"/>
      <c r="M113" s="25"/>
    </row>
    <row r="114" spans="1:13" s="4" customFormat="1" ht="61.5" outlineLevel="1" x14ac:dyDescent="0.25">
      <c r="A114" s="24" t="s">
        <v>30</v>
      </c>
      <c r="B114" s="19" t="s">
        <v>19</v>
      </c>
      <c r="C114" s="3">
        <f t="shared" ref="C114:L114" si="56">C115</f>
        <v>183547126.86000001</v>
      </c>
      <c r="D114" s="3">
        <f t="shared" si="56"/>
        <v>0</v>
      </c>
      <c r="E114" s="3">
        <f t="shared" si="56"/>
        <v>3279616.86</v>
      </c>
      <c r="F114" s="3">
        <f t="shared" si="56"/>
        <v>180267510</v>
      </c>
      <c r="G114" s="3">
        <f t="shared" si="56"/>
        <v>0</v>
      </c>
      <c r="H114" s="3">
        <f t="shared" si="56"/>
        <v>0</v>
      </c>
      <c r="I114" s="3">
        <f t="shared" si="56"/>
        <v>0</v>
      </c>
      <c r="J114" s="3">
        <f t="shared" si="56"/>
        <v>0</v>
      </c>
      <c r="K114" s="3">
        <f t="shared" si="56"/>
        <v>0</v>
      </c>
      <c r="L114" s="3">
        <f t="shared" si="56"/>
        <v>0</v>
      </c>
      <c r="M114" s="25" t="s">
        <v>22</v>
      </c>
    </row>
    <row r="115" spans="1:13" s="4" customFormat="1" ht="134.25" customHeight="1" outlineLevel="1" x14ac:dyDescent="0.25">
      <c r="A115" s="24"/>
      <c r="B115" s="2" t="s">
        <v>12</v>
      </c>
      <c r="C115" s="3">
        <f>SUM(D115:L115)</f>
        <v>183547126.86000001</v>
      </c>
      <c r="D115" s="3"/>
      <c r="E115" s="3">
        <v>3279616.86</v>
      </c>
      <c r="F115" s="3">
        <v>180267510</v>
      </c>
      <c r="G115" s="3"/>
      <c r="H115" s="3"/>
      <c r="I115" s="3"/>
      <c r="J115" s="3"/>
      <c r="K115" s="3"/>
      <c r="L115" s="3"/>
      <c r="M115" s="25"/>
    </row>
    <row r="116" spans="1:13" s="4" customFormat="1" ht="61.5" outlineLevel="1" x14ac:dyDescent="0.25">
      <c r="A116" s="24" t="s">
        <v>38</v>
      </c>
      <c r="B116" s="19" t="s">
        <v>19</v>
      </c>
      <c r="C116" s="3">
        <f t="shared" ref="C116:F116" si="57">C117</f>
        <v>201404067.91999999</v>
      </c>
      <c r="D116" s="3">
        <f t="shared" si="57"/>
        <v>0</v>
      </c>
      <c r="E116" s="3">
        <f t="shared" si="57"/>
        <v>0</v>
      </c>
      <c r="F116" s="3">
        <f t="shared" si="57"/>
        <v>0</v>
      </c>
      <c r="G116" s="3">
        <f>G117</f>
        <v>3625497.92</v>
      </c>
      <c r="H116" s="3">
        <f t="shared" ref="H116:L116" si="58">H117</f>
        <v>197778570</v>
      </c>
      <c r="I116" s="3">
        <f t="shared" si="58"/>
        <v>0</v>
      </c>
      <c r="J116" s="3">
        <f t="shared" si="58"/>
        <v>0</v>
      </c>
      <c r="K116" s="3">
        <f t="shared" si="58"/>
        <v>0</v>
      </c>
      <c r="L116" s="3">
        <f t="shared" si="58"/>
        <v>0</v>
      </c>
      <c r="M116" s="25" t="s">
        <v>22</v>
      </c>
    </row>
    <row r="117" spans="1:13" s="4" customFormat="1" ht="143.25" customHeight="1" outlineLevel="1" x14ac:dyDescent="0.25">
      <c r="A117" s="24"/>
      <c r="B117" s="2" t="s">
        <v>12</v>
      </c>
      <c r="C117" s="3">
        <f>SUM(D117:L117)</f>
        <v>201404067.91999999</v>
      </c>
      <c r="D117" s="3"/>
      <c r="E117" s="3"/>
      <c r="F117" s="3"/>
      <c r="G117" s="3">
        <v>3625497.92</v>
      </c>
      <c r="H117" s="3">
        <v>197778570</v>
      </c>
      <c r="I117" s="3"/>
      <c r="J117" s="3"/>
      <c r="K117" s="3"/>
      <c r="L117" s="3"/>
      <c r="M117" s="25"/>
    </row>
    <row r="118" spans="1:13" s="4" customFormat="1" ht="61.5" outlineLevel="1" x14ac:dyDescent="0.25">
      <c r="A118" s="24" t="s">
        <v>63</v>
      </c>
      <c r="B118" s="19" t="s">
        <v>19</v>
      </c>
      <c r="C118" s="3">
        <f t="shared" ref="C118:L118" si="59">C119</f>
        <v>201404067.91999999</v>
      </c>
      <c r="D118" s="3">
        <f t="shared" si="59"/>
        <v>0</v>
      </c>
      <c r="E118" s="3">
        <f t="shared" si="59"/>
        <v>0</v>
      </c>
      <c r="F118" s="3">
        <f>F119</f>
        <v>0</v>
      </c>
      <c r="G118" s="3">
        <f>G119</f>
        <v>3625497.92</v>
      </c>
      <c r="H118" s="3">
        <f>H119</f>
        <v>197778570</v>
      </c>
      <c r="I118" s="3">
        <f t="shared" si="59"/>
        <v>0</v>
      </c>
      <c r="J118" s="3">
        <f t="shared" si="59"/>
        <v>0</v>
      </c>
      <c r="K118" s="3">
        <f t="shared" si="59"/>
        <v>0</v>
      </c>
      <c r="L118" s="3">
        <f t="shared" si="59"/>
        <v>0</v>
      </c>
      <c r="M118" s="25" t="s">
        <v>22</v>
      </c>
    </row>
    <row r="119" spans="1:13" s="4" customFormat="1" ht="123" outlineLevel="1" x14ac:dyDescent="0.25">
      <c r="A119" s="24"/>
      <c r="B119" s="2" t="s">
        <v>12</v>
      </c>
      <c r="C119" s="3">
        <f>SUM(D119:L119)</f>
        <v>201404067.91999999</v>
      </c>
      <c r="D119" s="3"/>
      <c r="E119" s="3"/>
      <c r="F119" s="3"/>
      <c r="G119" s="3">
        <v>3625497.92</v>
      </c>
      <c r="H119" s="3">
        <v>197778570</v>
      </c>
      <c r="I119" s="3"/>
      <c r="J119" s="3"/>
      <c r="K119" s="3"/>
      <c r="L119" s="3"/>
      <c r="M119" s="25"/>
    </row>
    <row r="120" spans="1:13" s="4" customFormat="1" ht="61.5" outlineLevel="1" x14ac:dyDescent="0.25">
      <c r="A120" s="24" t="s">
        <v>39</v>
      </c>
      <c r="B120" s="19" t="s">
        <v>19</v>
      </c>
      <c r="C120" s="3">
        <f t="shared" ref="C120:L120" si="60">C121</f>
        <v>210881103.86000001</v>
      </c>
      <c r="D120" s="3">
        <f t="shared" si="60"/>
        <v>0</v>
      </c>
      <c r="E120" s="3">
        <f t="shared" si="60"/>
        <v>0</v>
      </c>
      <c r="F120" s="3">
        <f t="shared" si="60"/>
        <v>0</v>
      </c>
      <c r="G120" s="3">
        <f t="shared" si="60"/>
        <v>0</v>
      </c>
      <c r="H120" s="3">
        <f t="shared" si="60"/>
        <v>3794973.86</v>
      </c>
      <c r="I120" s="3">
        <f t="shared" si="60"/>
        <v>207086130</v>
      </c>
      <c r="J120" s="3">
        <f t="shared" si="60"/>
        <v>0</v>
      </c>
      <c r="K120" s="3">
        <f t="shared" si="60"/>
        <v>0</v>
      </c>
      <c r="L120" s="3">
        <f t="shared" si="60"/>
        <v>0</v>
      </c>
      <c r="M120" s="25" t="s">
        <v>22</v>
      </c>
    </row>
    <row r="121" spans="1:13" s="4" customFormat="1" ht="123" outlineLevel="1" x14ac:dyDescent="0.25">
      <c r="A121" s="24"/>
      <c r="B121" s="2" t="s">
        <v>12</v>
      </c>
      <c r="C121" s="3">
        <f>SUM(D121:L121)</f>
        <v>210881103.86000001</v>
      </c>
      <c r="D121" s="3"/>
      <c r="E121" s="3"/>
      <c r="F121" s="3"/>
      <c r="G121" s="3"/>
      <c r="H121" s="3">
        <v>3794973.86</v>
      </c>
      <c r="I121" s="3">
        <v>207086130</v>
      </c>
      <c r="J121" s="3"/>
      <c r="K121" s="3"/>
      <c r="L121" s="3"/>
      <c r="M121" s="25"/>
    </row>
    <row r="122" spans="1:13" s="4" customFormat="1" ht="61.5" outlineLevel="1" x14ac:dyDescent="0.25">
      <c r="A122" s="24" t="s">
        <v>31</v>
      </c>
      <c r="B122" s="19" t="s">
        <v>19</v>
      </c>
      <c r="C122" s="3">
        <f t="shared" ref="C122:L122" si="61">C123</f>
        <v>210881103.86000001</v>
      </c>
      <c r="D122" s="3">
        <f t="shared" si="61"/>
        <v>0</v>
      </c>
      <c r="E122" s="3">
        <f t="shared" si="61"/>
        <v>0</v>
      </c>
      <c r="F122" s="3">
        <f t="shared" si="61"/>
        <v>0</v>
      </c>
      <c r="G122" s="3">
        <f t="shared" si="61"/>
        <v>0</v>
      </c>
      <c r="H122" s="3">
        <f t="shared" si="61"/>
        <v>3794973.86</v>
      </c>
      <c r="I122" s="3">
        <f t="shared" si="61"/>
        <v>207086130</v>
      </c>
      <c r="J122" s="3">
        <f t="shared" si="61"/>
        <v>0</v>
      </c>
      <c r="K122" s="3">
        <f t="shared" si="61"/>
        <v>0</v>
      </c>
      <c r="L122" s="3">
        <f t="shared" si="61"/>
        <v>0</v>
      </c>
      <c r="M122" s="25" t="s">
        <v>22</v>
      </c>
    </row>
    <row r="123" spans="1:13" s="4" customFormat="1" ht="159.75" customHeight="1" outlineLevel="1" x14ac:dyDescent="0.25">
      <c r="A123" s="24"/>
      <c r="B123" s="2" t="s">
        <v>12</v>
      </c>
      <c r="C123" s="3">
        <f>SUM(D123:L123)</f>
        <v>210881103.86000001</v>
      </c>
      <c r="D123" s="3"/>
      <c r="E123" s="3"/>
      <c r="F123" s="3"/>
      <c r="G123" s="3"/>
      <c r="H123" s="3">
        <v>3794973.86</v>
      </c>
      <c r="I123" s="3">
        <v>207086130</v>
      </c>
      <c r="J123" s="3"/>
      <c r="K123" s="3"/>
      <c r="L123" s="3"/>
      <c r="M123" s="25"/>
    </row>
    <row r="124" spans="1:13" s="4" customFormat="1" ht="61.5" outlineLevel="1" x14ac:dyDescent="0.25">
      <c r="A124" s="24" t="s">
        <v>40</v>
      </c>
      <c r="B124" s="19" t="s">
        <v>19</v>
      </c>
      <c r="C124" s="3">
        <f t="shared" ref="C124:L124" si="62">C125</f>
        <v>211283297.16999999</v>
      </c>
      <c r="D124" s="3">
        <f t="shared" si="62"/>
        <v>0</v>
      </c>
      <c r="E124" s="3">
        <f t="shared" si="62"/>
        <v>0</v>
      </c>
      <c r="F124" s="3">
        <f t="shared" si="62"/>
        <v>0</v>
      </c>
      <c r="G124" s="3">
        <f t="shared" si="62"/>
        <v>0</v>
      </c>
      <c r="H124" s="3">
        <f t="shared" si="62"/>
        <v>0</v>
      </c>
      <c r="I124" s="3">
        <f t="shared" si="62"/>
        <v>3973567.17</v>
      </c>
      <c r="J124" s="3">
        <f t="shared" si="62"/>
        <v>207309730</v>
      </c>
      <c r="K124" s="3">
        <f t="shared" si="62"/>
        <v>0</v>
      </c>
      <c r="L124" s="3">
        <f t="shared" si="62"/>
        <v>0</v>
      </c>
      <c r="M124" s="25" t="s">
        <v>22</v>
      </c>
    </row>
    <row r="125" spans="1:13" s="4" customFormat="1" ht="123" outlineLevel="1" x14ac:dyDescent="0.25">
      <c r="A125" s="24"/>
      <c r="B125" s="2" t="s">
        <v>12</v>
      </c>
      <c r="C125" s="3">
        <f>SUM(D125:L125)</f>
        <v>211283297.16999999</v>
      </c>
      <c r="D125" s="3"/>
      <c r="E125" s="3"/>
      <c r="F125" s="3"/>
      <c r="G125" s="3"/>
      <c r="H125" s="3"/>
      <c r="I125" s="3">
        <v>3973567.17</v>
      </c>
      <c r="J125" s="3">
        <v>207309730</v>
      </c>
      <c r="K125" s="3"/>
      <c r="L125" s="3"/>
      <c r="M125" s="25"/>
    </row>
    <row r="126" spans="1:13" s="4" customFormat="1" ht="61.5" outlineLevel="1" x14ac:dyDescent="0.25">
      <c r="A126" s="24" t="s">
        <v>41</v>
      </c>
      <c r="B126" s="19" t="s">
        <v>19</v>
      </c>
      <c r="C126" s="3">
        <f t="shared" ref="C126:L126" si="63">C127</f>
        <v>211283297.16999999</v>
      </c>
      <c r="D126" s="3">
        <f t="shared" si="63"/>
        <v>0</v>
      </c>
      <c r="E126" s="3">
        <f t="shared" si="63"/>
        <v>0</v>
      </c>
      <c r="F126" s="3">
        <f t="shared" si="63"/>
        <v>0</v>
      </c>
      <c r="G126" s="3">
        <f t="shared" si="63"/>
        <v>0</v>
      </c>
      <c r="H126" s="3">
        <f t="shared" si="63"/>
        <v>0</v>
      </c>
      <c r="I126" s="3">
        <f t="shared" si="63"/>
        <v>3973567.17</v>
      </c>
      <c r="J126" s="3">
        <f t="shared" si="63"/>
        <v>207309730</v>
      </c>
      <c r="K126" s="3">
        <f t="shared" si="63"/>
        <v>0</v>
      </c>
      <c r="L126" s="3">
        <f t="shared" si="63"/>
        <v>0</v>
      </c>
      <c r="M126" s="25" t="s">
        <v>22</v>
      </c>
    </row>
    <row r="127" spans="1:13" s="4" customFormat="1" ht="153.75" customHeight="1" outlineLevel="1" x14ac:dyDescent="0.25">
      <c r="A127" s="24"/>
      <c r="B127" s="2" t="s">
        <v>12</v>
      </c>
      <c r="C127" s="3">
        <f>SUM(D127:L127)</f>
        <v>211283297.16999999</v>
      </c>
      <c r="D127" s="3"/>
      <c r="E127" s="3"/>
      <c r="F127" s="3"/>
      <c r="G127" s="3"/>
      <c r="H127" s="3"/>
      <c r="I127" s="3">
        <v>3973567.17</v>
      </c>
      <c r="J127" s="3">
        <v>207309730</v>
      </c>
      <c r="K127" s="3"/>
      <c r="L127" s="3"/>
      <c r="M127" s="25"/>
    </row>
    <row r="128" spans="1:13" s="6" customFormat="1" ht="61.5" outlineLevel="1" x14ac:dyDescent="0.25">
      <c r="A128" s="24" t="s">
        <v>14</v>
      </c>
      <c r="B128" s="2" t="s">
        <v>19</v>
      </c>
      <c r="C128" s="3">
        <f>C129+C130</f>
        <v>36036261030.540001</v>
      </c>
      <c r="D128" s="3">
        <f t="shared" ref="D128:L128" si="64">D129+D130</f>
        <v>61126110</v>
      </c>
      <c r="E128" s="3">
        <f t="shared" si="64"/>
        <v>593374843.32000005</v>
      </c>
      <c r="F128" s="3">
        <f t="shared" si="64"/>
        <v>841755395.94000006</v>
      </c>
      <c r="G128" s="3">
        <f t="shared" si="64"/>
        <v>8513104891.6999998</v>
      </c>
      <c r="H128" s="3">
        <f t="shared" si="64"/>
        <v>8493860223.4399996</v>
      </c>
      <c r="I128" s="3">
        <f t="shared" si="64"/>
        <v>13016120125.66</v>
      </c>
      <c r="J128" s="3">
        <f t="shared" si="64"/>
        <v>3120067931.0799999</v>
      </c>
      <c r="K128" s="3">
        <f t="shared" si="64"/>
        <v>1396851509.4000001</v>
      </c>
      <c r="L128" s="3">
        <f t="shared" si="64"/>
        <v>0</v>
      </c>
      <c r="M128" s="21" t="s">
        <v>25</v>
      </c>
    </row>
    <row r="129" spans="1:13" s="6" customFormat="1" ht="153.75" outlineLevel="1" x14ac:dyDescent="0.25">
      <c r="A129" s="24"/>
      <c r="B129" s="2" t="s">
        <v>33</v>
      </c>
      <c r="C129" s="3">
        <f>SUM(D129:L129)</f>
        <v>32238761772.549999</v>
      </c>
      <c r="D129" s="3">
        <f>D73+D52</f>
        <v>0</v>
      </c>
      <c r="E129" s="3">
        <f t="shared" ref="E129:L129" si="65">E73+E52</f>
        <v>433098338.33999997</v>
      </c>
      <c r="F129" s="3">
        <f t="shared" si="65"/>
        <v>433098338.33999997</v>
      </c>
      <c r="G129" s="3">
        <f t="shared" si="65"/>
        <v>8034845264.0100002</v>
      </c>
      <c r="H129" s="3">
        <f t="shared" si="65"/>
        <v>7640002197.8400002</v>
      </c>
      <c r="I129" s="3">
        <f t="shared" si="65"/>
        <v>11917622320.379999</v>
      </c>
      <c r="J129" s="3">
        <f t="shared" si="65"/>
        <v>2522928955.1799998</v>
      </c>
      <c r="K129" s="3">
        <f t="shared" si="65"/>
        <v>1257166358.46</v>
      </c>
      <c r="L129" s="3">
        <f t="shared" si="65"/>
        <v>0</v>
      </c>
      <c r="M129" s="21" t="s">
        <v>25</v>
      </c>
    </row>
    <row r="130" spans="1:13" s="6" customFormat="1" ht="123" outlineLevel="1" x14ac:dyDescent="0.25">
      <c r="A130" s="24"/>
      <c r="B130" s="2" t="s">
        <v>12</v>
      </c>
      <c r="C130" s="3">
        <f>SUM(D130:L130)</f>
        <v>3797499257.9899998</v>
      </c>
      <c r="D130" s="3">
        <f>D109+D74+D53</f>
        <v>61126110</v>
      </c>
      <c r="E130" s="3">
        <f t="shared" ref="E130:L130" si="66">E109+E74+E53</f>
        <v>160276504.97999999</v>
      </c>
      <c r="F130" s="3">
        <f t="shared" si="66"/>
        <v>408657057.60000002</v>
      </c>
      <c r="G130" s="3">
        <f t="shared" si="66"/>
        <v>478259627.69</v>
      </c>
      <c r="H130" s="3">
        <f t="shared" si="66"/>
        <v>853858025.60000002</v>
      </c>
      <c r="I130" s="3">
        <f t="shared" si="66"/>
        <v>1098497805.28</v>
      </c>
      <c r="J130" s="3">
        <f t="shared" si="66"/>
        <v>597138975.89999998</v>
      </c>
      <c r="K130" s="3">
        <f t="shared" si="66"/>
        <v>139685150.94</v>
      </c>
      <c r="L130" s="3">
        <f t="shared" si="66"/>
        <v>0</v>
      </c>
      <c r="M130" s="21" t="s">
        <v>25</v>
      </c>
    </row>
    <row r="131" spans="1:13" s="5" customFormat="1" ht="79.900000000000006" customHeight="1" outlineLevel="1" x14ac:dyDescent="0.25">
      <c r="A131" s="24" t="s">
        <v>15</v>
      </c>
      <c r="B131" s="2" t="s">
        <v>19</v>
      </c>
      <c r="C131" s="3">
        <f>C132+C133</f>
        <v>40079623503.779999</v>
      </c>
      <c r="D131" s="3">
        <f t="shared" ref="D131:L131" si="67">D132+D133</f>
        <v>77262310</v>
      </c>
      <c r="E131" s="3">
        <f t="shared" si="67"/>
        <v>707798493.32000005</v>
      </c>
      <c r="F131" s="3">
        <f t="shared" si="67"/>
        <v>944290275.94000006</v>
      </c>
      <c r="G131" s="3">
        <f t="shared" si="67"/>
        <v>10162166564.940001</v>
      </c>
      <c r="H131" s="3">
        <f t="shared" si="67"/>
        <v>8493860223.4399996</v>
      </c>
      <c r="I131" s="3">
        <f t="shared" si="67"/>
        <v>14639001865.66</v>
      </c>
      <c r="J131" s="3">
        <f t="shared" si="67"/>
        <v>3120067931.0799999</v>
      </c>
      <c r="K131" s="3">
        <f t="shared" si="67"/>
        <v>1935175839.4000001</v>
      </c>
      <c r="L131" s="3">
        <f t="shared" si="67"/>
        <v>0</v>
      </c>
      <c r="M131" s="21" t="s">
        <v>25</v>
      </c>
    </row>
    <row r="132" spans="1:13" s="5" customFormat="1" ht="174.6" customHeight="1" outlineLevel="1" x14ac:dyDescent="0.25">
      <c r="A132" s="24"/>
      <c r="B132" s="2" t="s">
        <v>33</v>
      </c>
      <c r="C132" s="3">
        <f>SUM(D132:L132)</f>
        <v>35844945013.129997</v>
      </c>
      <c r="D132" s="3">
        <f>D129+D47</f>
        <v>0</v>
      </c>
      <c r="E132" s="3">
        <f t="shared" ref="E132:K132" si="68">E129+E47</f>
        <v>433098338.33999997</v>
      </c>
      <c r="F132" s="3">
        <f t="shared" si="68"/>
        <v>433098338.33999997</v>
      </c>
      <c r="G132" s="3">
        <f t="shared" si="68"/>
        <v>9587882744.5900002</v>
      </c>
      <c r="H132" s="3">
        <f t="shared" si="68"/>
        <v>7640002197.8400002</v>
      </c>
      <c r="I132" s="3">
        <f t="shared" si="68"/>
        <v>13459359970.379999</v>
      </c>
      <c r="J132" s="3">
        <f t="shared" si="68"/>
        <v>2522928955.1799998</v>
      </c>
      <c r="K132" s="3">
        <f t="shared" si="68"/>
        <v>1768574468.46</v>
      </c>
      <c r="L132" s="3">
        <f>L129+L47</f>
        <v>0</v>
      </c>
      <c r="M132" s="21" t="s">
        <v>25</v>
      </c>
    </row>
    <row r="133" spans="1:13" s="5" customFormat="1" ht="138" customHeight="1" outlineLevel="1" x14ac:dyDescent="0.25">
      <c r="A133" s="24"/>
      <c r="B133" s="2" t="s">
        <v>12</v>
      </c>
      <c r="C133" s="3">
        <f>SUM(D133:L133)</f>
        <v>4234678490.6500001</v>
      </c>
      <c r="D133" s="3">
        <f>D130+D48+D13+D11</f>
        <v>77262310</v>
      </c>
      <c r="E133" s="3">
        <f t="shared" ref="E133:K133" si="69">E130+E48+E13+E11</f>
        <v>274700154.98000002</v>
      </c>
      <c r="F133" s="3">
        <f t="shared" si="69"/>
        <v>511191937.60000002</v>
      </c>
      <c r="G133" s="3">
        <f t="shared" si="69"/>
        <v>574283820.35000002</v>
      </c>
      <c r="H133" s="3">
        <f t="shared" si="69"/>
        <v>853858025.60000002</v>
      </c>
      <c r="I133" s="3">
        <f t="shared" si="69"/>
        <v>1179641895.28</v>
      </c>
      <c r="J133" s="3">
        <f t="shared" si="69"/>
        <v>597138975.89999998</v>
      </c>
      <c r="K133" s="3">
        <f t="shared" si="69"/>
        <v>166601370.94</v>
      </c>
      <c r="L133" s="3">
        <f t="shared" ref="L133" si="70">L130+L48+L13+L11</f>
        <v>0</v>
      </c>
      <c r="M133" s="21" t="s">
        <v>25</v>
      </c>
    </row>
    <row r="134" spans="1:13" s="5" customFormat="1" ht="61.5" outlineLevel="1" x14ac:dyDescent="0.25">
      <c r="A134" s="26" t="s">
        <v>36</v>
      </c>
      <c r="B134" s="2" t="s">
        <v>19</v>
      </c>
      <c r="C134" s="3">
        <f>C135+C136</f>
        <v>40079623503.779999</v>
      </c>
      <c r="D134" s="3">
        <f t="shared" ref="D134:L134" si="71">D135+D136</f>
        <v>77262310</v>
      </c>
      <c r="E134" s="3">
        <f t="shared" si="71"/>
        <v>707798493.32000005</v>
      </c>
      <c r="F134" s="3">
        <f t="shared" si="71"/>
        <v>944290275.94000006</v>
      </c>
      <c r="G134" s="3">
        <f t="shared" si="71"/>
        <v>10162166564.940001</v>
      </c>
      <c r="H134" s="3">
        <f t="shared" si="71"/>
        <v>8493860223.4399996</v>
      </c>
      <c r="I134" s="3">
        <f t="shared" si="71"/>
        <v>14639001865.66</v>
      </c>
      <c r="J134" s="3">
        <f t="shared" si="71"/>
        <v>3120067931.0799999</v>
      </c>
      <c r="K134" s="3">
        <f t="shared" si="71"/>
        <v>1935175839.4000001</v>
      </c>
      <c r="L134" s="3">
        <f t="shared" si="71"/>
        <v>0</v>
      </c>
      <c r="M134" s="21" t="s">
        <v>25</v>
      </c>
    </row>
    <row r="135" spans="1:13" s="5" customFormat="1" ht="153.75" outlineLevel="1" x14ac:dyDescent="0.25">
      <c r="A135" s="27"/>
      <c r="B135" s="2" t="s">
        <v>33</v>
      </c>
      <c r="C135" s="3">
        <f>C132</f>
        <v>35844945013.129997</v>
      </c>
      <c r="D135" s="3">
        <f t="shared" ref="D135:L135" si="72">D132</f>
        <v>0</v>
      </c>
      <c r="E135" s="3">
        <f t="shared" si="72"/>
        <v>433098338.33999997</v>
      </c>
      <c r="F135" s="3">
        <f t="shared" si="72"/>
        <v>433098338.33999997</v>
      </c>
      <c r="G135" s="3">
        <f t="shared" si="72"/>
        <v>9587882744.5900002</v>
      </c>
      <c r="H135" s="3">
        <f t="shared" si="72"/>
        <v>7640002197.8400002</v>
      </c>
      <c r="I135" s="3">
        <f t="shared" si="72"/>
        <v>13459359970.379999</v>
      </c>
      <c r="J135" s="3">
        <f t="shared" si="72"/>
        <v>2522928955.1799998</v>
      </c>
      <c r="K135" s="3">
        <f t="shared" si="72"/>
        <v>1768574468.46</v>
      </c>
      <c r="L135" s="3">
        <f t="shared" si="72"/>
        <v>0</v>
      </c>
      <c r="M135" s="21" t="s">
        <v>25</v>
      </c>
    </row>
    <row r="136" spans="1:13" s="5" customFormat="1" ht="123" outlineLevel="1" x14ac:dyDescent="0.25">
      <c r="A136" s="28"/>
      <c r="B136" s="2" t="s">
        <v>12</v>
      </c>
      <c r="C136" s="3">
        <f>C133</f>
        <v>4234678490.6500001</v>
      </c>
      <c r="D136" s="3">
        <f t="shared" ref="D136:L136" si="73">D133</f>
        <v>77262310</v>
      </c>
      <c r="E136" s="3">
        <f t="shared" si="73"/>
        <v>274700154.98000002</v>
      </c>
      <c r="F136" s="3">
        <f t="shared" si="73"/>
        <v>511191937.60000002</v>
      </c>
      <c r="G136" s="3">
        <f t="shared" si="73"/>
        <v>574283820.35000002</v>
      </c>
      <c r="H136" s="3">
        <f t="shared" si="73"/>
        <v>853858025.60000002</v>
      </c>
      <c r="I136" s="3">
        <f t="shared" si="73"/>
        <v>1179641895.28</v>
      </c>
      <c r="J136" s="3">
        <f t="shared" si="73"/>
        <v>597138975.89999998</v>
      </c>
      <c r="K136" s="3">
        <f t="shared" si="73"/>
        <v>166601370.94</v>
      </c>
      <c r="L136" s="3">
        <f t="shared" si="73"/>
        <v>0</v>
      </c>
      <c r="M136" s="21" t="s">
        <v>25</v>
      </c>
    </row>
    <row r="137" spans="1:13" s="5" customFormat="1" outlineLevel="1" x14ac:dyDescent="0.25">
      <c r="A137" s="7"/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9"/>
    </row>
    <row r="138" spans="1:13" s="5" customFormat="1" outlineLevel="1" x14ac:dyDescent="0.25">
      <c r="A138" s="7"/>
      <c r="B138" s="8"/>
      <c r="C138" s="9"/>
      <c r="D138" s="9"/>
      <c r="E138" s="9"/>
      <c r="F138" s="9"/>
      <c r="G138" s="9"/>
      <c r="H138" s="9"/>
      <c r="I138" s="9"/>
      <c r="J138" s="9"/>
      <c r="K138" s="9"/>
      <c r="L138" s="9"/>
    </row>
    <row r="139" spans="1:13" s="22" customFormat="1" ht="75" customHeight="1" x14ac:dyDescent="0.25">
      <c r="A139" s="45" t="s">
        <v>76</v>
      </c>
      <c r="B139" s="45"/>
      <c r="C139" s="45"/>
      <c r="D139" s="46"/>
      <c r="E139" s="46"/>
      <c r="F139" s="46"/>
      <c r="G139" s="46"/>
      <c r="H139" s="46"/>
      <c r="I139" s="46"/>
      <c r="J139" s="46"/>
      <c r="K139" s="46"/>
      <c r="L139" s="46"/>
      <c r="M139" s="46"/>
    </row>
  </sheetData>
  <mergeCells count="101">
    <mergeCell ref="A34:A36"/>
    <mergeCell ref="A120:A121"/>
    <mergeCell ref="M120:M121"/>
    <mergeCell ref="A122:A123"/>
    <mergeCell ref="M122:M123"/>
    <mergeCell ref="M110:M111"/>
    <mergeCell ref="M124:M125"/>
    <mergeCell ref="A126:A127"/>
    <mergeCell ref="M91:M92"/>
    <mergeCell ref="M34:M36"/>
    <mergeCell ref="A81:A83"/>
    <mergeCell ref="M69:M70"/>
    <mergeCell ref="A50:L50"/>
    <mergeCell ref="A51:A53"/>
    <mergeCell ref="A66:A68"/>
    <mergeCell ref="A63:A65"/>
    <mergeCell ref="A124:A125"/>
    <mergeCell ref="A114:A115"/>
    <mergeCell ref="A108:A109"/>
    <mergeCell ref="A99:A101"/>
    <mergeCell ref="A69:A71"/>
    <mergeCell ref="A102:A104"/>
    <mergeCell ref="A116:A117"/>
    <mergeCell ref="A96:A98"/>
    <mergeCell ref="A139:M139"/>
    <mergeCell ref="M114:M115"/>
    <mergeCell ref="A2:M2"/>
    <mergeCell ref="A3:M3"/>
    <mergeCell ref="A4:L4"/>
    <mergeCell ref="A5:A6"/>
    <mergeCell ref="B5:B6"/>
    <mergeCell ref="C5:C6"/>
    <mergeCell ref="A37:A39"/>
    <mergeCell ref="A8:M8"/>
    <mergeCell ref="M5:M6"/>
    <mergeCell ref="A9:M9"/>
    <mergeCell ref="A12:A13"/>
    <mergeCell ref="M12:M13"/>
    <mergeCell ref="A14:M14"/>
    <mergeCell ref="A15:M15"/>
    <mergeCell ref="M37:M39"/>
    <mergeCell ref="A22:A24"/>
    <mergeCell ref="A19:A21"/>
    <mergeCell ref="A16:A18"/>
    <mergeCell ref="A134:A136"/>
    <mergeCell ref="A131:A133"/>
    <mergeCell ref="A128:A130"/>
    <mergeCell ref="A105:A107"/>
    <mergeCell ref="A118:A119"/>
    <mergeCell ref="A78:A80"/>
    <mergeCell ref="A72:A74"/>
    <mergeCell ref="A90:A92"/>
    <mergeCell ref="A84:A86"/>
    <mergeCell ref="M102:M103"/>
    <mergeCell ref="A112:A113"/>
    <mergeCell ref="M126:M127"/>
    <mergeCell ref="A110:A111"/>
    <mergeCell ref="A75:A77"/>
    <mergeCell ref="M116:M117"/>
    <mergeCell ref="M118:M119"/>
    <mergeCell ref="M66:M68"/>
    <mergeCell ref="M63:M65"/>
    <mergeCell ref="A49:L49"/>
    <mergeCell ref="A87:A89"/>
    <mergeCell ref="M75:M76"/>
    <mergeCell ref="M81:M83"/>
    <mergeCell ref="M112:M113"/>
    <mergeCell ref="M105:M107"/>
    <mergeCell ref="M108:M109"/>
    <mergeCell ref="M93:M95"/>
    <mergeCell ref="M96:M98"/>
    <mergeCell ref="M99:M101"/>
    <mergeCell ref="M78:M79"/>
    <mergeCell ref="M72:M74"/>
    <mergeCell ref="M87:M89"/>
    <mergeCell ref="M84:M86"/>
    <mergeCell ref="A93:A95"/>
    <mergeCell ref="A10:A11"/>
    <mergeCell ref="M10:M11"/>
    <mergeCell ref="D5:L5"/>
    <mergeCell ref="A25:A27"/>
    <mergeCell ref="M25:M27"/>
    <mergeCell ref="A28:A30"/>
    <mergeCell ref="M28:M30"/>
    <mergeCell ref="A31:A33"/>
    <mergeCell ref="M31:M33"/>
    <mergeCell ref="M16:M18"/>
    <mergeCell ref="M19:M21"/>
    <mergeCell ref="M22:M24"/>
    <mergeCell ref="A40:A42"/>
    <mergeCell ref="M40:M42"/>
    <mergeCell ref="A43:A45"/>
    <mergeCell ref="M43:M45"/>
    <mergeCell ref="A54:A56"/>
    <mergeCell ref="M54:M56"/>
    <mergeCell ref="A57:A59"/>
    <mergeCell ref="M57:M59"/>
    <mergeCell ref="A60:A62"/>
    <mergeCell ref="M60:M62"/>
    <mergeCell ref="A46:A48"/>
    <mergeCell ref="M51:M53"/>
  </mergeCells>
  <pageMargins left="1.1811023622047245" right="0.39370078740157483" top="1.1811023622047245" bottom="0.59055118110236227" header="0.98425196850393704" footer="0.15748031496062992"/>
  <pageSetup paperSize="8" scale="38" firstPageNumber="45" fitToHeight="0" orientation="landscape" useFirstPageNumber="1" r:id="rId1"/>
  <headerFooter>
    <oddHeader>&amp;C&amp;"Times New Roman,обычный"&amp;24&amp;P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т.4</vt:lpstr>
      <vt:lpstr>т.4!Область_печати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Мельничану Лилия Николаевна</cp:lastModifiedBy>
  <cp:lastPrinted>2021-12-24T11:29:33Z</cp:lastPrinted>
  <dcterms:created xsi:type="dcterms:W3CDTF">2014-09-26T03:51:59Z</dcterms:created>
  <dcterms:modified xsi:type="dcterms:W3CDTF">2022-01-17T10:04:50Z</dcterms:modified>
</cp:coreProperties>
</file>