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uyanzhina_mv\Desktop\МП Комфортное проживание\Изменения от 25.05.2022\"/>
    </mc:Choice>
  </mc:AlternateContent>
  <bookViews>
    <workbookView xWindow="0" yWindow="0" windowWidth="25200" windowHeight="11550"/>
  </bookViews>
  <sheets>
    <sheet name="мероприятия" sheetId="4" r:id="rId1"/>
    <sheet name="Лист1" sheetId="3" state="hidden" r:id="rId2"/>
  </sheets>
  <calcPr calcId="162913"/>
</workbook>
</file>

<file path=xl/calcChain.xml><?xml version="1.0" encoding="utf-8"?>
<calcChain xmlns="http://schemas.openxmlformats.org/spreadsheetml/2006/main">
  <c r="D85" i="4" l="1"/>
  <c r="E82" i="4"/>
  <c r="F82" i="4"/>
  <c r="G82" i="4"/>
  <c r="H82" i="4"/>
  <c r="I82" i="4"/>
  <c r="J82" i="4"/>
  <c r="K82" i="4"/>
  <c r="L82" i="4"/>
  <c r="E81" i="4"/>
  <c r="F81" i="4"/>
  <c r="G81" i="4"/>
  <c r="H81" i="4"/>
  <c r="I81" i="4"/>
  <c r="J81" i="4"/>
  <c r="K81" i="4"/>
  <c r="L81" i="4"/>
  <c r="D81" i="4"/>
  <c r="C81" i="4"/>
  <c r="D77" i="4"/>
  <c r="C84" i="4"/>
  <c r="C85" i="4"/>
  <c r="C83" i="4"/>
  <c r="C77" i="4"/>
  <c r="E78" i="4"/>
  <c r="F78" i="4"/>
  <c r="G78" i="4"/>
  <c r="H78" i="4"/>
  <c r="I78" i="4"/>
  <c r="J78" i="4"/>
  <c r="K78" i="4"/>
  <c r="L78" i="4"/>
  <c r="E77" i="4"/>
  <c r="F77" i="4"/>
  <c r="G77" i="4"/>
  <c r="H77" i="4"/>
  <c r="I77" i="4"/>
  <c r="J77" i="4"/>
  <c r="K77" i="4"/>
  <c r="L77" i="4"/>
  <c r="C79" i="4"/>
  <c r="E75" i="4"/>
  <c r="F75" i="4"/>
  <c r="G75" i="4"/>
  <c r="H75" i="4"/>
  <c r="I75" i="4"/>
  <c r="J75" i="4"/>
  <c r="K75" i="4"/>
  <c r="L75" i="4"/>
  <c r="E74" i="4"/>
  <c r="F74" i="4"/>
  <c r="G74" i="4"/>
  <c r="H74" i="4"/>
  <c r="C74" i="4" s="1"/>
  <c r="I74" i="4"/>
  <c r="J74" i="4"/>
  <c r="K74" i="4"/>
  <c r="L74" i="4"/>
  <c r="E73" i="4"/>
  <c r="F73" i="4"/>
  <c r="G73" i="4"/>
  <c r="H73" i="4"/>
  <c r="I73" i="4"/>
  <c r="J73" i="4"/>
  <c r="K73" i="4"/>
  <c r="L73" i="4"/>
  <c r="E57" i="4"/>
  <c r="F57" i="4"/>
  <c r="G57" i="4"/>
  <c r="G55" i="4" s="1"/>
  <c r="H57" i="4"/>
  <c r="H55" i="4" s="1"/>
  <c r="I57" i="4"/>
  <c r="J57" i="4"/>
  <c r="K57" i="4"/>
  <c r="K55" i="4" s="1"/>
  <c r="L57" i="4"/>
  <c r="L55" i="4" s="1"/>
  <c r="D57" i="4"/>
  <c r="E56" i="4"/>
  <c r="D56" i="4"/>
  <c r="C56" i="4"/>
  <c r="F56" i="4"/>
  <c r="G56" i="4"/>
  <c r="H56" i="4"/>
  <c r="I56" i="4"/>
  <c r="J56" i="4"/>
  <c r="K56" i="4"/>
  <c r="L56" i="4"/>
  <c r="E55" i="4"/>
  <c r="F55" i="4"/>
  <c r="I55" i="4"/>
  <c r="J55" i="4"/>
  <c r="C57" i="4"/>
  <c r="C54" i="4"/>
  <c r="C52" i="4"/>
  <c r="C50" i="4"/>
  <c r="C47" i="4"/>
  <c r="C48" i="4"/>
  <c r="C45" i="4"/>
  <c r="D44" i="4"/>
  <c r="D55" i="4"/>
  <c r="D45" i="4"/>
  <c r="C51" i="4"/>
  <c r="D51" i="4"/>
  <c r="D49" i="4"/>
  <c r="D46" i="4"/>
  <c r="E43" i="4"/>
  <c r="F43" i="4"/>
  <c r="G43" i="4"/>
  <c r="H43" i="4"/>
  <c r="I43" i="4"/>
  <c r="J43" i="4"/>
  <c r="K43" i="4"/>
  <c r="L43" i="4"/>
  <c r="D43" i="4"/>
  <c r="C55" i="4" l="1"/>
  <c r="C39" i="4" l="1"/>
  <c r="C36" i="4"/>
  <c r="D35" i="4"/>
  <c r="G18" i="4"/>
  <c r="H18" i="4"/>
  <c r="I18" i="4"/>
  <c r="J18" i="4"/>
  <c r="K18" i="4"/>
  <c r="L18" i="4"/>
  <c r="G17" i="4"/>
  <c r="H17" i="4"/>
  <c r="I17" i="4"/>
  <c r="J17" i="4"/>
  <c r="K17" i="4"/>
  <c r="L17" i="4"/>
  <c r="F18" i="4"/>
  <c r="F17" i="4"/>
  <c r="E18" i="4"/>
  <c r="E17" i="4"/>
  <c r="D18" i="4"/>
  <c r="D17" i="4"/>
  <c r="F27" i="4"/>
  <c r="E27" i="4"/>
  <c r="D27" i="4"/>
  <c r="C27" i="4" s="1"/>
  <c r="C28" i="4"/>
  <c r="E85" i="4" l="1"/>
  <c r="E84" i="4" s="1"/>
  <c r="F85" i="4"/>
  <c r="F84" i="4" s="1"/>
  <c r="G85" i="4"/>
  <c r="G84" i="4" s="1"/>
  <c r="H85" i="4"/>
  <c r="H84" i="4" s="1"/>
  <c r="I85" i="4"/>
  <c r="I84" i="4" s="1"/>
  <c r="J85" i="4"/>
  <c r="J84" i="4" s="1"/>
  <c r="K85" i="4"/>
  <c r="K84" i="4" s="1"/>
  <c r="L85" i="4"/>
  <c r="L84" i="4" s="1"/>
  <c r="D84" i="4"/>
  <c r="G30" i="4" l="1"/>
  <c r="G29" i="4" s="1"/>
  <c r="L30" i="4"/>
  <c r="L29" i="4" s="1"/>
  <c r="K30" i="4"/>
  <c r="J30" i="4"/>
  <c r="J29" i="4" s="1"/>
  <c r="I30" i="4"/>
  <c r="I29" i="4" s="1"/>
  <c r="H30" i="4"/>
  <c r="H29" i="4" s="1"/>
  <c r="D74" i="4"/>
  <c r="E71" i="4"/>
  <c r="F71" i="4"/>
  <c r="G71" i="4"/>
  <c r="H71" i="4"/>
  <c r="I71" i="4"/>
  <c r="J71" i="4"/>
  <c r="K71" i="4"/>
  <c r="L71" i="4"/>
  <c r="D71" i="4"/>
  <c r="D73" i="4" s="1"/>
  <c r="C73" i="4" s="1"/>
  <c r="E68" i="4"/>
  <c r="D68" i="4"/>
  <c r="E66" i="4"/>
  <c r="F66" i="4"/>
  <c r="G66" i="4"/>
  <c r="H66" i="4"/>
  <c r="I66" i="4"/>
  <c r="J66" i="4"/>
  <c r="K66" i="4"/>
  <c r="L66" i="4"/>
  <c r="D66" i="4"/>
  <c r="E64" i="4"/>
  <c r="F64" i="4"/>
  <c r="G64" i="4"/>
  <c r="H64" i="4"/>
  <c r="I64" i="4"/>
  <c r="J64" i="4"/>
  <c r="K64" i="4"/>
  <c r="L64" i="4"/>
  <c r="D64" i="4"/>
  <c r="E62" i="4"/>
  <c r="F62" i="4"/>
  <c r="G62" i="4"/>
  <c r="H62" i="4"/>
  <c r="I62" i="4"/>
  <c r="J62" i="4"/>
  <c r="K62" i="4"/>
  <c r="L62" i="4"/>
  <c r="D62" i="4"/>
  <c r="E61" i="4"/>
  <c r="F61" i="4"/>
  <c r="G61" i="4"/>
  <c r="H61" i="4"/>
  <c r="I61" i="4"/>
  <c r="J61" i="4"/>
  <c r="K61" i="4"/>
  <c r="L61" i="4"/>
  <c r="D61" i="4"/>
  <c r="D75" i="4" s="1"/>
  <c r="C63" i="4"/>
  <c r="C65" i="4"/>
  <c r="C67" i="4"/>
  <c r="C69" i="4"/>
  <c r="C72" i="4"/>
  <c r="E49" i="4"/>
  <c r="F49" i="4"/>
  <c r="G49" i="4"/>
  <c r="H49" i="4"/>
  <c r="I49" i="4"/>
  <c r="J49" i="4"/>
  <c r="K49" i="4"/>
  <c r="L49" i="4"/>
  <c r="E46" i="4"/>
  <c r="F46" i="4"/>
  <c r="G46" i="4"/>
  <c r="H46" i="4"/>
  <c r="I46" i="4"/>
  <c r="J46" i="4"/>
  <c r="K46" i="4"/>
  <c r="L46" i="4"/>
  <c r="E44" i="4"/>
  <c r="F44" i="4"/>
  <c r="G44" i="4"/>
  <c r="H44" i="4"/>
  <c r="I44" i="4"/>
  <c r="J44" i="4"/>
  <c r="K44" i="4"/>
  <c r="L44" i="4"/>
  <c r="E45" i="4"/>
  <c r="F45" i="4"/>
  <c r="G45" i="4"/>
  <c r="H45" i="4"/>
  <c r="I45" i="4"/>
  <c r="J45" i="4"/>
  <c r="K45" i="4"/>
  <c r="L45" i="4"/>
  <c r="D38" i="4"/>
  <c r="E29" i="4"/>
  <c r="F29" i="4"/>
  <c r="D29" i="4"/>
  <c r="E25" i="4"/>
  <c r="F25" i="4"/>
  <c r="G25" i="4"/>
  <c r="H25" i="4"/>
  <c r="I25" i="4"/>
  <c r="J25" i="4"/>
  <c r="K25" i="4"/>
  <c r="L25" i="4"/>
  <c r="D25" i="4"/>
  <c r="E23" i="4"/>
  <c r="F23" i="4"/>
  <c r="G23" i="4"/>
  <c r="H23" i="4"/>
  <c r="I23" i="4"/>
  <c r="J23" i="4"/>
  <c r="K23" i="4"/>
  <c r="L23" i="4"/>
  <c r="D23" i="4"/>
  <c r="E21" i="4"/>
  <c r="F21" i="4"/>
  <c r="G21" i="4"/>
  <c r="H21" i="4"/>
  <c r="I21" i="4"/>
  <c r="J21" i="4"/>
  <c r="K21" i="4"/>
  <c r="L21" i="4"/>
  <c r="E19" i="4"/>
  <c r="F19" i="4"/>
  <c r="G19" i="4"/>
  <c r="H19" i="4"/>
  <c r="I19" i="4"/>
  <c r="J19" i="4"/>
  <c r="K19" i="4"/>
  <c r="L19" i="4"/>
  <c r="D40" i="4"/>
  <c r="D79" i="4" s="1"/>
  <c r="D83" i="4" s="1"/>
  <c r="E35" i="4"/>
  <c r="E38" i="4" s="1"/>
  <c r="F35" i="4"/>
  <c r="F38" i="4" s="1"/>
  <c r="G35" i="4"/>
  <c r="G38" i="4" s="1"/>
  <c r="H35" i="4"/>
  <c r="H38" i="4" s="1"/>
  <c r="I35" i="4"/>
  <c r="I38" i="4" s="1"/>
  <c r="J35" i="4"/>
  <c r="J38" i="4" s="1"/>
  <c r="K35" i="4"/>
  <c r="K38" i="4" s="1"/>
  <c r="L35" i="4"/>
  <c r="L38" i="4" s="1"/>
  <c r="E40" i="4"/>
  <c r="E79" i="4" s="1"/>
  <c r="E83" i="4" s="1"/>
  <c r="F40" i="4"/>
  <c r="F79" i="4" s="1"/>
  <c r="F83" i="4" s="1"/>
  <c r="G40" i="4"/>
  <c r="G79" i="4" s="1"/>
  <c r="G83" i="4" s="1"/>
  <c r="H40" i="4"/>
  <c r="H79" i="4" s="1"/>
  <c r="I40" i="4"/>
  <c r="I79" i="4" s="1"/>
  <c r="I83" i="4" s="1"/>
  <c r="J40" i="4"/>
  <c r="J79" i="4" s="1"/>
  <c r="J83" i="4" s="1"/>
  <c r="K40" i="4"/>
  <c r="K79" i="4" s="1"/>
  <c r="K83" i="4" s="1"/>
  <c r="L40" i="4"/>
  <c r="L79" i="4" s="1"/>
  <c r="L83" i="4" s="1"/>
  <c r="D21" i="4"/>
  <c r="D19" i="4"/>
  <c r="C37" i="4"/>
  <c r="E32" i="4"/>
  <c r="F32" i="4"/>
  <c r="D32" i="4"/>
  <c r="C20" i="4"/>
  <c r="C22" i="4"/>
  <c r="C24" i="4"/>
  <c r="C26" i="4"/>
  <c r="C75" i="4" l="1"/>
  <c r="D78" i="4"/>
  <c r="C49" i="4"/>
  <c r="L32" i="4"/>
  <c r="D60" i="4"/>
  <c r="J32" i="4"/>
  <c r="K32" i="4"/>
  <c r="E60" i="4"/>
  <c r="I32" i="4"/>
  <c r="H32" i="4"/>
  <c r="G32" i="4"/>
  <c r="C38" i="4"/>
  <c r="I60" i="4"/>
  <c r="D31" i="4"/>
  <c r="K60" i="4"/>
  <c r="C30" i="4"/>
  <c r="C62" i="4"/>
  <c r="G60" i="4"/>
  <c r="C66" i="4"/>
  <c r="H83" i="4"/>
  <c r="K29" i="4"/>
  <c r="C29" i="4" s="1"/>
  <c r="C35" i="4"/>
  <c r="C18" i="4"/>
  <c r="C64" i="4"/>
  <c r="C25" i="4"/>
  <c r="C61" i="4"/>
  <c r="C71" i="4"/>
  <c r="C46" i="4"/>
  <c r="C44" i="4"/>
  <c r="J60" i="4"/>
  <c r="F60" i="4"/>
  <c r="L60" i="4"/>
  <c r="H60" i="4"/>
  <c r="C40" i="4"/>
  <c r="D76" i="4" l="1"/>
  <c r="C76" i="4" s="1"/>
  <c r="C78" i="4"/>
  <c r="D82" i="4"/>
  <c r="C82" i="4" s="1"/>
  <c r="C60" i="4"/>
  <c r="C43" i="4"/>
  <c r="C32" i="4"/>
  <c r="F70" i="4" l="1"/>
  <c r="F68" i="4" l="1"/>
  <c r="G70" i="4"/>
  <c r="G68" i="4" l="1"/>
  <c r="H70" i="4"/>
  <c r="H68" i="4" l="1"/>
  <c r="I70" i="4"/>
  <c r="I68" i="4" l="1"/>
  <c r="J70" i="4"/>
  <c r="J68" i="4" l="1"/>
  <c r="K70" i="4"/>
  <c r="K68" i="4" l="1"/>
  <c r="L70" i="4"/>
  <c r="L68" i="4" l="1"/>
  <c r="C70" i="4"/>
  <c r="L54" i="4"/>
  <c r="K54" i="4"/>
  <c r="J54" i="4"/>
  <c r="I54" i="4"/>
  <c r="H54" i="4"/>
  <c r="G54" i="4"/>
  <c r="F54" i="4"/>
  <c r="E54" i="4"/>
  <c r="D54" i="4"/>
  <c r="C21" i="4"/>
  <c r="I31" i="4"/>
  <c r="H80" i="4" l="1"/>
  <c r="H76" i="4"/>
  <c r="L80" i="4"/>
  <c r="L76" i="4"/>
  <c r="E80" i="4"/>
  <c r="E76" i="4"/>
  <c r="I80" i="4"/>
  <c r="I76" i="4"/>
  <c r="F80" i="4"/>
  <c r="F76" i="4"/>
  <c r="J80" i="4"/>
  <c r="J76" i="4"/>
  <c r="G80" i="4"/>
  <c r="G76" i="4"/>
  <c r="K80" i="4"/>
  <c r="K76" i="4"/>
  <c r="D87" i="4"/>
  <c r="D80" i="4"/>
  <c r="E87" i="4"/>
  <c r="J53" i="4"/>
  <c r="K53" i="4"/>
  <c r="D53" i="4"/>
  <c r="L53" i="4"/>
  <c r="F53" i="4"/>
  <c r="G53" i="4"/>
  <c r="H53" i="4"/>
  <c r="I53" i="4"/>
  <c r="C68" i="4"/>
  <c r="F31" i="4"/>
  <c r="C19" i="4"/>
  <c r="G31" i="4"/>
  <c r="C23" i="4"/>
  <c r="E31" i="4"/>
  <c r="H31" i="4"/>
  <c r="L31" i="4"/>
  <c r="J31" i="4"/>
  <c r="E53" i="4"/>
  <c r="E88" i="4" s="1"/>
  <c r="K31" i="4"/>
  <c r="C80" i="4" l="1"/>
  <c r="E89" i="4"/>
  <c r="H88" i="4"/>
  <c r="F88" i="4"/>
  <c r="L88" i="4"/>
  <c r="J88" i="4"/>
  <c r="G88" i="4"/>
  <c r="K88" i="4"/>
  <c r="I88" i="4"/>
  <c r="L90" i="4"/>
  <c r="K87" i="4"/>
  <c r="C87" i="4"/>
  <c r="C53" i="4"/>
  <c r="D88" i="4"/>
  <c r="D89" i="4" s="1"/>
  <c r="K90" i="4"/>
  <c r="J87" i="4"/>
  <c r="I87" i="4"/>
  <c r="L87" i="4"/>
  <c r="J90" i="4"/>
  <c r="G87" i="4"/>
  <c r="F87" i="4"/>
  <c r="G90" i="4"/>
  <c r="H90" i="4"/>
  <c r="E90" i="4"/>
  <c r="H87" i="4"/>
  <c r="C17" i="4"/>
  <c r="G89" i="4" l="1"/>
  <c r="L89" i="4"/>
  <c r="F89" i="4"/>
  <c r="L86" i="4"/>
  <c r="K89" i="4"/>
  <c r="I89" i="4"/>
  <c r="F86" i="4"/>
  <c r="F90" i="4"/>
  <c r="I86" i="4"/>
  <c r="I90" i="4"/>
  <c r="H89" i="4"/>
  <c r="J89" i="4"/>
  <c r="K86" i="4"/>
  <c r="E86" i="4"/>
  <c r="G86" i="4"/>
  <c r="J86" i="4"/>
  <c r="H86" i="4"/>
  <c r="C31" i="4"/>
  <c r="C88" i="4" l="1"/>
  <c r="C89" i="4" s="1"/>
  <c r="C86" i="4"/>
  <c r="D90" i="4"/>
  <c r="D86" i="4"/>
  <c r="C90" i="4" l="1"/>
</calcChain>
</file>

<file path=xl/sharedStrings.xml><?xml version="1.0" encoding="utf-8"?>
<sst xmlns="http://schemas.openxmlformats.org/spreadsheetml/2006/main" count="158" uniqueCount="65">
  <si>
    <t>Наименование</t>
  </si>
  <si>
    <t>Объем финансирования (всего, руб.)</t>
  </si>
  <si>
    <t>Ответственный (администратор или соадминистратор)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</si>
  <si>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</si>
  <si>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</si>
  <si>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</si>
  <si>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</si>
  <si>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</si>
  <si>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</si>
  <si>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</si>
  <si>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</si>
  <si>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</si>
  <si>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всего, в том числе</t>
  </si>
  <si>
    <t xml:space="preserve">за счет средств местного бюджета </t>
  </si>
  <si>
    <t>за счет средств местного бюджета</t>
  </si>
  <si>
    <t>за счет других источников (средства собственников МКД)</t>
  </si>
  <si>
    <t>Задача 3. Защита населения от болезней, общих для человека и животных</t>
  </si>
  <si>
    <t>за счет межбюджетных трансфертов 
из окружного бюджета</t>
  </si>
  <si>
    <t>за счет межбюджетных трансфертов
из окружного бюджета</t>
  </si>
  <si>
    <t xml:space="preserve">Задача 2. Обеспечение комплекса мероприятий по капитальному ремонту муниципального жилищного фонда, общего имущества многоквартирных домов </t>
  </si>
  <si>
    <t>х</t>
  </si>
  <si>
    <t>Подпрограмма 2 «Капитальный ремонт  жилищного фонда»</t>
  </si>
  <si>
    <t>Подпрограмма 3. «Обеспечение стабильной благополучной эпизоотической обстановки в городе Сургуте и защиты населения от болезней, общих для человека и животных»</t>
  </si>
  <si>
    <t>Всего по подпрограмме 3. «Обеспечение стабильной благополучной эпизоотической обстановки в городе Сургуте и защиты населения от болезней, общих для человека и животных»</t>
  </si>
  <si>
    <t>Мероприятие 3.1.2. Оплата труда муниципального служащего органов местного самоуправления, осуществляющего организацию мероприятий при осуществлении деятельности по обращению с животными без владельцев</t>
  </si>
  <si>
    <t xml:space="preserve">Общий объем финансирования программы - всего,
в том числе
</t>
  </si>
  <si>
    <t>Объем финансирования администратора - ДГХ</t>
  </si>
  <si>
    <t xml:space="preserve">всего, в том числе
</t>
  </si>
  <si>
    <t xml:space="preserve">Мероприятие 4.1.1.
Уборка мест несанкционированного размещения отходов и санитарная очистка территорий общего пользования
</t>
  </si>
  <si>
    <t>Мероприятие 4.1.2.
Организация и проведение массовых  природоохранных мероприятий с привлечением населения города Сургута</t>
  </si>
  <si>
    <t>Мероприятие 4.1.3.
Проведение рекультивационных работ 
на нефтезагрязненных земельных участках</t>
  </si>
  <si>
    <t xml:space="preserve">Всего по подпрограмме 4.
Охрана окружающей среды      </t>
  </si>
  <si>
    <t>Подпрограмма 1. «Комфортная среда»</t>
  </si>
  <si>
    <t xml:space="preserve">Подпрограмма 4. «Охрана окружающей среды»          </t>
  </si>
  <si>
    <t>Задача 1. Организация комплекса мероприятий, обеспечивающих условия для комфортного и безопасного проживания на территории города</t>
  </si>
  <si>
    <t>Мероприятие  1.1.1. Зимнее содержание проездов к жилым домам, расположенным в поселках города</t>
  </si>
  <si>
    <t xml:space="preserve">Мероприятие  1.1.2. Летнее содержание проездов к жилым домам, расположенным в поселках города </t>
  </si>
  <si>
    <t>Мероприятие  1.1.4. Организация обеспечения граждан, проживающих в жилищном фонде с централизованной системой холодного  водоснабжения, не соответствующего требованиям СаНПиН, питьевой водой</t>
  </si>
  <si>
    <t>Мероприятие 1.1.3. Возмещение недополученных доходов организациям, осуществляющим предоставление услуги теплоснабжения населению, проживающему во временных поселках</t>
  </si>
  <si>
    <t xml:space="preserve">Задача 4. Организация мероприятий по охране окружающей среды
     </t>
  </si>
  <si>
    <t>Основное мероприятие 3.2. 
Сбор и уничтожение биологических отходов с территорий общего пользования и улично-дорожной сети города (целевой показатель 4)</t>
  </si>
  <si>
    <t>Источники 
финансирования</t>
  </si>
  <si>
    <t>Таблица 3</t>
  </si>
  <si>
    <t>департамент городского 
хозяйства (далее - ДГХ)</t>
  </si>
  <si>
    <t>ДГХ</t>
  </si>
  <si>
    <t>Основное мероприятие 1.1. 
Создание условий по обеспечению комфортного и безопасного проживания в жилищном фонде
(целевой показатель 1, иной показатель 1-3 раздела VI)</t>
  </si>
  <si>
    <t>Основное мероприятие 1.2. Обеспечение комплексного содержания и ремонта территорий общественного пользования в соответствии с установленными санитарными правилами содержания территорий населённых мест, правилами благоустройства территории города
(иной показатель 4 раздела VI)</t>
  </si>
  <si>
    <t>Цель программы: обеспечение комфортных и безопасных условий проживания на территории города, создание благоприятной экологической обстановки.</t>
  </si>
  <si>
    <t>Мероприятие 3.1.1. Организация мероприятий при осуществлении деятельности по обращению с животными  без владельцев</t>
  </si>
  <si>
    <t>Основное мероприятие 3.1. Реализация переданного отдельного государственного полномочия по организации мероприятий при осуществлении деятельности по обращению с животными без владельцев  (целевой показатель 3)</t>
  </si>
  <si>
    <t xml:space="preserve">Основное мероприятие 4.2.
Реализация переданного государственного полномочия по организации осуществления мероприятий по проведению дезинсекции и дератизации
(иной показатель 5 раздела VI)
</t>
  </si>
  <si>
    <t xml:space="preserve">Основное мероприятие 4.3.
Организация мероприятий по обеспечению соблюдения лесного законодательства, предупреждению возникновения и распространения лесных пожаров, включая территорию особо охраняемых природных территорий (иной показатель 8-11 раздела VI)
</t>
  </si>
  <si>
    <t xml:space="preserve">Основное мероприятие 4.1.
Организация мероприятий по охране окружающей среды (иной показатель 1-4 раздела III, иной показатель 6-7 раздела VI )
</t>
  </si>
  <si>
    <t>Мероприятие 3.1.3. Строительство приюта</t>
  </si>
  <si>
    <t>за счет средств местного бюджет</t>
  </si>
  <si>
    <t>Объем финансирования соадминистратора - ДАиГ</t>
  </si>
  <si>
    <t>В том числе</t>
  </si>
  <si>
    <t>департамент архитектуры                           и градостроительства</t>
  </si>
  <si>
    <t xml:space="preserve">                                                                                                                                                              Программные мероприятия, объем финансирования </t>
  </si>
  <si>
    <t xml:space="preserve">                                                                                                                                 муниципальной программы «Комфортное проживание в городе Сургуте на период до 2030 года»</t>
  </si>
  <si>
    <t>Мероприятие 1.1.5. Организация содержания и ремонта мест (площадок) накопления твердых коммунальных отходов</t>
  </si>
  <si>
    <t>Всего по подпрограмме 2. «Капитальный ремонт жилищного фонда»</t>
  </si>
  <si>
    <t>Основное мероприятие 2.1. 
Субсидии организациям на финансовое обеспечение  (возмещение) затрат по капитальному ремонту многоквартирных домов (целевой показатель 1,2)</t>
  </si>
  <si>
    <t xml:space="preserve">Всего по подпрограмме 1. «Комфортная среда» </t>
  </si>
  <si>
    <t>Приложение 
к постановлению
Администрации города
от _______________ № 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</si>
</sst>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2" fillId="0" borderId="0" xfId="0" applyFont="1" applyFill="1"/>
    <xf numFmtId="4" fontId="2" fillId="0" borderId="0" xfId="0" applyNumberFormat="1" applyFont="1" applyFill="1" applyAlignment="1">
      <alignment horizontal="center" vertical="center" wrapText="1"/>
    </xf>
    <xf numFmtId="2" fontId="2" fillId="0" borderId="0" xfId="0" applyNumberFormat="1" applyFont="1" applyFill="1" applyAlignment="1">
      <alignment horizontal="center" vertical="top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center" vertical="top"/>
    </xf>
    <xf numFmtId="4" fontId="2" fillId="0" borderId="1" xfId="0" applyNumberFormat="1" applyFont="1" applyFill="1" applyBorder="1" applyAlignment="1" applyProtection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0" fontId="2" fillId="0" borderId="0" xfId="0" applyFont="1" applyFill="1" applyAlignment="1">
      <alignment horizontal="center"/>
    </xf>
    <xf numFmtId="4" fontId="2" fillId="0" borderId="0" xfId="0" applyNumberFormat="1" applyFont="1" applyFill="1" applyAlignment="1">
      <alignment horizontal="right" vertical="center" wrapText="1"/>
    </xf>
    <xf numFmtId="4" fontId="2" fillId="0" borderId="0" xfId="0" applyNumberFormat="1" applyFont="1" applyFill="1" applyAlignment="1">
      <alignment vertical="center" wrapText="1"/>
    </xf>
    <xf numFmtId="4" fontId="7" fillId="0" borderId="0" xfId="0" applyNumberFormat="1" applyFont="1" applyFill="1" applyAlignment="1">
      <alignment horizontal="left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4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/>
    </xf>
    <xf numFmtId="1" fontId="7" fillId="0" borderId="0" xfId="0" applyNumberFormat="1" applyFont="1" applyFill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2" fontId="2" fillId="0" borderId="2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/>
    <xf numFmtId="2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Border="1" applyAlignment="1" applyProtection="1">
      <alignment horizontal="center" vertical="top" wrapText="1"/>
    </xf>
    <xf numFmtId="0" fontId="2" fillId="2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vertical="center" wrapText="1"/>
    </xf>
    <xf numFmtId="1" fontId="7" fillId="0" borderId="0" xfId="0" applyNumberFormat="1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5" xfId="0" applyNumberFormat="1" applyFont="1" applyFill="1" applyBorder="1" applyAlignment="1">
      <alignment horizontal="center" vertical="top" wrapText="1"/>
    </xf>
    <xf numFmtId="4" fontId="2" fillId="0" borderId="6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4" fontId="7" fillId="0" borderId="0" xfId="0" applyNumberFormat="1" applyFont="1" applyFill="1" applyAlignment="1">
      <alignment horizontal="right" vertical="center" wrapText="1"/>
    </xf>
    <xf numFmtId="4" fontId="7" fillId="0" borderId="0" xfId="0" applyNumberFormat="1" applyFont="1" applyFill="1" applyAlignment="1">
      <alignment horizontal="left" vertical="center" wrapText="1"/>
    </xf>
    <xf numFmtId="0" fontId="3" fillId="0" borderId="4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2" fontId="2" fillId="0" borderId="2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2"/>
  <sheetViews>
    <sheetView tabSelected="1" view="pageBreakPreview" zoomScale="70" zoomScaleNormal="82" zoomScaleSheetLayoutView="70" zoomScalePageLayoutView="59" workbookViewId="0">
      <selection activeCell="A14" sqref="A14:M14"/>
    </sheetView>
  </sheetViews>
  <sheetFormatPr defaultColWidth="9.140625" defaultRowHeight="15.75" x14ac:dyDescent="0.25"/>
  <cols>
    <col min="1" max="1" width="64.5703125" style="1" customWidth="1"/>
    <col min="2" max="2" width="24.28515625" style="1" customWidth="1"/>
    <col min="3" max="3" width="20.140625" style="2" customWidth="1"/>
    <col min="4" max="12" width="18.28515625" style="2" customWidth="1"/>
    <col min="13" max="13" width="24.7109375" style="3" customWidth="1"/>
    <col min="14" max="16384" width="9.140625" style="1"/>
  </cols>
  <sheetData>
    <row r="1" spans="1:13" ht="21.75" customHeight="1" x14ac:dyDescent="0.25">
      <c r="J1" s="11"/>
      <c r="K1" s="54" t="s">
        <v>64</v>
      </c>
      <c r="L1" s="54"/>
      <c r="M1" s="54"/>
    </row>
    <row r="2" spans="1:13" ht="21.75" customHeight="1" x14ac:dyDescent="0.25">
      <c r="J2" s="10"/>
      <c r="K2" s="54"/>
      <c r="L2" s="54"/>
      <c r="M2" s="54"/>
    </row>
    <row r="3" spans="1:13" ht="21.75" customHeight="1" x14ac:dyDescent="0.25">
      <c r="J3" s="10"/>
      <c r="K3" s="54"/>
      <c r="L3" s="54"/>
      <c r="M3" s="54"/>
    </row>
    <row r="4" spans="1:13" ht="21.75" customHeight="1" x14ac:dyDescent="0.25">
      <c r="J4" s="10"/>
      <c r="K4" s="54"/>
      <c r="L4" s="54"/>
      <c r="M4" s="54"/>
    </row>
    <row r="5" spans="1:13" ht="21.75" customHeight="1" x14ac:dyDescent="0.25">
      <c r="J5" s="10"/>
      <c r="K5" s="54"/>
      <c r="L5" s="54"/>
      <c r="M5" s="54"/>
    </row>
    <row r="6" spans="1:13" ht="21.75" customHeight="1" x14ac:dyDescent="0.25">
      <c r="J6" s="10"/>
      <c r="K6" s="12"/>
      <c r="L6" s="12"/>
      <c r="M6" s="12"/>
    </row>
    <row r="7" spans="1:13" ht="21.75" customHeight="1" x14ac:dyDescent="0.25">
      <c r="J7" s="53" t="s">
        <v>42</v>
      </c>
      <c r="K7" s="53"/>
      <c r="L7" s="53"/>
      <c r="M7" s="53"/>
    </row>
    <row r="8" spans="1:13" ht="22.5" customHeight="1" x14ac:dyDescent="0.25">
      <c r="A8" s="38" t="s">
        <v>58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</row>
    <row r="9" spans="1:13" ht="22.5" customHeight="1" x14ac:dyDescent="0.25">
      <c r="A9" s="39" t="s">
        <v>59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</row>
    <row r="10" spans="1:13" ht="22.5" customHeight="1" x14ac:dyDescent="0.3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</row>
    <row r="11" spans="1:13" ht="22.5" customHeight="1" x14ac:dyDescent="0.3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</row>
    <row r="12" spans="1:13" s="4" customFormat="1" ht="13.5" customHeight="1" x14ac:dyDescent="0.25">
      <c r="A12" s="40" t="s">
        <v>0</v>
      </c>
      <c r="B12" s="40" t="s">
        <v>41</v>
      </c>
      <c r="C12" s="41" t="s">
        <v>1</v>
      </c>
      <c r="D12" s="42" t="s">
        <v>56</v>
      </c>
      <c r="E12" s="42"/>
      <c r="F12" s="42"/>
      <c r="G12" s="42"/>
      <c r="H12" s="42"/>
      <c r="I12" s="42"/>
      <c r="J12" s="42"/>
      <c r="K12" s="42"/>
      <c r="L12" s="43"/>
      <c r="M12" s="44" t="s">
        <v>2</v>
      </c>
    </row>
    <row r="13" spans="1:13" s="4" customFormat="1" ht="54" customHeight="1" x14ac:dyDescent="0.25">
      <c r="A13" s="40"/>
      <c r="B13" s="40"/>
      <c r="C13" s="41"/>
      <c r="D13" s="17" t="s">
        <v>3</v>
      </c>
      <c r="E13" s="17" t="s">
        <v>4</v>
      </c>
      <c r="F13" s="17" t="s">
        <v>5</v>
      </c>
      <c r="G13" s="17" t="s">
        <v>6</v>
      </c>
      <c r="H13" s="17" t="s">
        <v>7</v>
      </c>
      <c r="I13" s="17" t="s">
        <v>8</v>
      </c>
      <c r="J13" s="17" t="s">
        <v>9</v>
      </c>
      <c r="K13" s="17" t="s">
        <v>10</v>
      </c>
      <c r="L13" s="17" t="s">
        <v>11</v>
      </c>
      <c r="M13" s="44"/>
    </row>
    <row r="14" spans="1:13" ht="15.75" customHeight="1" x14ac:dyDescent="0.25">
      <c r="A14" s="37" t="s">
        <v>47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</row>
    <row r="15" spans="1:13" ht="15.75" customHeight="1" x14ac:dyDescent="0.25">
      <c r="A15" s="37" t="s">
        <v>32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</row>
    <row r="16" spans="1:13" ht="15.75" customHeight="1" x14ac:dyDescent="0.25">
      <c r="A16" s="37" t="s">
        <v>34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</row>
    <row r="17" spans="1:13" ht="39" customHeight="1" x14ac:dyDescent="0.25">
      <c r="A17" s="37" t="s">
        <v>45</v>
      </c>
      <c r="B17" s="16" t="s">
        <v>12</v>
      </c>
      <c r="C17" s="17">
        <f>SUM(D17:L17)</f>
        <v>88632207.589999989</v>
      </c>
      <c r="D17" s="17">
        <f t="shared" ref="D17:F18" si="0">D19+D21+D23+D25+D27</f>
        <v>9515560.1099999994</v>
      </c>
      <c r="E17" s="17">
        <f t="shared" si="0"/>
        <v>11714493.52</v>
      </c>
      <c r="F17" s="17">
        <f t="shared" si="0"/>
        <v>11714493.52</v>
      </c>
      <c r="G17" s="28">
        <f t="shared" ref="G17:L17" si="1">G19+G21+G23+G25+G27</f>
        <v>9281276.7400000002</v>
      </c>
      <c r="H17" s="28">
        <f t="shared" si="1"/>
        <v>9281276.7400000002</v>
      </c>
      <c r="I17" s="28">
        <f t="shared" si="1"/>
        <v>9281276.7400000002</v>
      </c>
      <c r="J17" s="28">
        <f t="shared" si="1"/>
        <v>9281276.7400000002</v>
      </c>
      <c r="K17" s="28">
        <f t="shared" si="1"/>
        <v>9281276.7400000002</v>
      </c>
      <c r="L17" s="28">
        <f t="shared" si="1"/>
        <v>9281276.7400000002</v>
      </c>
      <c r="M17" s="44" t="s">
        <v>20</v>
      </c>
    </row>
    <row r="18" spans="1:13" ht="39.75" customHeight="1" x14ac:dyDescent="0.25">
      <c r="A18" s="37"/>
      <c r="B18" s="16" t="s">
        <v>13</v>
      </c>
      <c r="C18" s="17">
        <f t="shared" ref="C18:C32" si="2">SUM(D18:L18)</f>
        <v>88632207.589999989</v>
      </c>
      <c r="D18" s="17">
        <f t="shared" si="0"/>
        <v>9515560.1099999994</v>
      </c>
      <c r="E18" s="17">
        <f t="shared" si="0"/>
        <v>11714493.52</v>
      </c>
      <c r="F18" s="17">
        <f t="shared" si="0"/>
        <v>11714493.52</v>
      </c>
      <c r="G18" s="28">
        <f t="shared" ref="G18:L18" si="3">G20+G22+G24+G26+G28</f>
        <v>9281276.7400000002</v>
      </c>
      <c r="H18" s="28">
        <f t="shared" si="3"/>
        <v>9281276.7400000002</v>
      </c>
      <c r="I18" s="28">
        <f t="shared" si="3"/>
        <v>9281276.7400000002</v>
      </c>
      <c r="J18" s="28">
        <f t="shared" si="3"/>
        <v>9281276.7400000002</v>
      </c>
      <c r="K18" s="28">
        <f t="shared" si="3"/>
        <v>9281276.7400000002</v>
      </c>
      <c r="L18" s="28">
        <f t="shared" si="3"/>
        <v>9281276.7400000002</v>
      </c>
      <c r="M18" s="44"/>
    </row>
    <row r="19" spans="1:13" x14ac:dyDescent="0.25">
      <c r="A19" s="37" t="s">
        <v>35</v>
      </c>
      <c r="B19" s="16" t="s">
        <v>12</v>
      </c>
      <c r="C19" s="17">
        <f t="shared" si="2"/>
        <v>60220158.279999986</v>
      </c>
      <c r="D19" s="17">
        <f>D20</f>
        <v>5328995.6399999997</v>
      </c>
      <c r="E19" s="17">
        <f t="shared" ref="E19:L19" si="4">E20</f>
        <v>6861395.3300000001</v>
      </c>
      <c r="F19" s="17">
        <f t="shared" si="4"/>
        <v>6861395.3300000001</v>
      </c>
      <c r="G19" s="17">
        <f t="shared" si="4"/>
        <v>6861395.3300000001</v>
      </c>
      <c r="H19" s="17">
        <f t="shared" si="4"/>
        <v>6861395.3300000001</v>
      </c>
      <c r="I19" s="17">
        <f t="shared" si="4"/>
        <v>6861395.3300000001</v>
      </c>
      <c r="J19" s="17">
        <f t="shared" si="4"/>
        <v>6861395.3300000001</v>
      </c>
      <c r="K19" s="17">
        <f t="shared" si="4"/>
        <v>6861395.3300000001</v>
      </c>
      <c r="L19" s="17">
        <f t="shared" si="4"/>
        <v>6861395.3300000001</v>
      </c>
      <c r="M19" s="40" t="s">
        <v>43</v>
      </c>
    </row>
    <row r="20" spans="1:13" ht="48" customHeight="1" x14ac:dyDescent="0.25">
      <c r="A20" s="37"/>
      <c r="B20" s="16" t="s">
        <v>13</v>
      </c>
      <c r="C20" s="17">
        <f t="shared" si="2"/>
        <v>60220158.279999986</v>
      </c>
      <c r="D20" s="17">
        <v>5328995.6399999997</v>
      </c>
      <c r="E20" s="17">
        <v>6861395.3300000001</v>
      </c>
      <c r="F20" s="17">
        <v>6861395.3300000001</v>
      </c>
      <c r="G20" s="17">
        <v>6861395.3300000001</v>
      </c>
      <c r="H20" s="17">
        <v>6861395.3300000001</v>
      </c>
      <c r="I20" s="17">
        <v>6861395.3300000001</v>
      </c>
      <c r="J20" s="17">
        <v>6861395.3300000001</v>
      </c>
      <c r="K20" s="17">
        <v>6861395.3300000001</v>
      </c>
      <c r="L20" s="17">
        <v>6861395.3300000001</v>
      </c>
      <c r="M20" s="40"/>
    </row>
    <row r="21" spans="1:13" x14ac:dyDescent="0.25">
      <c r="A21" s="37" t="s">
        <v>36</v>
      </c>
      <c r="B21" s="16" t="s">
        <v>12</v>
      </c>
      <c r="C21" s="17">
        <f t="shared" si="2"/>
        <v>6302295</v>
      </c>
      <c r="D21" s="17">
        <f>D22</f>
        <v>700255</v>
      </c>
      <c r="E21" s="17">
        <f t="shared" ref="E21:L21" si="5">E22</f>
        <v>700255</v>
      </c>
      <c r="F21" s="17">
        <f t="shared" si="5"/>
        <v>700255</v>
      </c>
      <c r="G21" s="17">
        <f t="shared" si="5"/>
        <v>700255</v>
      </c>
      <c r="H21" s="17">
        <f t="shared" si="5"/>
        <v>700255</v>
      </c>
      <c r="I21" s="17">
        <f t="shared" si="5"/>
        <v>700255</v>
      </c>
      <c r="J21" s="17">
        <f t="shared" si="5"/>
        <v>700255</v>
      </c>
      <c r="K21" s="17">
        <f t="shared" si="5"/>
        <v>700255</v>
      </c>
      <c r="L21" s="17">
        <f t="shared" si="5"/>
        <v>700255</v>
      </c>
      <c r="M21" s="40" t="s">
        <v>44</v>
      </c>
    </row>
    <row r="22" spans="1:13" ht="32.25" customHeight="1" x14ac:dyDescent="0.25">
      <c r="A22" s="37"/>
      <c r="B22" s="16" t="s">
        <v>13</v>
      </c>
      <c r="C22" s="17">
        <f t="shared" si="2"/>
        <v>6302295</v>
      </c>
      <c r="D22" s="17">
        <v>700255</v>
      </c>
      <c r="E22" s="17">
        <v>700255</v>
      </c>
      <c r="F22" s="17">
        <v>700255</v>
      </c>
      <c r="G22" s="17">
        <v>700255</v>
      </c>
      <c r="H22" s="17">
        <v>700255</v>
      </c>
      <c r="I22" s="17">
        <v>700255</v>
      </c>
      <c r="J22" s="17">
        <v>700255</v>
      </c>
      <c r="K22" s="17">
        <v>700255</v>
      </c>
      <c r="L22" s="17">
        <v>700255</v>
      </c>
      <c r="M22" s="40"/>
    </row>
    <row r="23" spans="1:13" x14ac:dyDescent="0.25">
      <c r="A23" s="37" t="s">
        <v>38</v>
      </c>
      <c r="B23" s="16" t="s">
        <v>12</v>
      </c>
      <c r="C23" s="17">
        <f t="shared" si="2"/>
        <v>14458577.850000001</v>
      </c>
      <c r="D23" s="17">
        <f>D24</f>
        <v>1606508.65</v>
      </c>
      <c r="E23" s="17">
        <f t="shared" ref="E23:L23" si="6">E24</f>
        <v>1606508.65</v>
      </c>
      <c r="F23" s="17">
        <f t="shared" si="6"/>
        <v>1606508.65</v>
      </c>
      <c r="G23" s="17">
        <f t="shared" si="6"/>
        <v>1606508.65</v>
      </c>
      <c r="H23" s="17">
        <f t="shared" si="6"/>
        <v>1606508.65</v>
      </c>
      <c r="I23" s="17">
        <f t="shared" si="6"/>
        <v>1606508.65</v>
      </c>
      <c r="J23" s="17">
        <f t="shared" si="6"/>
        <v>1606508.65</v>
      </c>
      <c r="K23" s="17">
        <f t="shared" si="6"/>
        <v>1606508.65</v>
      </c>
      <c r="L23" s="17">
        <f t="shared" si="6"/>
        <v>1606508.65</v>
      </c>
      <c r="M23" s="40" t="s">
        <v>44</v>
      </c>
    </row>
    <row r="24" spans="1:13" ht="63" customHeight="1" x14ac:dyDescent="0.25">
      <c r="A24" s="37"/>
      <c r="B24" s="16" t="s">
        <v>13</v>
      </c>
      <c r="C24" s="17">
        <f t="shared" si="2"/>
        <v>14458577.850000001</v>
      </c>
      <c r="D24" s="17">
        <v>1606508.65</v>
      </c>
      <c r="E24" s="17">
        <v>1606508.65</v>
      </c>
      <c r="F24" s="17">
        <v>1606508.65</v>
      </c>
      <c r="G24" s="17">
        <v>1606508.65</v>
      </c>
      <c r="H24" s="17">
        <v>1606508.65</v>
      </c>
      <c r="I24" s="17">
        <v>1606508.65</v>
      </c>
      <c r="J24" s="17">
        <v>1606508.65</v>
      </c>
      <c r="K24" s="17">
        <v>1606508.65</v>
      </c>
      <c r="L24" s="17">
        <v>1606508.65</v>
      </c>
      <c r="M24" s="40"/>
    </row>
    <row r="25" spans="1:13" ht="18" customHeight="1" x14ac:dyDescent="0.25">
      <c r="A25" s="37" t="s">
        <v>37</v>
      </c>
      <c r="B25" s="16" t="s">
        <v>12</v>
      </c>
      <c r="C25" s="17">
        <f t="shared" si="2"/>
        <v>1015766.64</v>
      </c>
      <c r="D25" s="17">
        <f>D26</f>
        <v>110824.56</v>
      </c>
      <c r="E25" s="17">
        <f t="shared" ref="E25:L25" si="7">E26</f>
        <v>113117.75999999999</v>
      </c>
      <c r="F25" s="17">
        <f t="shared" si="7"/>
        <v>113117.75999999999</v>
      </c>
      <c r="G25" s="17">
        <f t="shared" si="7"/>
        <v>113117.75999999999</v>
      </c>
      <c r="H25" s="17">
        <f t="shared" si="7"/>
        <v>113117.75999999999</v>
      </c>
      <c r="I25" s="17">
        <f t="shared" si="7"/>
        <v>113117.75999999999</v>
      </c>
      <c r="J25" s="17">
        <f t="shared" si="7"/>
        <v>113117.75999999999</v>
      </c>
      <c r="K25" s="17">
        <f t="shared" si="7"/>
        <v>113117.75999999999</v>
      </c>
      <c r="L25" s="17">
        <f t="shared" si="7"/>
        <v>113117.75999999999</v>
      </c>
      <c r="M25" s="40" t="s">
        <v>44</v>
      </c>
    </row>
    <row r="26" spans="1:13" ht="71.25" customHeight="1" x14ac:dyDescent="0.25">
      <c r="A26" s="37"/>
      <c r="B26" s="16" t="s">
        <v>14</v>
      </c>
      <c r="C26" s="17">
        <f t="shared" si="2"/>
        <v>1015766.64</v>
      </c>
      <c r="D26" s="17">
        <v>110824.56</v>
      </c>
      <c r="E26" s="17">
        <v>113117.75999999999</v>
      </c>
      <c r="F26" s="17">
        <v>113117.75999999999</v>
      </c>
      <c r="G26" s="17">
        <v>113117.75999999999</v>
      </c>
      <c r="H26" s="17">
        <v>113117.75999999999</v>
      </c>
      <c r="I26" s="17">
        <v>113117.75999999999</v>
      </c>
      <c r="J26" s="17">
        <v>113117.75999999999</v>
      </c>
      <c r="K26" s="17">
        <v>113117.75999999999</v>
      </c>
      <c r="L26" s="17">
        <v>113117.75999999999</v>
      </c>
      <c r="M26" s="40"/>
    </row>
    <row r="27" spans="1:13" ht="25.5" customHeight="1" x14ac:dyDescent="0.25">
      <c r="A27" s="46" t="s">
        <v>60</v>
      </c>
      <c r="B27" s="27" t="s">
        <v>12</v>
      </c>
      <c r="C27" s="28">
        <f t="shared" si="2"/>
        <v>6635409.8200000003</v>
      </c>
      <c r="D27" s="28">
        <f>D28</f>
        <v>1768976.26</v>
      </c>
      <c r="E27" s="28">
        <f>E28</f>
        <v>2433216.7799999998</v>
      </c>
      <c r="F27" s="28">
        <f>F28</f>
        <v>2433216.7799999998</v>
      </c>
      <c r="G27" s="28"/>
      <c r="H27" s="28"/>
      <c r="I27" s="28"/>
      <c r="J27" s="28"/>
      <c r="K27" s="28"/>
      <c r="L27" s="28"/>
      <c r="M27" s="40" t="s">
        <v>44</v>
      </c>
    </row>
    <row r="28" spans="1:13" ht="55.5" customHeight="1" x14ac:dyDescent="0.25">
      <c r="A28" s="47"/>
      <c r="B28" s="27" t="s">
        <v>14</v>
      </c>
      <c r="C28" s="28">
        <f t="shared" si="2"/>
        <v>6635409.8200000003</v>
      </c>
      <c r="D28" s="35">
        <v>1768976.26</v>
      </c>
      <c r="E28" s="35">
        <v>2433216.7799999998</v>
      </c>
      <c r="F28" s="35">
        <v>2433216.7799999998</v>
      </c>
      <c r="G28" s="28"/>
      <c r="H28" s="28"/>
      <c r="I28" s="28"/>
      <c r="J28" s="28"/>
      <c r="K28" s="28"/>
      <c r="L28" s="28"/>
      <c r="M28" s="40"/>
    </row>
    <row r="29" spans="1:13" ht="32.25" customHeight="1" x14ac:dyDescent="0.25">
      <c r="A29" s="37" t="s">
        <v>46</v>
      </c>
      <c r="B29" s="13" t="s">
        <v>27</v>
      </c>
      <c r="C29" s="17">
        <f t="shared" si="2"/>
        <v>2481513798.3500004</v>
      </c>
      <c r="D29" s="17">
        <f>SUM(D30)</f>
        <v>261480842.03</v>
      </c>
      <c r="E29" s="17">
        <f t="shared" ref="E29:L29" si="8">SUM(E30)</f>
        <v>250100185.44</v>
      </c>
      <c r="F29" s="17">
        <f t="shared" si="8"/>
        <v>251123077.47999999</v>
      </c>
      <c r="G29" s="17">
        <f t="shared" si="8"/>
        <v>253309304.09999999</v>
      </c>
      <c r="H29" s="17">
        <f t="shared" si="8"/>
        <v>265878077.86000001</v>
      </c>
      <c r="I29" s="17">
        <f t="shared" si="8"/>
        <v>278958077.86000001</v>
      </c>
      <c r="J29" s="17">
        <f t="shared" si="8"/>
        <v>292558077.86000001</v>
      </c>
      <c r="K29" s="17">
        <f t="shared" si="8"/>
        <v>306698077.86000001</v>
      </c>
      <c r="L29" s="17">
        <f t="shared" si="8"/>
        <v>321408077.86000001</v>
      </c>
      <c r="M29" s="40" t="s">
        <v>44</v>
      </c>
    </row>
    <row r="30" spans="1:13" ht="80.25" customHeight="1" x14ac:dyDescent="0.25">
      <c r="A30" s="37"/>
      <c r="B30" s="13" t="s">
        <v>14</v>
      </c>
      <c r="C30" s="17">
        <f t="shared" si="2"/>
        <v>2481513798.3500004</v>
      </c>
      <c r="D30" s="17">
        <v>261480842.03</v>
      </c>
      <c r="E30" s="17">
        <v>250100185.44</v>
      </c>
      <c r="F30" s="17">
        <v>251123077.47999999</v>
      </c>
      <c r="G30" s="17">
        <f>252913304.1+396000</f>
        <v>253309304.09999999</v>
      </c>
      <c r="H30" s="17">
        <f>261508077.86+4370000</f>
        <v>265878077.86000001</v>
      </c>
      <c r="I30" s="17">
        <f>274588077.86+4370000</f>
        <v>278958077.86000001</v>
      </c>
      <c r="J30" s="17">
        <f>288188077.86+4370000</f>
        <v>292558077.86000001</v>
      </c>
      <c r="K30" s="17">
        <f>302328077.86+4370000</f>
        <v>306698077.86000001</v>
      </c>
      <c r="L30" s="17">
        <f>317038077.86+4370000</f>
        <v>321408077.86000001</v>
      </c>
      <c r="M30" s="40"/>
    </row>
    <row r="31" spans="1:13" ht="18.75" customHeight="1" x14ac:dyDescent="0.25">
      <c r="A31" s="37" t="s">
        <v>63</v>
      </c>
      <c r="B31" s="16" t="s">
        <v>12</v>
      </c>
      <c r="C31" s="17">
        <f t="shared" si="2"/>
        <v>2570146005.9399996</v>
      </c>
      <c r="D31" s="17">
        <f>D17+D29</f>
        <v>270996402.13999999</v>
      </c>
      <c r="E31" s="17">
        <f t="shared" ref="E31:L31" si="9">E17+E29</f>
        <v>261814678.96000001</v>
      </c>
      <c r="F31" s="17">
        <f t="shared" si="9"/>
        <v>262837571</v>
      </c>
      <c r="G31" s="17">
        <f t="shared" si="9"/>
        <v>262590580.84</v>
      </c>
      <c r="H31" s="17">
        <f t="shared" si="9"/>
        <v>275159354.60000002</v>
      </c>
      <c r="I31" s="17">
        <f t="shared" si="9"/>
        <v>288239354.60000002</v>
      </c>
      <c r="J31" s="17">
        <f t="shared" si="9"/>
        <v>301839354.60000002</v>
      </c>
      <c r="K31" s="17">
        <f t="shared" si="9"/>
        <v>315979354.60000002</v>
      </c>
      <c r="L31" s="17">
        <f t="shared" si="9"/>
        <v>330689354.60000002</v>
      </c>
      <c r="M31" s="32" t="s">
        <v>20</v>
      </c>
    </row>
    <row r="32" spans="1:13" ht="31.5" customHeight="1" x14ac:dyDescent="0.25">
      <c r="A32" s="37"/>
      <c r="B32" s="16" t="s">
        <v>14</v>
      </c>
      <c r="C32" s="17">
        <f t="shared" si="2"/>
        <v>2570146005.9399996</v>
      </c>
      <c r="D32" s="17">
        <f>D18+D30</f>
        <v>270996402.13999999</v>
      </c>
      <c r="E32" s="17">
        <f t="shared" ref="E32:L32" si="10">E18+E30</f>
        <v>261814678.96000001</v>
      </c>
      <c r="F32" s="17">
        <f t="shared" si="10"/>
        <v>262837571</v>
      </c>
      <c r="G32" s="17">
        <f t="shared" si="10"/>
        <v>262590580.84</v>
      </c>
      <c r="H32" s="17">
        <f t="shared" si="10"/>
        <v>275159354.60000002</v>
      </c>
      <c r="I32" s="17">
        <f t="shared" si="10"/>
        <v>288239354.60000002</v>
      </c>
      <c r="J32" s="17">
        <f t="shared" si="10"/>
        <v>301839354.60000002</v>
      </c>
      <c r="K32" s="17">
        <f t="shared" si="10"/>
        <v>315979354.60000002</v>
      </c>
      <c r="L32" s="17">
        <f t="shared" si="10"/>
        <v>330689354.60000002</v>
      </c>
      <c r="M32" s="32" t="s">
        <v>20</v>
      </c>
    </row>
    <row r="33" spans="1:13" ht="17.25" customHeight="1" x14ac:dyDescent="0.25">
      <c r="A33" s="37" t="s">
        <v>21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</row>
    <row r="34" spans="1:13" ht="20.25" customHeight="1" x14ac:dyDescent="0.25">
      <c r="A34" s="37" t="s">
        <v>19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</row>
    <row r="35" spans="1:13" ht="19.5" customHeight="1" x14ac:dyDescent="0.25">
      <c r="A35" s="37" t="s">
        <v>62</v>
      </c>
      <c r="B35" s="16" t="s">
        <v>12</v>
      </c>
      <c r="C35" s="17">
        <f>SUM(D35:L35)</f>
        <v>27597502524.159992</v>
      </c>
      <c r="D35" s="17">
        <f>SUM(D36:D37)</f>
        <v>3078918673.1999998</v>
      </c>
      <c r="E35" s="17">
        <f t="shared" ref="E35:L35" si="11">SUM(E37:E37)</f>
        <v>3064822977.8699999</v>
      </c>
      <c r="F35" s="17">
        <f t="shared" si="11"/>
        <v>3064822978.8699999</v>
      </c>
      <c r="G35" s="17">
        <f t="shared" si="11"/>
        <v>3064822979.8699999</v>
      </c>
      <c r="H35" s="17">
        <f t="shared" si="11"/>
        <v>3064822980.8699999</v>
      </c>
      <c r="I35" s="17">
        <f t="shared" si="11"/>
        <v>3064822981.8699999</v>
      </c>
      <c r="J35" s="17">
        <f t="shared" si="11"/>
        <v>3064822982.8699999</v>
      </c>
      <c r="K35" s="17">
        <f t="shared" si="11"/>
        <v>3064822983.8699999</v>
      </c>
      <c r="L35" s="17">
        <f t="shared" si="11"/>
        <v>3064822984.8699999</v>
      </c>
      <c r="M35" s="44" t="s">
        <v>44</v>
      </c>
    </row>
    <row r="36" spans="1:13" ht="33" customHeight="1" x14ac:dyDescent="0.25">
      <c r="A36" s="37"/>
      <c r="B36" s="27" t="s">
        <v>14</v>
      </c>
      <c r="C36" s="28">
        <f>SUM(D36:L36)</f>
        <v>14095696.33</v>
      </c>
      <c r="D36" s="28">
        <v>14095696.33</v>
      </c>
      <c r="E36" s="28"/>
      <c r="F36" s="28"/>
      <c r="G36" s="28"/>
      <c r="H36" s="28"/>
      <c r="I36" s="28"/>
      <c r="J36" s="28"/>
      <c r="K36" s="28"/>
      <c r="L36" s="28"/>
      <c r="M36" s="44"/>
    </row>
    <row r="37" spans="1:13" ht="57.75" customHeight="1" x14ac:dyDescent="0.25">
      <c r="A37" s="37"/>
      <c r="B37" s="16" t="s">
        <v>15</v>
      </c>
      <c r="C37" s="17">
        <f t="shared" ref="C37" si="12">SUM(D37:L37)</f>
        <v>27583406827.829994</v>
      </c>
      <c r="D37" s="17">
        <v>3064822976.8699999</v>
      </c>
      <c r="E37" s="17">
        <v>3064822977.8699999</v>
      </c>
      <c r="F37" s="17">
        <v>3064822978.8699999</v>
      </c>
      <c r="G37" s="17">
        <v>3064822979.8699999</v>
      </c>
      <c r="H37" s="17">
        <v>3064822980.8699999</v>
      </c>
      <c r="I37" s="17">
        <v>3064822981.8699999</v>
      </c>
      <c r="J37" s="17">
        <v>3064822982.8699999</v>
      </c>
      <c r="K37" s="17">
        <v>3064822983.8699999</v>
      </c>
      <c r="L37" s="17">
        <v>3064822984.8699999</v>
      </c>
      <c r="M37" s="44"/>
    </row>
    <row r="38" spans="1:13" ht="19.5" customHeight="1" x14ac:dyDescent="0.25">
      <c r="A38" s="37" t="s">
        <v>61</v>
      </c>
      <c r="B38" s="16" t="s">
        <v>12</v>
      </c>
      <c r="C38" s="17">
        <f>SUM(D38:L38)</f>
        <v>27597502524.159992</v>
      </c>
      <c r="D38" s="17">
        <f>D35</f>
        <v>3078918673.1999998</v>
      </c>
      <c r="E38" s="17">
        <f t="shared" ref="E38:L38" si="13">E35</f>
        <v>3064822977.8699999</v>
      </c>
      <c r="F38" s="17">
        <f t="shared" si="13"/>
        <v>3064822978.8699999</v>
      </c>
      <c r="G38" s="17">
        <f t="shared" si="13"/>
        <v>3064822979.8699999</v>
      </c>
      <c r="H38" s="17">
        <f t="shared" si="13"/>
        <v>3064822980.8699999</v>
      </c>
      <c r="I38" s="17">
        <f t="shared" si="13"/>
        <v>3064822981.8699999</v>
      </c>
      <c r="J38" s="17">
        <f t="shared" si="13"/>
        <v>3064822982.8699999</v>
      </c>
      <c r="K38" s="17">
        <f t="shared" si="13"/>
        <v>3064822983.8699999</v>
      </c>
      <c r="L38" s="17">
        <f t="shared" si="13"/>
        <v>3064822984.8699999</v>
      </c>
      <c r="M38" s="15" t="s">
        <v>20</v>
      </c>
    </row>
    <row r="39" spans="1:13" ht="37.5" customHeight="1" x14ac:dyDescent="0.25">
      <c r="A39" s="37"/>
      <c r="B39" s="27" t="s">
        <v>14</v>
      </c>
      <c r="C39" s="28">
        <f>SUM(D39:L39)</f>
        <v>14095696.33</v>
      </c>
      <c r="D39" s="28">
        <v>14095696.33</v>
      </c>
      <c r="E39" s="28"/>
      <c r="F39" s="28"/>
      <c r="G39" s="28"/>
      <c r="H39" s="28"/>
      <c r="I39" s="28"/>
      <c r="J39" s="28"/>
      <c r="K39" s="28"/>
      <c r="L39" s="28"/>
      <c r="M39" s="29" t="s">
        <v>20</v>
      </c>
    </row>
    <row r="40" spans="1:13" ht="52.5" customHeight="1" x14ac:dyDescent="0.25">
      <c r="A40" s="37"/>
      <c r="B40" s="25" t="s">
        <v>15</v>
      </c>
      <c r="C40" s="30">
        <f>SUM(D40:L40)</f>
        <v>27583406827.829994</v>
      </c>
      <c r="D40" s="30">
        <f>D37</f>
        <v>3064822976.8699999</v>
      </c>
      <c r="E40" s="30">
        <f t="shared" ref="E40:L40" si="14">E37</f>
        <v>3064822977.8699999</v>
      </c>
      <c r="F40" s="30">
        <f t="shared" si="14"/>
        <v>3064822978.8699999</v>
      </c>
      <c r="G40" s="30">
        <f t="shared" si="14"/>
        <v>3064822979.8699999</v>
      </c>
      <c r="H40" s="30">
        <f t="shared" si="14"/>
        <v>3064822980.8699999</v>
      </c>
      <c r="I40" s="30">
        <f t="shared" si="14"/>
        <v>3064822981.8699999</v>
      </c>
      <c r="J40" s="30">
        <f t="shared" si="14"/>
        <v>3064822982.8699999</v>
      </c>
      <c r="K40" s="30">
        <f t="shared" si="14"/>
        <v>3064822983.8699999</v>
      </c>
      <c r="L40" s="30">
        <f t="shared" si="14"/>
        <v>3064822984.8699999</v>
      </c>
      <c r="M40" s="24" t="s">
        <v>20</v>
      </c>
    </row>
    <row r="41" spans="1:13" s="31" customFormat="1" ht="21" customHeight="1" x14ac:dyDescent="0.25">
      <c r="A41" s="37" t="s">
        <v>22</v>
      </c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</row>
    <row r="42" spans="1:13" ht="33" customHeight="1" x14ac:dyDescent="0.25">
      <c r="A42" s="47" t="s">
        <v>16</v>
      </c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</row>
    <row r="43" spans="1:13" s="36" customFormat="1" ht="15.75" customHeight="1" x14ac:dyDescent="0.25">
      <c r="A43" s="45" t="s">
        <v>49</v>
      </c>
      <c r="B43" s="33" t="s">
        <v>12</v>
      </c>
      <c r="C43" s="34">
        <f>SUM(D43:L43)</f>
        <v>271696963.93000001</v>
      </c>
      <c r="D43" s="34">
        <f>D44+D45</f>
        <v>50507666.689999998</v>
      </c>
      <c r="E43" s="34">
        <f t="shared" ref="E43:L43" si="15">E44+E45</f>
        <v>28596828.949999999</v>
      </c>
      <c r="F43" s="34">
        <f t="shared" si="15"/>
        <v>27547495.469999999</v>
      </c>
      <c r="G43" s="34">
        <f t="shared" si="15"/>
        <v>27507495.469999999</v>
      </c>
      <c r="H43" s="34">
        <f t="shared" si="15"/>
        <v>27507495.469999999</v>
      </c>
      <c r="I43" s="34">
        <f t="shared" si="15"/>
        <v>27507495.469999999</v>
      </c>
      <c r="J43" s="34">
        <f t="shared" si="15"/>
        <v>27507495.469999999</v>
      </c>
      <c r="K43" s="34">
        <f t="shared" si="15"/>
        <v>27507495.469999999</v>
      </c>
      <c r="L43" s="34">
        <f t="shared" si="15"/>
        <v>27507495.469999999</v>
      </c>
      <c r="M43" s="44" t="s">
        <v>20</v>
      </c>
    </row>
    <row r="44" spans="1:13" ht="52.5" customHeight="1" x14ac:dyDescent="0.25">
      <c r="A44" s="45"/>
      <c r="B44" s="23" t="s">
        <v>17</v>
      </c>
      <c r="C44" s="26">
        <f t="shared" ref="C44:C54" si="16">SUM(D44:L44)</f>
        <v>8839300</v>
      </c>
      <c r="D44" s="26">
        <f>D47+D50</f>
        <v>1278700</v>
      </c>
      <c r="E44" s="26">
        <f t="shared" ref="E44:L44" si="17">E47+E50</f>
        <v>1012700</v>
      </c>
      <c r="F44" s="26">
        <f t="shared" si="17"/>
        <v>969700</v>
      </c>
      <c r="G44" s="26">
        <f t="shared" si="17"/>
        <v>929700</v>
      </c>
      <c r="H44" s="26">
        <f t="shared" si="17"/>
        <v>929700</v>
      </c>
      <c r="I44" s="26">
        <f t="shared" si="17"/>
        <v>929700</v>
      </c>
      <c r="J44" s="26">
        <f t="shared" si="17"/>
        <v>929700</v>
      </c>
      <c r="K44" s="26">
        <f t="shared" si="17"/>
        <v>929700</v>
      </c>
      <c r="L44" s="26">
        <f t="shared" si="17"/>
        <v>929700</v>
      </c>
      <c r="M44" s="57"/>
    </row>
    <row r="45" spans="1:13" ht="35.25" customHeight="1" x14ac:dyDescent="0.25">
      <c r="A45" s="45"/>
      <c r="B45" s="23" t="s">
        <v>13</v>
      </c>
      <c r="C45" s="34">
        <f t="shared" si="16"/>
        <v>262857663.93000001</v>
      </c>
      <c r="D45" s="26">
        <f>D48+D52</f>
        <v>49228966.689999998</v>
      </c>
      <c r="E45" s="26">
        <f t="shared" ref="E45:L45" si="18">E48</f>
        <v>27584128.949999999</v>
      </c>
      <c r="F45" s="26">
        <f t="shared" si="18"/>
        <v>26577795.469999999</v>
      </c>
      <c r="G45" s="26">
        <f t="shared" si="18"/>
        <v>26577795.469999999</v>
      </c>
      <c r="H45" s="26">
        <f t="shared" si="18"/>
        <v>26577795.469999999</v>
      </c>
      <c r="I45" s="26">
        <f t="shared" si="18"/>
        <v>26577795.469999999</v>
      </c>
      <c r="J45" s="26">
        <f t="shared" si="18"/>
        <v>26577795.469999999</v>
      </c>
      <c r="K45" s="26">
        <f t="shared" si="18"/>
        <v>26577795.469999999</v>
      </c>
      <c r="L45" s="26">
        <f t="shared" si="18"/>
        <v>26577795.469999999</v>
      </c>
      <c r="M45" s="57"/>
    </row>
    <row r="46" spans="1:13" ht="18.75" customHeight="1" x14ac:dyDescent="0.25">
      <c r="A46" s="45" t="s">
        <v>48</v>
      </c>
      <c r="B46" s="16" t="s">
        <v>12</v>
      </c>
      <c r="C46" s="17">
        <f t="shared" si="16"/>
        <v>260707682.66999996</v>
      </c>
      <c r="D46" s="17">
        <f>SUM(D47:D48)</f>
        <v>40109906.549999997</v>
      </c>
      <c r="E46" s="17">
        <f t="shared" ref="E46:L46" si="19">SUM(E47:E48)</f>
        <v>28522888.809999999</v>
      </c>
      <c r="F46" s="17">
        <f t="shared" si="19"/>
        <v>27473555.329999998</v>
      </c>
      <c r="G46" s="17">
        <f t="shared" si="19"/>
        <v>27433555.329999998</v>
      </c>
      <c r="H46" s="17">
        <f t="shared" si="19"/>
        <v>27433555.329999998</v>
      </c>
      <c r="I46" s="17">
        <f t="shared" si="19"/>
        <v>27433555.329999998</v>
      </c>
      <c r="J46" s="17">
        <f t="shared" si="19"/>
        <v>27433555.329999998</v>
      </c>
      <c r="K46" s="17">
        <f t="shared" si="19"/>
        <v>27433555.329999998</v>
      </c>
      <c r="L46" s="17">
        <f t="shared" si="19"/>
        <v>27433555.329999998</v>
      </c>
      <c r="M46" s="58" t="s">
        <v>44</v>
      </c>
    </row>
    <row r="47" spans="1:13" ht="52.5" customHeight="1" x14ac:dyDescent="0.25">
      <c r="A47" s="45"/>
      <c r="B47" s="16" t="s">
        <v>17</v>
      </c>
      <c r="C47" s="34">
        <f t="shared" si="16"/>
        <v>8172738.7400000012</v>
      </c>
      <c r="D47" s="17">
        <v>1203659.8600000001</v>
      </c>
      <c r="E47" s="17">
        <v>938759.86</v>
      </c>
      <c r="F47" s="17">
        <v>895759.86</v>
      </c>
      <c r="G47" s="17">
        <v>855759.86</v>
      </c>
      <c r="H47" s="17">
        <v>855759.86</v>
      </c>
      <c r="I47" s="17">
        <v>855759.86</v>
      </c>
      <c r="J47" s="17">
        <v>855759.86</v>
      </c>
      <c r="K47" s="17">
        <v>855759.86</v>
      </c>
      <c r="L47" s="17">
        <v>855759.86</v>
      </c>
      <c r="M47" s="59"/>
    </row>
    <row r="48" spans="1:13" ht="36" customHeight="1" x14ac:dyDescent="0.25">
      <c r="A48" s="45"/>
      <c r="B48" s="16" t="s">
        <v>13</v>
      </c>
      <c r="C48" s="34">
        <f t="shared" si="16"/>
        <v>252534943.93000001</v>
      </c>
      <c r="D48" s="17">
        <v>38906246.689999998</v>
      </c>
      <c r="E48" s="17">
        <v>27584128.949999999</v>
      </c>
      <c r="F48" s="17">
        <v>26577795.469999999</v>
      </c>
      <c r="G48" s="17">
        <v>26577795.469999999</v>
      </c>
      <c r="H48" s="17">
        <v>26577795.469999999</v>
      </c>
      <c r="I48" s="17">
        <v>26577795.469999999</v>
      </c>
      <c r="J48" s="17">
        <v>26577795.469999999</v>
      </c>
      <c r="K48" s="17">
        <v>26577795.469999999</v>
      </c>
      <c r="L48" s="17">
        <v>26577795.469999999</v>
      </c>
      <c r="M48" s="60"/>
    </row>
    <row r="49" spans="1:13" x14ac:dyDescent="0.25">
      <c r="A49" s="45" t="s">
        <v>24</v>
      </c>
      <c r="B49" s="16" t="s">
        <v>12</v>
      </c>
      <c r="C49" s="17">
        <f>SUM(D49:L49)</f>
        <v>666561.26</v>
      </c>
      <c r="D49" s="17">
        <f>D50</f>
        <v>75040.14</v>
      </c>
      <c r="E49" s="17">
        <f t="shared" ref="E49:L49" si="20">E50</f>
        <v>73940.14</v>
      </c>
      <c r="F49" s="17">
        <f t="shared" si="20"/>
        <v>73940.14</v>
      </c>
      <c r="G49" s="17">
        <f t="shared" si="20"/>
        <v>73940.14</v>
      </c>
      <c r="H49" s="17">
        <f t="shared" si="20"/>
        <v>73940.14</v>
      </c>
      <c r="I49" s="17">
        <f t="shared" si="20"/>
        <v>73940.14</v>
      </c>
      <c r="J49" s="17">
        <f t="shared" si="20"/>
        <v>73940.14</v>
      </c>
      <c r="K49" s="17">
        <f t="shared" si="20"/>
        <v>73940.14</v>
      </c>
      <c r="L49" s="17">
        <f t="shared" si="20"/>
        <v>73940.14</v>
      </c>
      <c r="M49" s="58" t="s">
        <v>44</v>
      </c>
    </row>
    <row r="50" spans="1:13" ht="54" customHeight="1" x14ac:dyDescent="0.25">
      <c r="A50" s="45"/>
      <c r="B50" s="16" t="s">
        <v>17</v>
      </c>
      <c r="C50" s="34">
        <f>SUM(D50:L50)</f>
        <v>666561.26</v>
      </c>
      <c r="D50" s="17">
        <v>75040.14</v>
      </c>
      <c r="E50" s="17">
        <v>73940.14</v>
      </c>
      <c r="F50" s="17">
        <v>73940.14</v>
      </c>
      <c r="G50" s="17">
        <v>73940.14</v>
      </c>
      <c r="H50" s="17">
        <v>73940.14</v>
      </c>
      <c r="I50" s="17">
        <v>73940.14</v>
      </c>
      <c r="J50" s="17">
        <v>73940.14</v>
      </c>
      <c r="K50" s="17">
        <v>73940.14</v>
      </c>
      <c r="L50" s="17">
        <v>73940.14</v>
      </c>
      <c r="M50" s="61"/>
    </row>
    <row r="51" spans="1:13" ht="31.5" customHeight="1" x14ac:dyDescent="0.25">
      <c r="A51" s="46" t="s">
        <v>53</v>
      </c>
      <c r="B51" s="16" t="s">
        <v>12</v>
      </c>
      <c r="C51" s="17">
        <f>SUM(D51:L51)</f>
        <v>10322720</v>
      </c>
      <c r="D51" s="17">
        <f>D52</f>
        <v>10322720</v>
      </c>
      <c r="E51" s="17"/>
      <c r="F51" s="17"/>
      <c r="G51" s="17"/>
      <c r="H51" s="17"/>
      <c r="I51" s="17"/>
      <c r="J51" s="17"/>
      <c r="K51" s="17"/>
      <c r="L51" s="18"/>
      <c r="M51" s="48" t="s">
        <v>57</v>
      </c>
    </row>
    <row r="52" spans="1:13" ht="45.75" customHeight="1" x14ac:dyDescent="0.25">
      <c r="A52" s="47"/>
      <c r="B52" s="16" t="s">
        <v>13</v>
      </c>
      <c r="C52" s="34">
        <f>SUM(D52:L52)</f>
        <v>10322720</v>
      </c>
      <c r="D52" s="17">
        <v>10322720</v>
      </c>
      <c r="E52" s="17"/>
      <c r="F52" s="17"/>
      <c r="G52" s="17"/>
      <c r="H52" s="17"/>
      <c r="I52" s="17"/>
      <c r="J52" s="17"/>
      <c r="K52" s="17"/>
      <c r="L52" s="18"/>
      <c r="M52" s="49"/>
    </row>
    <row r="53" spans="1:13" ht="19.5" customHeight="1" x14ac:dyDescent="0.25">
      <c r="A53" s="50" t="s">
        <v>40</v>
      </c>
      <c r="B53" s="16" t="s">
        <v>12</v>
      </c>
      <c r="C53" s="17">
        <f t="shared" si="16"/>
        <v>1106457.6600000001</v>
      </c>
      <c r="D53" s="17">
        <f t="shared" ref="D53:L53" si="21">D54</f>
        <v>122939.74</v>
      </c>
      <c r="E53" s="17">
        <f t="shared" si="21"/>
        <v>122939.74</v>
      </c>
      <c r="F53" s="17">
        <f t="shared" si="21"/>
        <v>122939.74</v>
      </c>
      <c r="G53" s="17">
        <f t="shared" si="21"/>
        <v>122939.74</v>
      </c>
      <c r="H53" s="17">
        <f t="shared" si="21"/>
        <v>122939.74</v>
      </c>
      <c r="I53" s="17">
        <f t="shared" si="21"/>
        <v>122939.74</v>
      </c>
      <c r="J53" s="17">
        <f t="shared" si="21"/>
        <v>122939.74</v>
      </c>
      <c r="K53" s="17">
        <f t="shared" si="21"/>
        <v>122939.74</v>
      </c>
      <c r="L53" s="18">
        <f t="shared" si="21"/>
        <v>122939.74</v>
      </c>
      <c r="M53" s="15" t="s">
        <v>20</v>
      </c>
    </row>
    <row r="54" spans="1:13" ht="45.75" customHeight="1" x14ac:dyDescent="0.25">
      <c r="A54" s="52"/>
      <c r="B54" s="16" t="s">
        <v>13</v>
      </c>
      <c r="C54" s="34">
        <f t="shared" si="16"/>
        <v>1106457.6600000001</v>
      </c>
      <c r="D54" s="17">
        <f t="shared" ref="D54:L54" si="22">122939.74</f>
        <v>122939.74</v>
      </c>
      <c r="E54" s="17">
        <f t="shared" si="22"/>
        <v>122939.74</v>
      </c>
      <c r="F54" s="17">
        <f t="shared" si="22"/>
        <v>122939.74</v>
      </c>
      <c r="G54" s="17">
        <f t="shared" si="22"/>
        <v>122939.74</v>
      </c>
      <c r="H54" s="17">
        <f t="shared" si="22"/>
        <v>122939.74</v>
      </c>
      <c r="I54" s="17">
        <f t="shared" si="22"/>
        <v>122939.74</v>
      </c>
      <c r="J54" s="17">
        <f t="shared" si="22"/>
        <v>122939.74</v>
      </c>
      <c r="K54" s="17">
        <f t="shared" si="22"/>
        <v>122939.74</v>
      </c>
      <c r="L54" s="17">
        <f t="shared" si="22"/>
        <v>122939.74</v>
      </c>
      <c r="M54" s="15" t="s">
        <v>20</v>
      </c>
    </row>
    <row r="55" spans="1:13" s="36" customFormat="1" ht="18.75" customHeight="1" x14ac:dyDescent="0.25">
      <c r="A55" s="45" t="s">
        <v>23</v>
      </c>
      <c r="B55" s="33" t="s">
        <v>12</v>
      </c>
      <c r="C55" s="34">
        <f>SUM(D55:L55)</f>
        <v>272803421.59000003</v>
      </c>
      <c r="D55" s="34">
        <f>D56+D57</f>
        <v>50630606.43</v>
      </c>
      <c r="E55" s="34">
        <f t="shared" ref="E55:L55" si="23">E56+E57</f>
        <v>28719768.689999998</v>
      </c>
      <c r="F55" s="34">
        <f t="shared" si="23"/>
        <v>27670435.209999997</v>
      </c>
      <c r="G55" s="34">
        <f t="shared" si="23"/>
        <v>27630435.209999997</v>
      </c>
      <c r="H55" s="34">
        <f t="shared" si="23"/>
        <v>27630435.209999997</v>
      </c>
      <c r="I55" s="34">
        <f t="shared" si="23"/>
        <v>27630435.209999997</v>
      </c>
      <c r="J55" s="34">
        <f t="shared" si="23"/>
        <v>27630435.209999997</v>
      </c>
      <c r="K55" s="34">
        <f t="shared" si="23"/>
        <v>27630435.209999997</v>
      </c>
      <c r="L55" s="34">
        <f t="shared" si="23"/>
        <v>27630435.209999997</v>
      </c>
      <c r="M55" s="5" t="s">
        <v>20</v>
      </c>
    </row>
    <row r="56" spans="1:13" s="36" customFormat="1" ht="51" customHeight="1" x14ac:dyDescent="0.25">
      <c r="A56" s="45"/>
      <c r="B56" s="33" t="s">
        <v>17</v>
      </c>
      <c r="C56" s="34">
        <f>SUM(D56:L56)</f>
        <v>8839300</v>
      </c>
      <c r="D56" s="34">
        <f>D44</f>
        <v>1278700</v>
      </c>
      <c r="E56" s="34">
        <f>E44</f>
        <v>1012700</v>
      </c>
      <c r="F56" s="34">
        <f t="shared" ref="F56:L56" si="24">F44</f>
        <v>969700</v>
      </c>
      <c r="G56" s="34">
        <f t="shared" si="24"/>
        <v>929700</v>
      </c>
      <c r="H56" s="34">
        <f t="shared" si="24"/>
        <v>929700</v>
      </c>
      <c r="I56" s="34">
        <f t="shared" si="24"/>
        <v>929700</v>
      </c>
      <c r="J56" s="34">
        <f t="shared" si="24"/>
        <v>929700</v>
      </c>
      <c r="K56" s="34">
        <f t="shared" si="24"/>
        <v>929700</v>
      </c>
      <c r="L56" s="34">
        <f t="shared" si="24"/>
        <v>929700</v>
      </c>
      <c r="M56" s="5" t="s">
        <v>20</v>
      </c>
    </row>
    <row r="57" spans="1:13" ht="45" customHeight="1" x14ac:dyDescent="0.25">
      <c r="A57" s="45"/>
      <c r="B57" s="33" t="s">
        <v>13</v>
      </c>
      <c r="C57" s="34">
        <f>SUM(D57:L57)</f>
        <v>263964121.59000003</v>
      </c>
      <c r="D57" s="6">
        <f>D45+D54</f>
        <v>49351906.43</v>
      </c>
      <c r="E57" s="6">
        <f t="shared" ref="E57:L57" si="25">E45+E54</f>
        <v>27707068.689999998</v>
      </c>
      <c r="F57" s="6">
        <f t="shared" si="25"/>
        <v>26700735.209999997</v>
      </c>
      <c r="G57" s="6">
        <f t="shared" si="25"/>
        <v>26700735.209999997</v>
      </c>
      <c r="H57" s="6">
        <f t="shared" si="25"/>
        <v>26700735.209999997</v>
      </c>
      <c r="I57" s="6">
        <f t="shared" si="25"/>
        <v>26700735.209999997</v>
      </c>
      <c r="J57" s="6">
        <f t="shared" si="25"/>
        <v>26700735.209999997</v>
      </c>
      <c r="K57" s="6">
        <f t="shared" si="25"/>
        <v>26700735.209999997</v>
      </c>
      <c r="L57" s="6">
        <f t="shared" si="25"/>
        <v>26700735.209999997</v>
      </c>
      <c r="M57" s="5" t="s">
        <v>20</v>
      </c>
    </row>
    <row r="58" spans="1:13" ht="18.75" customHeight="1" x14ac:dyDescent="0.25">
      <c r="A58" s="37" t="s">
        <v>33</v>
      </c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</row>
    <row r="59" spans="1:13" ht="18.75" customHeight="1" x14ac:dyDescent="0.25">
      <c r="A59" s="37" t="s">
        <v>39</v>
      </c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</row>
    <row r="60" spans="1:13" ht="18" customHeight="1" x14ac:dyDescent="0.25">
      <c r="A60" s="50" t="s">
        <v>52</v>
      </c>
      <c r="B60" s="13" t="s">
        <v>27</v>
      </c>
      <c r="C60" s="17">
        <f>SUM(D60:L60)</f>
        <v>74672006.400000006</v>
      </c>
      <c r="D60" s="17">
        <f>D62+D64+D66</f>
        <v>8653078.4000000004</v>
      </c>
      <c r="E60" s="17">
        <f t="shared" ref="E60:L60" si="26">E62+E64+E66</f>
        <v>8252366</v>
      </c>
      <c r="F60" s="17">
        <f t="shared" si="26"/>
        <v>8252366</v>
      </c>
      <c r="G60" s="17">
        <f t="shared" si="26"/>
        <v>8252366</v>
      </c>
      <c r="H60" s="17">
        <f t="shared" si="26"/>
        <v>8252366</v>
      </c>
      <c r="I60" s="17">
        <f t="shared" si="26"/>
        <v>8252366</v>
      </c>
      <c r="J60" s="17">
        <f t="shared" si="26"/>
        <v>8252366</v>
      </c>
      <c r="K60" s="17">
        <f t="shared" si="26"/>
        <v>8252366</v>
      </c>
      <c r="L60" s="17">
        <f t="shared" si="26"/>
        <v>8252366</v>
      </c>
      <c r="M60" s="14" t="s">
        <v>20</v>
      </c>
    </row>
    <row r="61" spans="1:13" ht="44.25" customHeight="1" x14ac:dyDescent="0.25">
      <c r="A61" s="51"/>
      <c r="B61" s="13" t="s">
        <v>13</v>
      </c>
      <c r="C61" s="17">
        <f t="shared" ref="C61:C72" si="27">SUM(D61:L61)</f>
        <v>74672006.400000006</v>
      </c>
      <c r="D61" s="17">
        <f>D63+D65+D67</f>
        <v>8653078.4000000004</v>
      </c>
      <c r="E61" s="17">
        <f t="shared" ref="E61:L61" si="28">E63+E65+E67</f>
        <v>8252366</v>
      </c>
      <c r="F61" s="17">
        <f t="shared" si="28"/>
        <v>8252366</v>
      </c>
      <c r="G61" s="17">
        <f t="shared" si="28"/>
        <v>8252366</v>
      </c>
      <c r="H61" s="17">
        <f t="shared" si="28"/>
        <v>8252366</v>
      </c>
      <c r="I61" s="17">
        <f t="shared" si="28"/>
        <v>8252366</v>
      </c>
      <c r="J61" s="17">
        <f t="shared" si="28"/>
        <v>8252366</v>
      </c>
      <c r="K61" s="17">
        <f t="shared" si="28"/>
        <v>8252366</v>
      </c>
      <c r="L61" s="17">
        <f t="shared" si="28"/>
        <v>8252366</v>
      </c>
      <c r="M61" s="14" t="s">
        <v>20</v>
      </c>
    </row>
    <row r="62" spans="1:13" ht="22.9" customHeight="1" x14ac:dyDescent="0.25">
      <c r="A62" s="45" t="s">
        <v>28</v>
      </c>
      <c r="B62" s="13" t="s">
        <v>27</v>
      </c>
      <c r="C62" s="17">
        <f t="shared" si="27"/>
        <v>68826294</v>
      </c>
      <c r="D62" s="17">
        <f>D63</f>
        <v>7647366</v>
      </c>
      <c r="E62" s="17">
        <f t="shared" ref="E62:L62" si="29">E63</f>
        <v>7647366</v>
      </c>
      <c r="F62" s="17">
        <f t="shared" si="29"/>
        <v>7647366</v>
      </c>
      <c r="G62" s="17">
        <f t="shared" si="29"/>
        <v>7647366</v>
      </c>
      <c r="H62" s="17">
        <f t="shared" si="29"/>
        <v>7647366</v>
      </c>
      <c r="I62" s="17">
        <f t="shared" si="29"/>
        <v>7647366</v>
      </c>
      <c r="J62" s="17">
        <f t="shared" si="29"/>
        <v>7647366</v>
      </c>
      <c r="K62" s="17">
        <f t="shared" si="29"/>
        <v>7647366</v>
      </c>
      <c r="L62" s="17">
        <f t="shared" si="29"/>
        <v>7647366</v>
      </c>
      <c r="M62" s="40" t="s">
        <v>44</v>
      </c>
    </row>
    <row r="63" spans="1:13" ht="36.75" customHeight="1" x14ac:dyDescent="0.25">
      <c r="A63" s="45"/>
      <c r="B63" s="13" t="s">
        <v>13</v>
      </c>
      <c r="C63" s="17">
        <f t="shared" si="27"/>
        <v>68826294</v>
      </c>
      <c r="D63" s="17">
        <v>7647366</v>
      </c>
      <c r="E63" s="17">
        <v>7647366</v>
      </c>
      <c r="F63" s="17">
        <v>7647366</v>
      </c>
      <c r="G63" s="17">
        <v>7647366</v>
      </c>
      <c r="H63" s="17">
        <v>7647366</v>
      </c>
      <c r="I63" s="17">
        <v>7647366</v>
      </c>
      <c r="J63" s="17">
        <v>7647366</v>
      </c>
      <c r="K63" s="17">
        <v>7647366</v>
      </c>
      <c r="L63" s="17">
        <v>7647366</v>
      </c>
      <c r="M63" s="40"/>
    </row>
    <row r="64" spans="1:13" ht="15.75" customHeight="1" x14ac:dyDescent="0.25">
      <c r="A64" s="45" t="s">
        <v>29</v>
      </c>
      <c r="B64" s="13" t="s">
        <v>27</v>
      </c>
      <c r="C64" s="17">
        <f t="shared" si="27"/>
        <v>5445000</v>
      </c>
      <c r="D64" s="17">
        <f>D65</f>
        <v>605000</v>
      </c>
      <c r="E64" s="17">
        <f t="shared" ref="E64:L64" si="30">E65</f>
        <v>605000</v>
      </c>
      <c r="F64" s="17">
        <f t="shared" si="30"/>
        <v>605000</v>
      </c>
      <c r="G64" s="17">
        <f t="shared" si="30"/>
        <v>605000</v>
      </c>
      <c r="H64" s="17">
        <f t="shared" si="30"/>
        <v>605000</v>
      </c>
      <c r="I64" s="17">
        <f t="shared" si="30"/>
        <v>605000</v>
      </c>
      <c r="J64" s="17">
        <f t="shared" si="30"/>
        <v>605000</v>
      </c>
      <c r="K64" s="17">
        <f t="shared" si="30"/>
        <v>605000</v>
      </c>
      <c r="L64" s="17">
        <f t="shared" si="30"/>
        <v>605000</v>
      </c>
      <c r="M64" s="40" t="s">
        <v>44</v>
      </c>
    </row>
    <row r="65" spans="1:14" ht="37.5" customHeight="1" x14ac:dyDescent="0.25">
      <c r="A65" s="45"/>
      <c r="B65" s="13" t="s">
        <v>13</v>
      </c>
      <c r="C65" s="17">
        <f t="shared" si="27"/>
        <v>5445000</v>
      </c>
      <c r="D65" s="7">
        <v>605000</v>
      </c>
      <c r="E65" s="7">
        <v>605000</v>
      </c>
      <c r="F65" s="7">
        <v>605000</v>
      </c>
      <c r="G65" s="7">
        <v>605000</v>
      </c>
      <c r="H65" s="7">
        <v>605000</v>
      </c>
      <c r="I65" s="7">
        <v>605000</v>
      </c>
      <c r="J65" s="7">
        <v>605000</v>
      </c>
      <c r="K65" s="7">
        <v>605000</v>
      </c>
      <c r="L65" s="7">
        <v>605000</v>
      </c>
      <c r="M65" s="40"/>
    </row>
    <row r="66" spans="1:14" ht="20.25" customHeight="1" x14ac:dyDescent="0.25">
      <c r="A66" s="50" t="s">
        <v>30</v>
      </c>
      <c r="B66" s="13" t="s">
        <v>27</v>
      </c>
      <c r="C66" s="17">
        <f t="shared" si="27"/>
        <v>400712.4</v>
      </c>
      <c r="D66" s="17">
        <f>D67</f>
        <v>400712.4</v>
      </c>
      <c r="E66" s="17">
        <f t="shared" ref="E66:L66" si="31">E67</f>
        <v>0</v>
      </c>
      <c r="F66" s="17">
        <f t="shared" si="31"/>
        <v>0</v>
      </c>
      <c r="G66" s="17">
        <f t="shared" si="31"/>
        <v>0</v>
      </c>
      <c r="H66" s="17">
        <f t="shared" si="31"/>
        <v>0</v>
      </c>
      <c r="I66" s="17">
        <f t="shared" si="31"/>
        <v>0</v>
      </c>
      <c r="J66" s="17">
        <f t="shared" si="31"/>
        <v>0</v>
      </c>
      <c r="K66" s="17">
        <f t="shared" si="31"/>
        <v>0</v>
      </c>
      <c r="L66" s="17">
        <f t="shared" si="31"/>
        <v>0</v>
      </c>
      <c r="M66" s="40" t="s">
        <v>44</v>
      </c>
    </row>
    <row r="67" spans="1:14" ht="43.5" customHeight="1" x14ac:dyDescent="0.25">
      <c r="A67" s="55"/>
      <c r="B67" s="13" t="s">
        <v>13</v>
      </c>
      <c r="C67" s="17">
        <f t="shared" si="27"/>
        <v>400712.4</v>
      </c>
      <c r="D67" s="19">
        <v>400712.4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40"/>
    </row>
    <row r="68" spans="1:14" ht="19.5" customHeight="1" x14ac:dyDescent="0.25">
      <c r="A68" s="45" t="s">
        <v>50</v>
      </c>
      <c r="B68" s="13" t="s">
        <v>27</v>
      </c>
      <c r="C68" s="17">
        <f t="shared" si="27"/>
        <v>61392147.390000001</v>
      </c>
      <c r="D68" s="17">
        <f>SUM(D69:D70)</f>
        <v>6821349.71</v>
      </c>
      <c r="E68" s="17">
        <f t="shared" ref="E68:L68" si="32">SUM(E69:E70)</f>
        <v>6821349.71</v>
      </c>
      <c r="F68" s="17">
        <f t="shared" si="32"/>
        <v>6821349.71</v>
      </c>
      <c r="G68" s="17">
        <f t="shared" si="32"/>
        <v>6821349.71</v>
      </c>
      <c r="H68" s="17">
        <f t="shared" si="32"/>
        <v>6821349.71</v>
      </c>
      <c r="I68" s="17">
        <f t="shared" si="32"/>
        <v>6821349.71</v>
      </c>
      <c r="J68" s="17">
        <f t="shared" si="32"/>
        <v>6821349.71</v>
      </c>
      <c r="K68" s="17">
        <f t="shared" si="32"/>
        <v>6821349.71</v>
      </c>
      <c r="L68" s="17">
        <f t="shared" si="32"/>
        <v>6821349.71</v>
      </c>
      <c r="M68" s="56" t="s">
        <v>44</v>
      </c>
    </row>
    <row r="69" spans="1:14" ht="48.75" customHeight="1" x14ac:dyDescent="0.25">
      <c r="A69" s="45"/>
      <c r="B69" s="16" t="s">
        <v>17</v>
      </c>
      <c r="C69" s="17">
        <f t="shared" si="27"/>
        <v>28778400</v>
      </c>
      <c r="D69" s="17">
        <v>3197600</v>
      </c>
      <c r="E69" s="17">
        <v>3197600</v>
      </c>
      <c r="F69" s="17">
        <v>3197600</v>
      </c>
      <c r="G69" s="17">
        <v>3197600</v>
      </c>
      <c r="H69" s="17">
        <v>3197600</v>
      </c>
      <c r="I69" s="17">
        <v>3197600</v>
      </c>
      <c r="J69" s="17">
        <v>3197600</v>
      </c>
      <c r="K69" s="17">
        <v>3197600</v>
      </c>
      <c r="L69" s="17">
        <v>3197600</v>
      </c>
      <c r="M69" s="56"/>
    </row>
    <row r="70" spans="1:14" s="8" customFormat="1" ht="45" customHeight="1" x14ac:dyDescent="0.25">
      <c r="A70" s="45"/>
      <c r="B70" s="13" t="s">
        <v>13</v>
      </c>
      <c r="C70" s="17">
        <f t="shared" si="27"/>
        <v>32613747.390000004</v>
      </c>
      <c r="D70" s="17">
        <v>3623749.71</v>
      </c>
      <c r="E70" s="17">
        <v>3623749.71</v>
      </c>
      <c r="F70" s="17">
        <f>E70</f>
        <v>3623749.71</v>
      </c>
      <c r="G70" s="17">
        <f t="shared" ref="G70:L70" si="33">F70</f>
        <v>3623749.71</v>
      </c>
      <c r="H70" s="17">
        <f t="shared" si="33"/>
        <v>3623749.71</v>
      </c>
      <c r="I70" s="17">
        <f t="shared" si="33"/>
        <v>3623749.71</v>
      </c>
      <c r="J70" s="17">
        <f t="shared" si="33"/>
        <v>3623749.71</v>
      </c>
      <c r="K70" s="17">
        <f t="shared" si="33"/>
        <v>3623749.71</v>
      </c>
      <c r="L70" s="17">
        <f t="shared" si="33"/>
        <v>3623749.71</v>
      </c>
      <c r="M70" s="56"/>
      <c r="N70" s="1"/>
    </row>
    <row r="71" spans="1:14" s="8" customFormat="1" ht="22.5" customHeight="1" x14ac:dyDescent="0.25">
      <c r="A71" s="45" t="s">
        <v>51</v>
      </c>
      <c r="B71" s="13" t="s">
        <v>27</v>
      </c>
      <c r="C71" s="17">
        <f t="shared" si="27"/>
        <v>119729040.73999999</v>
      </c>
      <c r="D71" s="17">
        <f>D72</f>
        <v>14256267.859999999</v>
      </c>
      <c r="E71" s="17">
        <f t="shared" ref="E71:L71" si="34">E72</f>
        <v>13184096.609999999</v>
      </c>
      <c r="F71" s="17">
        <f t="shared" si="34"/>
        <v>13184096.609999999</v>
      </c>
      <c r="G71" s="17">
        <f t="shared" si="34"/>
        <v>13184096.609999999</v>
      </c>
      <c r="H71" s="17">
        <f t="shared" si="34"/>
        <v>13184096.609999999</v>
      </c>
      <c r="I71" s="17">
        <f t="shared" si="34"/>
        <v>13184096.609999999</v>
      </c>
      <c r="J71" s="17">
        <f t="shared" si="34"/>
        <v>13184096.609999999</v>
      </c>
      <c r="K71" s="17">
        <f t="shared" si="34"/>
        <v>13184096.609999999</v>
      </c>
      <c r="L71" s="17">
        <f t="shared" si="34"/>
        <v>13184096.609999999</v>
      </c>
      <c r="M71" s="40" t="s">
        <v>44</v>
      </c>
      <c r="N71" s="1"/>
    </row>
    <row r="72" spans="1:14" ht="75" customHeight="1" x14ac:dyDescent="0.25">
      <c r="A72" s="45"/>
      <c r="B72" s="13" t="s">
        <v>13</v>
      </c>
      <c r="C72" s="17">
        <f t="shared" si="27"/>
        <v>119729040.73999999</v>
      </c>
      <c r="D72" s="17">
        <v>14256267.859999999</v>
      </c>
      <c r="E72" s="17">
        <v>13184096.609999999</v>
      </c>
      <c r="F72" s="17">
        <v>13184096.609999999</v>
      </c>
      <c r="G72" s="17">
        <v>13184096.609999999</v>
      </c>
      <c r="H72" s="17">
        <v>13184096.609999999</v>
      </c>
      <c r="I72" s="17">
        <v>13184096.609999999</v>
      </c>
      <c r="J72" s="17">
        <v>13184096.609999999</v>
      </c>
      <c r="K72" s="17">
        <v>13184096.609999999</v>
      </c>
      <c r="L72" s="17">
        <v>13184096.609999999</v>
      </c>
      <c r="M72" s="40"/>
    </row>
    <row r="73" spans="1:14" ht="31.5" x14ac:dyDescent="0.25">
      <c r="A73" s="45" t="s">
        <v>31</v>
      </c>
      <c r="B73" s="21" t="s">
        <v>27</v>
      </c>
      <c r="C73" s="26">
        <f>SUM(D73:L73)</f>
        <v>255793194.52999997</v>
      </c>
      <c r="D73" s="26">
        <f>D60+D68+D71</f>
        <v>29730695.969999999</v>
      </c>
      <c r="E73" s="34">
        <f t="shared" ref="E73:L73" si="35">E60+E68+E71</f>
        <v>28257812.32</v>
      </c>
      <c r="F73" s="34">
        <f t="shared" si="35"/>
        <v>28257812.32</v>
      </c>
      <c r="G73" s="34">
        <f t="shared" si="35"/>
        <v>28257812.32</v>
      </c>
      <c r="H73" s="34">
        <f t="shared" si="35"/>
        <v>28257812.32</v>
      </c>
      <c r="I73" s="34">
        <f t="shared" si="35"/>
        <v>28257812.32</v>
      </c>
      <c r="J73" s="34">
        <f t="shared" si="35"/>
        <v>28257812.32</v>
      </c>
      <c r="K73" s="34">
        <f t="shared" si="35"/>
        <v>28257812.32</v>
      </c>
      <c r="L73" s="34">
        <f t="shared" si="35"/>
        <v>28257812.32</v>
      </c>
      <c r="M73" s="22" t="s">
        <v>20</v>
      </c>
    </row>
    <row r="74" spans="1:14" ht="54.75" customHeight="1" x14ac:dyDescent="0.25">
      <c r="A74" s="45"/>
      <c r="B74" s="23" t="s">
        <v>17</v>
      </c>
      <c r="C74" s="34">
        <f t="shared" ref="C74:C75" si="36">SUM(D74:L74)</f>
        <v>28778400</v>
      </c>
      <c r="D74" s="26">
        <f>D69</f>
        <v>3197600</v>
      </c>
      <c r="E74" s="34">
        <f t="shared" ref="E74:L74" si="37">E69</f>
        <v>3197600</v>
      </c>
      <c r="F74" s="34">
        <f t="shared" si="37"/>
        <v>3197600</v>
      </c>
      <c r="G74" s="34">
        <f t="shared" si="37"/>
        <v>3197600</v>
      </c>
      <c r="H74" s="34">
        <f t="shared" si="37"/>
        <v>3197600</v>
      </c>
      <c r="I74" s="34">
        <f t="shared" si="37"/>
        <v>3197600</v>
      </c>
      <c r="J74" s="34">
        <f t="shared" si="37"/>
        <v>3197600</v>
      </c>
      <c r="K74" s="34">
        <f t="shared" si="37"/>
        <v>3197600</v>
      </c>
      <c r="L74" s="34">
        <f t="shared" si="37"/>
        <v>3197600</v>
      </c>
      <c r="M74" s="22" t="s">
        <v>20</v>
      </c>
    </row>
    <row r="75" spans="1:14" ht="42" customHeight="1" x14ac:dyDescent="0.25">
      <c r="A75" s="45"/>
      <c r="B75" s="21" t="s">
        <v>13</v>
      </c>
      <c r="C75" s="34">
        <f t="shared" si="36"/>
        <v>227014794.52999997</v>
      </c>
      <c r="D75" s="26">
        <f>D61+D70+D72</f>
        <v>26533095.969999999</v>
      </c>
      <c r="E75" s="34">
        <f t="shared" ref="E75:L75" si="38">E61+E70+E72</f>
        <v>25060212.32</v>
      </c>
      <c r="F75" s="34">
        <f t="shared" si="38"/>
        <v>25060212.32</v>
      </c>
      <c r="G75" s="34">
        <f t="shared" si="38"/>
        <v>25060212.32</v>
      </c>
      <c r="H75" s="34">
        <f t="shared" si="38"/>
        <v>25060212.32</v>
      </c>
      <c r="I75" s="34">
        <f t="shared" si="38"/>
        <v>25060212.32</v>
      </c>
      <c r="J75" s="34">
        <f t="shared" si="38"/>
        <v>25060212.32</v>
      </c>
      <c r="K75" s="34">
        <f t="shared" si="38"/>
        <v>25060212.32</v>
      </c>
      <c r="L75" s="34">
        <f t="shared" si="38"/>
        <v>25060212.32</v>
      </c>
      <c r="M75" s="22" t="s">
        <v>20</v>
      </c>
    </row>
    <row r="76" spans="1:14" ht="38.25" customHeight="1" x14ac:dyDescent="0.25">
      <c r="A76" s="45" t="s">
        <v>25</v>
      </c>
      <c r="B76" s="23" t="s">
        <v>12</v>
      </c>
      <c r="C76" s="26">
        <f>SUM(D76:L76)</f>
        <v>30696245146.220001</v>
      </c>
      <c r="D76" s="26">
        <f>D77+D78+D79</f>
        <v>3430276377.7399998</v>
      </c>
      <c r="E76" s="34">
        <f t="shared" ref="E76:L76" si="39">E77+E78+E79</f>
        <v>3383615237.8399997</v>
      </c>
      <c r="F76" s="34">
        <f t="shared" si="39"/>
        <v>3383588797.3999996</v>
      </c>
      <c r="G76" s="34">
        <f t="shared" si="39"/>
        <v>3383301808.2399998</v>
      </c>
      <c r="H76" s="34">
        <f t="shared" si="39"/>
        <v>3395870583</v>
      </c>
      <c r="I76" s="34">
        <f t="shared" si="39"/>
        <v>3408950584</v>
      </c>
      <c r="J76" s="34">
        <f t="shared" si="39"/>
        <v>3422550585</v>
      </c>
      <c r="K76" s="34">
        <f t="shared" si="39"/>
        <v>3436690586</v>
      </c>
      <c r="L76" s="34">
        <f t="shared" si="39"/>
        <v>3451400587</v>
      </c>
      <c r="M76" s="5" t="s">
        <v>20</v>
      </c>
    </row>
    <row r="77" spans="1:14" ht="60" customHeight="1" x14ac:dyDescent="0.25">
      <c r="A77" s="45"/>
      <c r="B77" s="23" t="s">
        <v>18</v>
      </c>
      <c r="C77" s="34">
        <f>SUM(D77:L77)</f>
        <v>37617700</v>
      </c>
      <c r="D77" s="26">
        <f>D56+D74</f>
        <v>4476300</v>
      </c>
      <c r="E77" s="34">
        <f t="shared" ref="E77:L77" si="40">E56+E74</f>
        <v>4210300</v>
      </c>
      <c r="F77" s="34">
        <f t="shared" si="40"/>
        <v>4167300</v>
      </c>
      <c r="G77" s="34">
        <f t="shared" si="40"/>
        <v>4127300</v>
      </c>
      <c r="H77" s="34">
        <f t="shared" si="40"/>
        <v>4127300</v>
      </c>
      <c r="I77" s="34">
        <f t="shared" si="40"/>
        <v>4127300</v>
      </c>
      <c r="J77" s="34">
        <f t="shared" si="40"/>
        <v>4127300</v>
      </c>
      <c r="K77" s="34">
        <f t="shared" si="40"/>
        <v>4127300</v>
      </c>
      <c r="L77" s="34">
        <f t="shared" si="40"/>
        <v>4127300</v>
      </c>
      <c r="M77" s="5" t="s">
        <v>20</v>
      </c>
    </row>
    <row r="78" spans="1:14" ht="39.75" customHeight="1" x14ac:dyDescent="0.25">
      <c r="A78" s="45"/>
      <c r="B78" s="23" t="s">
        <v>14</v>
      </c>
      <c r="C78" s="34">
        <f>SUM(D78:L78)</f>
        <v>3075220618.3900003</v>
      </c>
      <c r="D78" s="26">
        <f>D32+D57+D75+D39</f>
        <v>360977100.86999995</v>
      </c>
      <c r="E78" s="34">
        <f t="shared" ref="E78:L78" si="41">E32+E57+E75+E39</f>
        <v>314581959.96999997</v>
      </c>
      <c r="F78" s="34">
        <f t="shared" si="41"/>
        <v>314598518.52999997</v>
      </c>
      <c r="G78" s="34">
        <f t="shared" si="41"/>
        <v>314351528.37</v>
      </c>
      <c r="H78" s="34">
        <f t="shared" si="41"/>
        <v>326920302.13</v>
      </c>
      <c r="I78" s="34">
        <f t="shared" si="41"/>
        <v>340000302.13</v>
      </c>
      <c r="J78" s="34">
        <f t="shared" si="41"/>
        <v>353600302.13</v>
      </c>
      <c r="K78" s="34">
        <f t="shared" si="41"/>
        <v>367740302.13</v>
      </c>
      <c r="L78" s="34">
        <f t="shared" si="41"/>
        <v>382450302.13</v>
      </c>
      <c r="M78" s="5" t="s">
        <v>20</v>
      </c>
    </row>
    <row r="79" spans="1:14" ht="57" customHeight="1" x14ac:dyDescent="0.25">
      <c r="A79" s="45"/>
      <c r="B79" s="23" t="s">
        <v>15</v>
      </c>
      <c r="C79" s="34">
        <f>SUM(D79:L79)</f>
        <v>27583406827.829994</v>
      </c>
      <c r="D79" s="26">
        <f t="shared" ref="D79:L79" si="42">D40</f>
        <v>3064822976.8699999</v>
      </c>
      <c r="E79" s="26">
        <f t="shared" si="42"/>
        <v>3064822977.8699999</v>
      </c>
      <c r="F79" s="26">
        <f t="shared" si="42"/>
        <v>3064822978.8699999</v>
      </c>
      <c r="G79" s="26">
        <f t="shared" si="42"/>
        <v>3064822979.8699999</v>
      </c>
      <c r="H79" s="26">
        <f t="shared" si="42"/>
        <v>3064822980.8699999</v>
      </c>
      <c r="I79" s="26">
        <f t="shared" si="42"/>
        <v>3064822981.8699999</v>
      </c>
      <c r="J79" s="26">
        <f t="shared" si="42"/>
        <v>3064822982.8699999</v>
      </c>
      <c r="K79" s="26">
        <f t="shared" si="42"/>
        <v>3064822983.8699999</v>
      </c>
      <c r="L79" s="17">
        <f t="shared" si="42"/>
        <v>3064822984.8699999</v>
      </c>
      <c r="M79" s="5" t="s">
        <v>20</v>
      </c>
    </row>
    <row r="80" spans="1:14" ht="27.75" customHeight="1" x14ac:dyDescent="0.25">
      <c r="A80" s="45" t="s">
        <v>26</v>
      </c>
      <c r="B80" s="16" t="s">
        <v>12</v>
      </c>
      <c r="C80" s="34">
        <f>SUM(D80:L80)</f>
        <v>30685922426.220001</v>
      </c>
      <c r="D80" s="17">
        <f>D81+D82+D83</f>
        <v>3419953657.7399998</v>
      </c>
      <c r="E80" s="17">
        <f t="shared" ref="E80:L80" si="43">E81+E82+E83</f>
        <v>3383615237.8399997</v>
      </c>
      <c r="F80" s="17">
        <f t="shared" si="43"/>
        <v>3383588797.3999996</v>
      </c>
      <c r="G80" s="17">
        <f t="shared" si="43"/>
        <v>3383301808.2399998</v>
      </c>
      <c r="H80" s="17">
        <f t="shared" si="43"/>
        <v>3395870583</v>
      </c>
      <c r="I80" s="17">
        <f t="shared" si="43"/>
        <v>3408950584</v>
      </c>
      <c r="J80" s="17">
        <f t="shared" si="43"/>
        <v>3422550585</v>
      </c>
      <c r="K80" s="17">
        <f t="shared" si="43"/>
        <v>3436690586</v>
      </c>
      <c r="L80" s="17">
        <f t="shared" si="43"/>
        <v>3451400587</v>
      </c>
      <c r="M80" s="5" t="s">
        <v>20</v>
      </c>
    </row>
    <row r="81" spans="1:14" ht="54.75" customHeight="1" x14ac:dyDescent="0.25">
      <c r="A81" s="45"/>
      <c r="B81" s="16" t="s">
        <v>17</v>
      </c>
      <c r="C81" s="34">
        <f t="shared" ref="C81:C85" si="44">SUM(D81:L81)</f>
        <v>37617700</v>
      </c>
      <c r="D81" s="17">
        <f>D77</f>
        <v>4476300</v>
      </c>
      <c r="E81" s="34">
        <f t="shared" ref="E81:L81" si="45">E77</f>
        <v>4210300</v>
      </c>
      <c r="F81" s="34">
        <f t="shared" si="45"/>
        <v>4167300</v>
      </c>
      <c r="G81" s="34">
        <f t="shared" si="45"/>
        <v>4127300</v>
      </c>
      <c r="H81" s="34">
        <f t="shared" si="45"/>
        <v>4127300</v>
      </c>
      <c r="I81" s="34">
        <f t="shared" si="45"/>
        <v>4127300</v>
      </c>
      <c r="J81" s="34">
        <f t="shared" si="45"/>
        <v>4127300</v>
      </c>
      <c r="K81" s="34">
        <f t="shared" si="45"/>
        <v>4127300</v>
      </c>
      <c r="L81" s="34">
        <f t="shared" si="45"/>
        <v>4127300</v>
      </c>
      <c r="M81" s="5" t="s">
        <v>20</v>
      </c>
    </row>
    <row r="82" spans="1:14" ht="36.75" customHeight="1" x14ac:dyDescent="0.25">
      <c r="A82" s="45"/>
      <c r="B82" s="16" t="s">
        <v>13</v>
      </c>
      <c r="C82" s="34">
        <f t="shared" si="44"/>
        <v>3064897898.3900003</v>
      </c>
      <c r="D82" s="17">
        <f>D78-D52</f>
        <v>350654380.86999995</v>
      </c>
      <c r="E82" s="34">
        <f t="shared" ref="E82:L82" si="46">E78-E52</f>
        <v>314581959.96999997</v>
      </c>
      <c r="F82" s="34">
        <f t="shared" si="46"/>
        <v>314598518.52999997</v>
      </c>
      <c r="G82" s="34">
        <f t="shared" si="46"/>
        <v>314351528.37</v>
      </c>
      <c r="H82" s="34">
        <f t="shared" si="46"/>
        <v>326920302.13</v>
      </c>
      <c r="I82" s="34">
        <f t="shared" si="46"/>
        <v>340000302.13</v>
      </c>
      <c r="J82" s="34">
        <f t="shared" si="46"/>
        <v>353600302.13</v>
      </c>
      <c r="K82" s="34">
        <f t="shared" si="46"/>
        <v>367740302.13</v>
      </c>
      <c r="L82" s="34">
        <f t="shared" si="46"/>
        <v>382450302.13</v>
      </c>
      <c r="M82" s="5" t="s">
        <v>20</v>
      </c>
    </row>
    <row r="83" spans="1:14" ht="57" customHeight="1" x14ac:dyDescent="0.25">
      <c r="A83" s="45"/>
      <c r="B83" s="16" t="s">
        <v>15</v>
      </c>
      <c r="C83" s="34">
        <f t="shared" si="44"/>
        <v>27583406827.829994</v>
      </c>
      <c r="D83" s="17">
        <f t="shared" ref="D83:L83" si="47">D79</f>
        <v>3064822976.8699999</v>
      </c>
      <c r="E83" s="17">
        <f t="shared" si="47"/>
        <v>3064822977.8699999</v>
      </c>
      <c r="F83" s="17">
        <f t="shared" si="47"/>
        <v>3064822978.8699999</v>
      </c>
      <c r="G83" s="17">
        <f t="shared" si="47"/>
        <v>3064822979.8699999</v>
      </c>
      <c r="H83" s="17">
        <f t="shared" si="47"/>
        <v>3064822980.8699999</v>
      </c>
      <c r="I83" s="17">
        <f t="shared" si="47"/>
        <v>3064822981.8699999</v>
      </c>
      <c r="J83" s="17">
        <f t="shared" si="47"/>
        <v>3064822982.8699999</v>
      </c>
      <c r="K83" s="17">
        <f t="shared" si="47"/>
        <v>3064822983.8699999</v>
      </c>
      <c r="L83" s="17">
        <f t="shared" si="47"/>
        <v>3064822984.8699999</v>
      </c>
      <c r="M83" s="5" t="s">
        <v>20</v>
      </c>
      <c r="N83" s="9"/>
    </row>
    <row r="84" spans="1:14" ht="24" customHeight="1" x14ac:dyDescent="0.25">
      <c r="A84" s="37" t="s">
        <v>55</v>
      </c>
      <c r="B84" s="16" t="s">
        <v>12</v>
      </c>
      <c r="C84" s="34">
        <f t="shared" si="44"/>
        <v>10322720</v>
      </c>
      <c r="D84" s="17">
        <f t="shared" ref="D84:L84" si="48">D85</f>
        <v>10322720</v>
      </c>
      <c r="E84" s="17">
        <f t="shared" si="48"/>
        <v>0</v>
      </c>
      <c r="F84" s="17">
        <f t="shared" si="48"/>
        <v>0</v>
      </c>
      <c r="G84" s="17">
        <f t="shared" si="48"/>
        <v>0</v>
      </c>
      <c r="H84" s="17">
        <f t="shared" si="48"/>
        <v>0</v>
      </c>
      <c r="I84" s="17">
        <f t="shared" si="48"/>
        <v>0</v>
      </c>
      <c r="J84" s="17">
        <f t="shared" si="48"/>
        <v>0</v>
      </c>
      <c r="K84" s="17">
        <f t="shared" si="48"/>
        <v>0</v>
      </c>
      <c r="L84" s="17">
        <f t="shared" si="48"/>
        <v>0</v>
      </c>
      <c r="M84" s="5" t="s">
        <v>20</v>
      </c>
      <c r="N84" s="9"/>
    </row>
    <row r="85" spans="1:14" ht="33.75" customHeight="1" x14ac:dyDescent="0.25">
      <c r="A85" s="37"/>
      <c r="B85" s="16" t="s">
        <v>54</v>
      </c>
      <c r="C85" s="34">
        <f t="shared" si="44"/>
        <v>10322720</v>
      </c>
      <c r="D85" s="17">
        <f>D52</f>
        <v>10322720</v>
      </c>
      <c r="E85" s="17">
        <f t="shared" ref="E85:L85" si="49">E52</f>
        <v>0</v>
      </c>
      <c r="F85" s="17">
        <f t="shared" si="49"/>
        <v>0</v>
      </c>
      <c r="G85" s="17">
        <f t="shared" si="49"/>
        <v>0</v>
      </c>
      <c r="H85" s="17">
        <f t="shared" si="49"/>
        <v>0</v>
      </c>
      <c r="I85" s="17">
        <f t="shared" si="49"/>
        <v>0</v>
      </c>
      <c r="J85" s="17">
        <f t="shared" si="49"/>
        <v>0</v>
      </c>
      <c r="K85" s="17">
        <f t="shared" si="49"/>
        <v>0</v>
      </c>
      <c r="L85" s="17">
        <f t="shared" si="49"/>
        <v>0</v>
      </c>
      <c r="M85" s="5" t="s">
        <v>20</v>
      </c>
      <c r="N85" s="9"/>
    </row>
    <row r="86" spans="1:14" ht="16.5" hidden="1" customHeight="1" x14ac:dyDescent="0.25">
      <c r="C86" s="2" t="b">
        <f>C76=C77+C78+C79</f>
        <v>1</v>
      </c>
      <c r="D86" s="2" t="b">
        <f t="shared" ref="D86:L86" si="50">D76=D77+D78+D79</f>
        <v>1</v>
      </c>
      <c r="E86" s="2" t="b">
        <f t="shared" si="50"/>
        <v>1</v>
      </c>
      <c r="F86" s="2" t="b">
        <f t="shared" si="50"/>
        <v>1</v>
      </c>
      <c r="G86" s="2" t="b">
        <f t="shared" si="50"/>
        <v>1</v>
      </c>
      <c r="H86" s="2" t="b">
        <f t="shared" si="50"/>
        <v>1</v>
      </c>
      <c r="I86" s="2" t="b">
        <f t="shared" si="50"/>
        <v>1</v>
      </c>
      <c r="J86" s="2" t="b">
        <f t="shared" si="50"/>
        <v>1</v>
      </c>
      <c r="K86" s="2" t="b">
        <f t="shared" si="50"/>
        <v>1</v>
      </c>
      <c r="L86" s="2" t="b">
        <f t="shared" si="50"/>
        <v>1</v>
      </c>
    </row>
    <row r="87" spans="1:14" ht="16.5" hidden="1" customHeight="1" x14ac:dyDescent="0.25">
      <c r="C87" s="2">
        <f>C77+C78</f>
        <v>3112838318.3900003</v>
      </c>
      <c r="D87" s="2">
        <f>D77+D78</f>
        <v>365453400.86999995</v>
      </c>
      <c r="E87" s="2">
        <f t="shared" ref="E87:L87" si="51">E77+E78</f>
        <v>318792259.96999997</v>
      </c>
      <c r="F87" s="2">
        <f t="shared" si="51"/>
        <v>318765818.52999997</v>
      </c>
      <c r="G87" s="2">
        <f t="shared" si="51"/>
        <v>318478828.37</v>
      </c>
      <c r="H87" s="2">
        <f t="shared" si="51"/>
        <v>331047602.13</v>
      </c>
      <c r="I87" s="2">
        <f t="shared" si="51"/>
        <v>344127602.13</v>
      </c>
      <c r="J87" s="2">
        <f t="shared" si="51"/>
        <v>357727602.13</v>
      </c>
      <c r="K87" s="2">
        <f t="shared" si="51"/>
        <v>371867602.13</v>
      </c>
      <c r="L87" s="2">
        <f t="shared" si="51"/>
        <v>386577602.13</v>
      </c>
    </row>
    <row r="88" spans="1:14" hidden="1" x14ac:dyDescent="0.25">
      <c r="C88" s="2">
        <f>C73+C55+C31</f>
        <v>3098742622.0599995</v>
      </c>
      <c r="D88" s="2">
        <f>D73+D55+D31</f>
        <v>351357704.53999996</v>
      </c>
      <c r="E88" s="2">
        <f t="shared" ref="E88:L88" si="52">E73+E55+E31</f>
        <v>318792259.97000003</v>
      </c>
      <c r="F88" s="2">
        <f t="shared" si="52"/>
        <v>318765818.52999997</v>
      </c>
      <c r="G88" s="2">
        <f t="shared" si="52"/>
        <v>318478828.37</v>
      </c>
      <c r="H88" s="2">
        <f t="shared" si="52"/>
        <v>331047602.13</v>
      </c>
      <c r="I88" s="2">
        <f t="shared" si="52"/>
        <v>344127602.13</v>
      </c>
      <c r="J88" s="2">
        <f t="shared" si="52"/>
        <v>357727602.13</v>
      </c>
      <c r="K88" s="2">
        <f t="shared" si="52"/>
        <v>371867602.13</v>
      </c>
      <c r="L88" s="2">
        <f t="shared" si="52"/>
        <v>386577602.13</v>
      </c>
    </row>
    <row r="89" spans="1:14" hidden="1" x14ac:dyDescent="0.25">
      <c r="C89" s="2">
        <f>C88-C87</f>
        <v>-14095696.330000877</v>
      </c>
      <c r="D89" s="2">
        <f>D88-D87</f>
        <v>-14095696.329999983</v>
      </c>
      <c r="E89" s="2">
        <f t="shared" ref="E89:L89" si="53">E88-E87</f>
        <v>0</v>
      </c>
      <c r="F89" s="2">
        <f t="shared" si="53"/>
        <v>0</v>
      </c>
      <c r="G89" s="2">
        <f t="shared" si="53"/>
        <v>0</v>
      </c>
      <c r="H89" s="2">
        <f t="shared" si="53"/>
        <v>0</v>
      </c>
      <c r="I89" s="2">
        <f t="shared" si="53"/>
        <v>0</v>
      </c>
      <c r="J89" s="2">
        <f t="shared" si="53"/>
        <v>0</v>
      </c>
      <c r="K89" s="2">
        <f t="shared" si="53"/>
        <v>0</v>
      </c>
      <c r="L89" s="2">
        <f t="shared" si="53"/>
        <v>0</v>
      </c>
    </row>
    <row r="90" spans="1:14" hidden="1" x14ac:dyDescent="0.25">
      <c r="C90" s="2">
        <f>C84+C80-C76</f>
        <v>0</v>
      </c>
      <c r="D90" s="2">
        <f>D84+D80-D76</f>
        <v>0</v>
      </c>
      <c r="E90" s="2">
        <f t="shared" ref="E90:L90" si="54">E84+E80-E76</f>
        <v>0</v>
      </c>
      <c r="F90" s="2">
        <f t="shared" si="54"/>
        <v>0</v>
      </c>
      <c r="G90" s="2">
        <f t="shared" si="54"/>
        <v>0</v>
      </c>
      <c r="H90" s="2">
        <f t="shared" si="54"/>
        <v>0</v>
      </c>
      <c r="I90" s="2">
        <f t="shared" si="54"/>
        <v>0</v>
      </c>
      <c r="J90" s="2">
        <f t="shared" si="54"/>
        <v>0</v>
      </c>
      <c r="K90" s="2">
        <f t="shared" si="54"/>
        <v>0</v>
      </c>
      <c r="L90" s="2">
        <f t="shared" si="54"/>
        <v>0</v>
      </c>
    </row>
    <row r="91" spans="1:14" hidden="1" x14ac:dyDescent="0.25"/>
    <row r="92" spans="1:14" ht="6.75" customHeight="1" x14ac:dyDescent="0.25"/>
  </sheetData>
  <mergeCells count="61">
    <mergeCell ref="J7:M7"/>
    <mergeCell ref="K1:M5"/>
    <mergeCell ref="A64:A65"/>
    <mergeCell ref="A66:A67"/>
    <mergeCell ref="M71:M72"/>
    <mergeCell ref="A68:A70"/>
    <mergeCell ref="M68:M70"/>
    <mergeCell ref="M66:M67"/>
    <mergeCell ref="M64:M65"/>
    <mergeCell ref="M35:M37"/>
    <mergeCell ref="A55:A57"/>
    <mergeCell ref="A35:A37"/>
    <mergeCell ref="M43:M45"/>
    <mergeCell ref="M46:M48"/>
    <mergeCell ref="M49:M50"/>
    <mergeCell ref="A51:A52"/>
    <mergeCell ref="M51:M52"/>
    <mergeCell ref="A60:A61"/>
    <mergeCell ref="A76:A79"/>
    <mergeCell ref="A80:A83"/>
    <mergeCell ref="A38:A40"/>
    <mergeCell ref="A41:M41"/>
    <mergeCell ref="A42:M42"/>
    <mergeCell ref="A43:A45"/>
    <mergeCell ref="A46:A48"/>
    <mergeCell ref="A49:A50"/>
    <mergeCell ref="A53:A54"/>
    <mergeCell ref="A58:M58"/>
    <mergeCell ref="A59:M59"/>
    <mergeCell ref="A62:A63"/>
    <mergeCell ref="M62:M63"/>
    <mergeCell ref="A73:A75"/>
    <mergeCell ref="M17:M18"/>
    <mergeCell ref="A19:A20"/>
    <mergeCell ref="A34:M34"/>
    <mergeCell ref="A23:A24"/>
    <mergeCell ref="M23:M24"/>
    <mergeCell ref="A25:A26"/>
    <mergeCell ref="M25:M26"/>
    <mergeCell ref="A31:A32"/>
    <mergeCell ref="A33:M33"/>
    <mergeCell ref="A29:A30"/>
    <mergeCell ref="M29:M30"/>
    <mergeCell ref="A27:A28"/>
    <mergeCell ref="M27:M28"/>
    <mergeCell ref="A84:A85"/>
    <mergeCell ref="A8:M8"/>
    <mergeCell ref="A9:M9"/>
    <mergeCell ref="A12:A13"/>
    <mergeCell ref="B12:B13"/>
    <mergeCell ref="C12:C13"/>
    <mergeCell ref="D12:L12"/>
    <mergeCell ref="M12:M13"/>
    <mergeCell ref="A16:M16"/>
    <mergeCell ref="A14:M14"/>
    <mergeCell ref="A15:M15"/>
    <mergeCell ref="M19:M20"/>
    <mergeCell ref="A21:A22"/>
    <mergeCell ref="M21:M22"/>
    <mergeCell ref="A17:A18"/>
    <mergeCell ref="A71:A72"/>
  </mergeCells>
  <pageMargins left="0.78740157480314965" right="0.39370078740157483" top="1.1811023622047245" bottom="0.78740157480314965" header="0.31496062992125984" footer="0.31496062992125984"/>
  <pageSetup paperSize="8" scale="65" firstPageNumber="3" fitToHeight="0" orientation="landscape" useFirstPageNumber="1" r:id="rId1"/>
  <headerFooter alignWithMargins="0">
    <oddHeader>&amp;C&amp;"Times New Roman,обычный"&amp;16 &amp;P</oddHeader>
    <firstHeader xml:space="preserve">&amp;C
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мероприятия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Девяткова Светлана Сергеевна</dc:creator>
  <cp:lastModifiedBy>Нуянзина Мария Валерьевна</cp:lastModifiedBy>
  <cp:lastPrinted>2022-06-17T07:58:02Z</cp:lastPrinted>
  <dcterms:created xsi:type="dcterms:W3CDTF">2017-02-07T12:08:41Z</dcterms:created>
  <dcterms:modified xsi:type="dcterms:W3CDTF">2022-06-17T07:58:04Z</dcterms:modified>
</cp:coreProperties>
</file>