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bookViews>
    <workbookView xWindow="0" yWindow="0" windowWidth="28080" windowHeight="10845"/>
  </bookViews>
  <sheets>
    <sheet name="Приложение 2" sheetId="1" r:id="rId1"/>
  </sheets>
  <definedNames>
    <definedName name="_xlnm._FilterDatabase" localSheetId="0" hidden="1">'Приложение 2'!$A$5:$N$139</definedName>
    <definedName name="Задача_3.4._Обустройство_и_эксплуатация_площадки_временного_накопления_твердых_коммунальных_отходов">'Приложение 2'!#REF!</definedName>
    <definedName name="_xlnm.Print_Area" localSheetId="0">'Приложение 2'!$A$1:$N$139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38" i="1" l="1"/>
  <c r="L138" i="1"/>
  <c r="K138" i="1"/>
  <c r="J138" i="1"/>
  <c r="I138" i="1"/>
  <c r="H138" i="1"/>
  <c r="H136" i="1" s="1"/>
  <c r="G138" i="1"/>
  <c r="F138" i="1"/>
  <c r="E138" i="1"/>
  <c r="D138" i="1"/>
  <c r="C138" i="1" s="1"/>
  <c r="M137" i="1"/>
  <c r="L137" i="1"/>
  <c r="K137" i="1"/>
  <c r="J137" i="1"/>
  <c r="I137" i="1"/>
  <c r="H137" i="1"/>
  <c r="G137" i="1"/>
  <c r="F137" i="1"/>
  <c r="E137" i="1"/>
  <c r="D137" i="1"/>
  <c r="M134" i="1"/>
  <c r="L134" i="1"/>
  <c r="K134" i="1"/>
  <c r="J134" i="1"/>
  <c r="I134" i="1"/>
  <c r="H134" i="1"/>
  <c r="G134" i="1"/>
  <c r="F134" i="1"/>
  <c r="E134" i="1"/>
  <c r="D134" i="1"/>
  <c r="C134" i="1" s="1"/>
  <c r="M128" i="1"/>
  <c r="L128" i="1"/>
  <c r="L127" i="1" s="1"/>
  <c r="K128" i="1"/>
  <c r="J128" i="1"/>
  <c r="J127" i="1" s="1"/>
  <c r="I128" i="1"/>
  <c r="H128" i="1"/>
  <c r="H127" i="1" s="1"/>
  <c r="G128" i="1"/>
  <c r="F128" i="1"/>
  <c r="F127" i="1" s="1"/>
  <c r="E128" i="1"/>
  <c r="D128" i="1"/>
  <c r="M127" i="1"/>
  <c r="K127" i="1"/>
  <c r="I127" i="1"/>
  <c r="G127" i="1"/>
  <c r="E127" i="1"/>
  <c r="C126" i="1"/>
  <c r="M125" i="1"/>
  <c r="L125" i="1"/>
  <c r="K125" i="1"/>
  <c r="J125" i="1"/>
  <c r="I125" i="1"/>
  <c r="H125" i="1"/>
  <c r="G125" i="1"/>
  <c r="F125" i="1"/>
  <c r="E125" i="1"/>
  <c r="D125" i="1"/>
  <c r="C125" i="1"/>
  <c r="C124" i="1"/>
  <c r="M123" i="1"/>
  <c r="L123" i="1"/>
  <c r="K123" i="1"/>
  <c r="J123" i="1"/>
  <c r="I123" i="1"/>
  <c r="H123" i="1"/>
  <c r="G123" i="1"/>
  <c r="F123" i="1"/>
  <c r="E123" i="1"/>
  <c r="D123" i="1"/>
  <c r="C123" i="1"/>
  <c r="C122" i="1"/>
  <c r="M121" i="1"/>
  <c r="L121" i="1"/>
  <c r="K121" i="1"/>
  <c r="J121" i="1"/>
  <c r="I121" i="1"/>
  <c r="H121" i="1"/>
  <c r="G121" i="1"/>
  <c r="F121" i="1"/>
  <c r="E121" i="1"/>
  <c r="D121" i="1"/>
  <c r="C121" i="1"/>
  <c r="C120" i="1"/>
  <c r="M119" i="1"/>
  <c r="L119" i="1"/>
  <c r="K119" i="1"/>
  <c r="J119" i="1"/>
  <c r="I119" i="1"/>
  <c r="H119" i="1"/>
  <c r="G119" i="1"/>
  <c r="F119" i="1"/>
  <c r="E119" i="1"/>
  <c r="D119" i="1"/>
  <c r="C119" i="1"/>
  <c r="M116" i="1"/>
  <c r="L116" i="1"/>
  <c r="L115" i="1" s="1"/>
  <c r="K116" i="1"/>
  <c r="J116" i="1"/>
  <c r="J115" i="1" s="1"/>
  <c r="I116" i="1"/>
  <c r="H116" i="1"/>
  <c r="H115" i="1" s="1"/>
  <c r="G116" i="1"/>
  <c r="F116" i="1"/>
  <c r="F115" i="1" s="1"/>
  <c r="E116" i="1"/>
  <c r="D116" i="1"/>
  <c r="M115" i="1"/>
  <c r="K115" i="1"/>
  <c r="I115" i="1"/>
  <c r="G115" i="1"/>
  <c r="E115" i="1"/>
  <c r="C114" i="1"/>
  <c r="M113" i="1"/>
  <c r="L113" i="1"/>
  <c r="K113" i="1"/>
  <c r="J113" i="1"/>
  <c r="I113" i="1"/>
  <c r="H113" i="1"/>
  <c r="G113" i="1"/>
  <c r="F113" i="1"/>
  <c r="E113" i="1"/>
  <c r="D113" i="1"/>
  <c r="C113" i="1"/>
  <c r="C112" i="1"/>
  <c r="M111" i="1"/>
  <c r="L111" i="1"/>
  <c r="K111" i="1"/>
  <c r="J111" i="1"/>
  <c r="I111" i="1"/>
  <c r="H111" i="1"/>
  <c r="G111" i="1"/>
  <c r="F111" i="1"/>
  <c r="E111" i="1"/>
  <c r="D111" i="1"/>
  <c r="C111" i="1"/>
  <c r="L108" i="1"/>
  <c r="L106" i="1" s="1"/>
  <c r="F108" i="1"/>
  <c r="F106" i="1" s="1"/>
  <c r="D108" i="1"/>
  <c r="C107" i="1"/>
  <c r="C105" i="1"/>
  <c r="M104" i="1"/>
  <c r="L104" i="1"/>
  <c r="K104" i="1"/>
  <c r="J104" i="1"/>
  <c r="I104" i="1"/>
  <c r="H104" i="1"/>
  <c r="G104" i="1"/>
  <c r="F104" i="1"/>
  <c r="E104" i="1"/>
  <c r="D104" i="1"/>
  <c r="C103" i="1"/>
  <c r="D102" i="1"/>
  <c r="C102" i="1"/>
  <c r="C101" i="1"/>
  <c r="M100" i="1"/>
  <c r="L100" i="1"/>
  <c r="K100" i="1"/>
  <c r="J100" i="1"/>
  <c r="I100" i="1"/>
  <c r="H100" i="1"/>
  <c r="G100" i="1"/>
  <c r="F100" i="1"/>
  <c r="E100" i="1"/>
  <c r="D100" i="1"/>
  <c r="C100" i="1"/>
  <c r="C99" i="1"/>
  <c r="M98" i="1"/>
  <c r="L98" i="1"/>
  <c r="K98" i="1"/>
  <c r="J98" i="1"/>
  <c r="I98" i="1"/>
  <c r="H98" i="1"/>
  <c r="G98" i="1"/>
  <c r="F98" i="1"/>
  <c r="E98" i="1"/>
  <c r="D98" i="1"/>
  <c r="C98" i="1"/>
  <c r="M97" i="1"/>
  <c r="M108" i="1" s="1"/>
  <c r="M106" i="1" s="1"/>
  <c r="L97" i="1"/>
  <c r="L96" i="1" s="1"/>
  <c r="K97" i="1"/>
  <c r="K108" i="1" s="1"/>
  <c r="K106" i="1" s="1"/>
  <c r="J97" i="1"/>
  <c r="J96" i="1" s="1"/>
  <c r="I97" i="1"/>
  <c r="I108" i="1" s="1"/>
  <c r="I106" i="1" s="1"/>
  <c r="H97" i="1"/>
  <c r="H96" i="1" s="1"/>
  <c r="G97" i="1"/>
  <c r="G108" i="1" s="1"/>
  <c r="G106" i="1" s="1"/>
  <c r="F97" i="1"/>
  <c r="F96" i="1" s="1"/>
  <c r="E97" i="1"/>
  <c r="E108" i="1" s="1"/>
  <c r="E106" i="1" s="1"/>
  <c r="D97" i="1"/>
  <c r="M96" i="1"/>
  <c r="K96" i="1"/>
  <c r="I96" i="1"/>
  <c r="G96" i="1"/>
  <c r="E96" i="1"/>
  <c r="L93" i="1"/>
  <c r="J93" i="1"/>
  <c r="H93" i="1"/>
  <c r="H91" i="1" s="1"/>
  <c r="F93" i="1"/>
  <c r="D93" i="1"/>
  <c r="M92" i="1"/>
  <c r="L92" i="1"/>
  <c r="K92" i="1"/>
  <c r="J92" i="1"/>
  <c r="I92" i="1"/>
  <c r="H92" i="1"/>
  <c r="G92" i="1"/>
  <c r="L91" i="1"/>
  <c r="J91" i="1"/>
  <c r="D91" i="1"/>
  <c r="C90" i="1"/>
  <c r="C89" i="1"/>
  <c r="M88" i="1"/>
  <c r="M82" i="1" s="1"/>
  <c r="L88" i="1"/>
  <c r="K88" i="1"/>
  <c r="K82" i="1" s="1"/>
  <c r="J88" i="1"/>
  <c r="I88" i="1"/>
  <c r="I82" i="1" s="1"/>
  <c r="H88" i="1"/>
  <c r="G88" i="1"/>
  <c r="G82" i="1" s="1"/>
  <c r="F88" i="1"/>
  <c r="E88" i="1"/>
  <c r="E82" i="1" s="1"/>
  <c r="D88" i="1"/>
  <c r="C88" i="1"/>
  <c r="C87" i="1"/>
  <c r="C86" i="1"/>
  <c r="M85" i="1"/>
  <c r="L85" i="1"/>
  <c r="K85" i="1"/>
  <c r="J85" i="1"/>
  <c r="I85" i="1"/>
  <c r="H85" i="1"/>
  <c r="H82" i="1" s="1"/>
  <c r="G85" i="1"/>
  <c r="F85" i="1"/>
  <c r="E85" i="1"/>
  <c r="D85" i="1"/>
  <c r="C85" i="1" s="1"/>
  <c r="M84" i="1"/>
  <c r="L84" i="1"/>
  <c r="K84" i="1"/>
  <c r="J84" i="1"/>
  <c r="I84" i="1"/>
  <c r="H84" i="1"/>
  <c r="G84" i="1"/>
  <c r="F84" i="1"/>
  <c r="E84" i="1"/>
  <c r="D84" i="1"/>
  <c r="C84" i="1"/>
  <c r="F83" i="1"/>
  <c r="F92" i="1" s="1"/>
  <c r="F91" i="1" s="1"/>
  <c r="E83" i="1"/>
  <c r="E92" i="1" s="1"/>
  <c r="D83" i="1"/>
  <c r="D92" i="1" s="1"/>
  <c r="C92" i="1" s="1"/>
  <c r="C83" i="1"/>
  <c r="L82" i="1"/>
  <c r="J82" i="1"/>
  <c r="F82" i="1"/>
  <c r="D82" i="1"/>
  <c r="C81" i="1"/>
  <c r="M80" i="1"/>
  <c r="L80" i="1"/>
  <c r="K80" i="1"/>
  <c r="J80" i="1"/>
  <c r="I80" i="1"/>
  <c r="H80" i="1"/>
  <c r="G80" i="1"/>
  <c r="F80" i="1"/>
  <c r="E80" i="1"/>
  <c r="D80" i="1"/>
  <c r="C80" i="1" s="1"/>
  <c r="C79" i="1"/>
  <c r="M78" i="1"/>
  <c r="L78" i="1"/>
  <c r="K78" i="1"/>
  <c r="J78" i="1"/>
  <c r="I78" i="1"/>
  <c r="H78" i="1"/>
  <c r="G78" i="1"/>
  <c r="F78" i="1"/>
  <c r="E78" i="1"/>
  <c r="D78" i="1"/>
  <c r="M77" i="1"/>
  <c r="L77" i="1"/>
  <c r="K77" i="1"/>
  <c r="J77" i="1"/>
  <c r="I77" i="1"/>
  <c r="H77" i="1"/>
  <c r="G77" i="1"/>
  <c r="F77" i="1"/>
  <c r="E77" i="1"/>
  <c r="C77" i="1" s="1"/>
  <c r="D77" i="1"/>
  <c r="L76" i="1"/>
  <c r="J76" i="1"/>
  <c r="H76" i="1"/>
  <c r="F76" i="1"/>
  <c r="D76" i="1"/>
  <c r="E73" i="1"/>
  <c r="H72" i="1"/>
  <c r="H131" i="1" s="1"/>
  <c r="K71" i="1"/>
  <c r="C69" i="1"/>
  <c r="M68" i="1"/>
  <c r="L68" i="1"/>
  <c r="K68" i="1"/>
  <c r="J68" i="1"/>
  <c r="I68" i="1"/>
  <c r="H68" i="1"/>
  <c r="G68" i="1"/>
  <c r="F68" i="1"/>
  <c r="E68" i="1"/>
  <c r="D68" i="1"/>
  <c r="C68" i="1" s="1"/>
  <c r="C67" i="1"/>
  <c r="C66" i="1"/>
  <c r="M65" i="1"/>
  <c r="L65" i="1"/>
  <c r="K65" i="1"/>
  <c r="J65" i="1"/>
  <c r="I65" i="1"/>
  <c r="H65" i="1"/>
  <c r="G65" i="1"/>
  <c r="F65" i="1"/>
  <c r="E65" i="1"/>
  <c r="D65" i="1"/>
  <c r="C65" i="1"/>
  <c r="D64" i="1"/>
  <c r="C64" i="1"/>
  <c r="D63" i="1"/>
  <c r="D62" i="1" s="1"/>
  <c r="C62" i="1" s="1"/>
  <c r="C63" i="1"/>
  <c r="C61" i="1"/>
  <c r="D60" i="1"/>
  <c r="C60" i="1" s="1"/>
  <c r="D59" i="1"/>
  <c r="D58" i="1" s="1"/>
  <c r="C58" i="1" s="1"/>
  <c r="G55" i="1"/>
  <c r="C54" i="1"/>
  <c r="F53" i="1"/>
  <c r="E53" i="1"/>
  <c r="D53" i="1"/>
  <c r="C52" i="1"/>
  <c r="M51" i="1"/>
  <c r="L51" i="1"/>
  <c r="K51" i="1"/>
  <c r="J51" i="1"/>
  <c r="I51" i="1"/>
  <c r="H51" i="1"/>
  <c r="G51" i="1"/>
  <c r="F51" i="1"/>
  <c r="E51" i="1"/>
  <c r="D51" i="1"/>
  <c r="C50" i="1"/>
  <c r="M49" i="1"/>
  <c r="L49" i="1"/>
  <c r="K49" i="1"/>
  <c r="J49" i="1"/>
  <c r="I49" i="1"/>
  <c r="H49" i="1"/>
  <c r="G49" i="1"/>
  <c r="F49" i="1"/>
  <c r="E49" i="1"/>
  <c r="D49" i="1"/>
  <c r="C49" i="1" s="1"/>
  <c r="C48" i="1"/>
  <c r="M47" i="1"/>
  <c r="L47" i="1"/>
  <c r="K47" i="1"/>
  <c r="J47" i="1"/>
  <c r="I47" i="1"/>
  <c r="H47" i="1"/>
  <c r="G47" i="1"/>
  <c r="F47" i="1"/>
  <c r="E47" i="1"/>
  <c r="C47" i="1"/>
  <c r="C46" i="1"/>
  <c r="M45" i="1"/>
  <c r="L45" i="1"/>
  <c r="K45" i="1"/>
  <c r="J45" i="1"/>
  <c r="I45" i="1"/>
  <c r="H45" i="1"/>
  <c r="G45" i="1"/>
  <c r="F45" i="1"/>
  <c r="E45" i="1"/>
  <c r="C44" i="1"/>
  <c r="C43" i="1" s="1"/>
  <c r="M43" i="1"/>
  <c r="L43" i="1"/>
  <c r="K43" i="1"/>
  <c r="J43" i="1"/>
  <c r="I43" i="1"/>
  <c r="H43" i="1"/>
  <c r="G43" i="1"/>
  <c r="F43" i="1"/>
  <c r="E43" i="1"/>
  <c r="D43" i="1"/>
  <c r="C42" i="1"/>
  <c r="M41" i="1"/>
  <c r="L41" i="1"/>
  <c r="K41" i="1"/>
  <c r="J41" i="1"/>
  <c r="I41" i="1"/>
  <c r="H41" i="1"/>
  <c r="G41" i="1"/>
  <c r="F41" i="1"/>
  <c r="E41" i="1"/>
  <c r="D41" i="1"/>
  <c r="C41" i="1" s="1"/>
  <c r="C40" i="1"/>
  <c r="M39" i="1"/>
  <c r="L39" i="1"/>
  <c r="K39" i="1"/>
  <c r="J39" i="1"/>
  <c r="I39" i="1"/>
  <c r="H39" i="1"/>
  <c r="G39" i="1"/>
  <c r="F39" i="1"/>
  <c r="E39" i="1"/>
  <c r="D39" i="1"/>
  <c r="C38" i="1"/>
  <c r="C37" i="1"/>
  <c r="C36" i="1"/>
  <c r="M35" i="1"/>
  <c r="L35" i="1"/>
  <c r="K35" i="1"/>
  <c r="J35" i="1"/>
  <c r="I35" i="1"/>
  <c r="H35" i="1"/>
  <c r="G35" i="1"/>
  <c r="F35" i="1"/>
  <c r="E35" i="1"/>
  <c r="D35" i="1"/>
  <c r="C35" i="1" s="1"/>
  <c r="C34" i="1"/>
  <c r="C33" i="1"/>
  <c r="C32" i="1"/>
  <c r="M31" i="1"/>
  <c r="L31" i="1"/>
  <c r="K31" i="1"/>
  <c r="J31" i="1"/>
  <c r="I31" i="1"/>
  <c r="H31" i="1"/>
  <c r="G31" i="1"/>
  <c r="F31" i="1"/>
  <c r="E31" i="1"/>
  <c r="D31" i="1"/>
  <c r="C31" i="1" s="1"/>
  <c r="C30" i="1"/>
  <c r="C29" i="1"/>
  <c r="C28" i="1"/>
  <c r="M27" i="1"/>
  <c r="L27" i="1"/>
  <c r="K27" i="1"/>
  <c r="J27" i="1"/>
  <c r="I27" i="1"/>
  <c r="H27" i="1"/>
  <c r="G27" i="1"/>
  <c r="F27" i="1"/>
  <c r="E27" i="1"/>
  <c r="D27" i="1"/>
  <c r="M26" i="1"/>
  <c r="L26" i="1"/>
  <c r="K26" i="1"/>
  <c r="J26" i="1"/>
  <c r="I26" i="1"/>
  <c r="H26" i="1"/>
  <c r="G26" i="1"/>
  <c r="F26" i="1"/>
  <c r="E26" i="1"/>
  <c r="D26" i="1"/>
  <c r="C26" i="1"/>
  <c r="M25" i="1"/>
  <c r="M72" i="1" s="1"/>
  <c r="M131" i="1" s="1"/>
  <c r="L25" i="1"/>
  <c r="L72" i="1" s="1"/>
  <c r="L131" i="1" s="1"/>
  <c r="K25" i="1"/>
  <c r="K72" i="1" s="1"/>
  <c r="K131" i="1" s="1"/>
  <c r="J25" i="1"/>
  <c r="J72" i="1" s="1"/>
  <c r="J131" i="1" s="1"/>
  <c r="I25" i="1"/>
  <c r="I72" i="1" s="1"/>
  <c r="I131" i="1" s="1"/>
  <c r="H25" i="1"/>
  <c r="G25" i="1"/>
  <c r="G72" i="1" s="1"/>
  <c r="G131" i="1" s="1"/>
  <c r="F25" i="1"/>
  <c r="F72" i="1" s="1"/>
  <c r="E25" i="1"/>
  <c r="E72" i="1" s="1"/>
  <c r="E131" i="1" s="1"/>
  <c r="D25" i="1"/>
  <c r="D72" i="1" s="1"/>
  <c r="M24" i="1"/>
  <c r="L24" i="1"/>
  <c r="L71" i="1" s="1"/>
  <c r="K24" i="1"/>
  <c r="J24" i="1"/>
  <c r="J71" i="1" s="1"/>
  <c r="J130" i="1" s="1"/>
  <c r="I24" i="1"/>
  <c r="I71" i="1" s="1"/>
  <c r="H24" i="1"/>
  <c r="H71" i="1" s="1"/>
  <c r="G24" i="1"/>
  <c r="F24" i="1"/>
  <c r="F71" i="1" s="1"/>
  <c r="F130" i="1" s="1"/>
  <c r="E24" i="1"/>
  <c r="E23" i="1" s="1"/>
  <c r="D24" i="1"/>
  <c r="D71" i="1" s="1"/>
  <c r="L23" i="1"/>
  <c r="J23" i="1"/>
  <c r="H23" i="1"/>
  <c r="D23" i="1"/>
  <c r="C22" i="1"/>
  <c r="M21" i="1"/>
  <c r="L21" i="1"/>
  <c r="K21" i="1"/>
  <c r="J21" i="1"/>
  <c r="I21" i="1"/>
  <c r="H21" i="1"/>
  <c r="G21" i="1"/>
  <c r="F21" i="1"/>
  <c r="C21" i="1" s="1"/>
  <c r="E21" i="1"/>
  <c r="L20" i="1"/>
  <c r="J20" i="1"/>
  <c r="J19" i="1" s="1"/>
  <c r="H20" i="1"/>
  <c r="H19" i="1" s="1"/>
  <c r="L19" i="1"/>
  <c r="F19" i="1"/>
  <c r="E19" i="1"/>
  <c r="D19" i="1"/>
  <c r="C18" i="1"/>
  <c r="M17" i="1"/>
  <c r="L17" i="1"/>
  <c r="K17" i="1"/>
  <c r="J17" i="1"/>
  <c r="I17" i="1"/>
  <c r="H17" i="1"/>
  <c r="G17" i="1"/>
  <c r="F17" i="1"/>
  <c r="E17" i="1"/>
  <c r="C17" i="1" s="1"/>
  <c r="C16" i="1"/>
  <c r="M15" i="1"/>
  <c r="L15" i="1"/>
  <c r="K15" i="1"/>
  <c r="J15" i="1"/>
  <c r="I15" i="1"/>
  <c r="H15" i="1"/>
  <c r="G15" i="1"/>
  <c r="F15" i="1"/>
  <c r="E15" i="1"/>
  <c r="D15" i="1"/>
  <c r="C15" i="1" s="1"/>
  <c r="C14" i="1"/>
  <c r="M13" i="1"/>
  <c r="L13" i="1"/>
  <c r="K13" i="1"/>
  <c r="J13" i="1"/>
  <c r="I13" i="1"/>
  <c r="H13" i="1"/>
  <c r="G13" i="1"/>
  <c r="F13" i="1"/>
  <c r="E13" i="1"/>
  <c r="D13" i="1"/>
  <c r="C13" i="1" s="1"/>
  <c r="C12" i="1"/>
  <c r="M11" i="1"/>
  <c r="L11" i="1"/>
  <c r="K11" i="1"/>
  <c r="J11" i="1"/>
  <c r="I11" i="1"/>
  <c r="H11" i="1"/>
  <c r="G11" i="1"/>
  <c r="F11" i="1"/>
  <c r="E11" i="1"/>
  <c r="D11" i="1"/>
  <c r="C11" i="1" s="1"/>
  <c r="M10" i="1"/>
  <c r="M139" i="1" s="1"/>
  <c r="L10" i="1"/>
  <c r="L139" i="1" s="1"/>
  <c r="L136" i="1" s="1"/>
  <c r="K10" i="1"/>
  <c r="K139" i="1" s="1"/>
  <c r="J10" i="1"/>
  <c r="J139" i="1" s="1"/>
  <c r="J136" i="1" s="1"/>
  <c r="I10" i="1"/>
  <c r="I139" i="1" s="1"/>
  <c r="H10" i="1"/>
  <c r="H139" i="1" s="1"/>
  <c r="G10" i="1"/>
  <c r="G139" i="1" s="1"/>
  <c r="F10" i="1"/>
  <c r="F139" i="1" s="1"/>
  <c r="F136" i="1" s="1"/>
  <c r="E10" i="1"/>
  <c r="E139" i="1" s="1"/>
  <c r="D10" i="1"/>
  <c r="D139" i="1" s="1"/>
  <c r="D136" i="1" s="1"/>
  <c r="C10" i="1"/>
  <c r="M9" i="1"/>
  <c r="K9" i="1"/>
  <c r="J9" i="1"/>
  <c r="I9" i="1"/>
  <c r="G9" i="1"/>
  <c r="F9" i="1"/>
  <c r="E9" i="1"/>
  <c r="F131" i="1" l="1"/>
  <c r="D131" i="1"/>
  <c r="C131" i="1" s="1"/>
  <c r="C72" i="1"/>
  <c r="I130" i="1"/>
  <c r="M20" i="1"/>
  <c r="M19" i="1" s="1"/>
  <c r="M23" i="1"/>
  <c r="F23" i="1"/>
  <c r="C23" i="1" s="1"/>
  <c r="C24" i="1"/>
  <c r="G23" i="1"/>
  <c r="G20" i="1"/>
  <c r="K23" i="1"/>
  <c r="K20" i="1"/>
  <c r="K19" i="1" s="1"/>
  <c r="F73" i="1"/>
  <c r="F132" i="1" s="1"/>
  <c r="C27" i="1"/>
  <c r="C45" i="1"/>
  <c r="C51" i="1"/>
  <c r="G71" i="1"/>
  <c r="G93" i="1"/>
  <c r="G76" i="1"/>
  <c r="K93" i="1"/>
  <c r="K76" i="1"/>
  <c r="C104" i="1"/>
  <c r="J108" i="1"/>
  <c r="J106" i="1" s="1"/>
  <c r="C116" i="1"/>
  <c r="D115" i="1"/>
  <c r="C115" i="1" s="1"/>
  <c r="D127" i="1"/>
  <c r="C127" i="1" s="1"/>
  <c r="C128" i="1"/>
  <c r="D130" i="1"/>
  <c r="L130" i="1"/>
  <c r="D135" i="1"/>
  <c r="C59" i="1"/>
  <c r="C82" i="1"/>
  <c r="G91" i="1"/>
  <c r="K91" i="1"/>
  <c r="F135" i="1"/>
  <c r="C108" i="1"/>
  <c r="E136" i="1"/>
  <c r="I136" i="1"/>
  <c r="M136" i="1"/>
  <c r="I20" i="1"/>
  <c r="I19" i="1" s="1"/>
  <c r="I23" i="1"/>
  <c r="G53" i="1"/>
  <c r="H55" i="1"/>
  <c r="K130" i="1"/>
  <c r="E93" i="1"/>
  <c r="E135" i="1" s="1"/>
  <c r="E76" i="1"/>
  <c r="I93" i="1"/>
  <c r="I76" i="1"/>
  <c r="M93" i="1"/>
  <c r="M91" i="1" s="1"/>
  <c r="M76" i="1"/>
  <c r="H130" i="1"/>
  <c r="G135" i="1"/>
  <c r="C139" i="1"/>
  <c r="D9" i="1"/>
  <c r="H9" i="1"/>
  <c r="L9" i="1"/>
  <c r="C25" i="1"/>
  <c r="C39" i="1"/>
  <c r="F133" i="1"/>
  <c r="D57" i="1"/>
  <c r="D73" i="1" s="1"/>
  <c r="E71" i="1"/>
  <c r="M71" i="1"/>
  <c r="G73" i="1"/>
  <c r="C76" i="1"/>
  <c r="C78" i="1"/>
  <c r="I91" i="1"/>
  <c r="C97" i="1"/>
  <c r="D96" i="1"/>
  <c r="C96" i="1" s="1"/>
  <c r="D106" i="1"/>
  <c r="C106" i="1" s="1"/>
  <c r="H108" i="1"/>
  <c r="H106" i="1" s="1"/>
  <c r="C137" i="1"/>
  <c r="C136" i="1" s="1"/>
  <c r="G136" i="1"/>
  <c r="K136" i="1"/>
  <c r="D132" i="1" l="1"/>
  <c r="D70" i="1"/>
  <c r="M130" i="1"/>
  <c r="E70" i="1"/>
  <c r="E130" i="1"/>
  <c r="H135" i="1"/>
  <c r="H73" i="1"/>
  <c r="I55" i="1"/>
  <c r="H53" i="1"/>
  <c r="H133" i="1" s="1"/>
  <c r="C93" i="1"/>
  <c r="E91" i="1"/>
  <c r="C57" i="1"/>
  <c r="D56" i="1"/>
  <c r="E132" i="1"/>
  <c r="G130" i="1"/>
  <c r="C130" i="1" s="1"/>
  <c r="G70" i="1"/>
  <c r="G129" i="1" s="1"/>
  <c r="G133" i="1"/>
  <c r="C71" i="1"/>
  <c r="G132" i="1"/>
  <c r="C9" i="1"/>
  <c r="G19" i="1"/>
  <c r="C19" i="1" s="1"/>
  <c r="C20" i="1"/>
  <c r="F70" i="1"/>
  <c r="F129" i="1" s="1"/>
  <c r="C91" i="1" l="1"/>
  <c r="E133" i="1"/>
  <c r="J55" i="1"/>
  <c r="I53" i="1"/>
  <c r="I133" i="1" s="1"/>
  <c r="I135" i="1"/>
  <c r="I73" i="1"/>
  <c r="E129" i="1"/>
  <c r="D129" i="1"/>
  <c r="H132" i="1"/>
  <c r="H70" i="1"/>
  <c r="H129" i="1" s="1"/>
  <c r="C56" i="1"/>
  <c r="D133" i="1"/>
  <c r="J135" i="1" l="1"/>
  <c r="J73" i="1"/>
  <c r="J53" i="1"/>
  <c r="J133" i="1" s="1"/>
  <c r="K55" i="1"/>
  <c r="I132" i="1"/>
  <c r="I70" i="1"/>
  <c r="I129" i="1" l="1"/>
  <c r="J132" i="1"/>
  <c r="J70" i="1"/>
  <c r="J129" i="1" s="1"/>
  <c r="K53" i="1"/>
  <c r="K133" i="1" s="1"/>
  <c r="L55" i="1"/>
  <c r="K73" i="1"/>
  <c r="K135" i="1"/>
  <c r="L135" i="1" l="1"/>
  <c r="L73" i="1"/>
  <c r="M55" i="1"/>
  <c r="L53" i="1"/>
  <c r="L133" i="1" s="1"/>
  <c r="K132" i="1"/>
  <c r="K70" i="1"/>
  <c r="M53" i="1" l="1"/>
  <c r="M73" i="1"/>
  <c r="M135" i="1"/>
  <c r="C135" i="1" s="1"/>
  <c r="L132" i="1"/>
  <c r="L70" i="1"/>
  <c r="L129" i="1" s="1"/>
  <c r="K129" i="1"/>
  <c r="C55" i="1"/>
  <c r="M132" i="1" l="1"/>
  <c r="C132" i="1" s="1"/>
  <c r="M70" i="1"/>
  <c r="C73" i="1"/>
  <c r="M133" i="1"/>
  <c r="C133" i="1" s="1"/>
  <c r="C53" i="1"/>
  <c r="M129" i="1" l="1"/>
  <c r="C129" i="1" s="1"/>
  <c r="C70" i="1"/>
</calcChain>
</file>

<file path=xl/sharedStrings.xml><?xml version="1.0" encoding="utf-8"?>
<sst xmlns="http://schemas.openxmlformats.org/spreadsheetml/2006/main" count="279" uniqueCount="86">
  <si>
    <t>Наименование</t>
  </si>
  <si>
    <t>Объем финансирования (всего, руб.)</t>
  </si>
  <si>
    <t>Ответственный (администратор                                          или соадмини-стратор)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</si>
  <si>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</si>
  <si>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</si>
  <si>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</si>
  <si>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</si>
  <si>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</si>
  <si>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</si>
  <si>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</si>
  <si>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</si>
  <si>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</si>
  <si>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</si>
  <si>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Подпрограмма 1. Благоустройство общественных территорий</t>
  </si>
  <si>
    <t>Задача 1. Повышение уровня благоустройства территорий общего пользования</t>
  </si>
  <si>
    <t xml:space="preserve">всего, в том числе
</t>
  </si>
  <si>
    <t xml:space="preserve">за счет средств местного бюджета </t>
  </si>
  <si>
    <t>за счет средств местного бюджета</t>
  </si>
  <si>
    <t>х</t>
  </si>
  <si>
    <t>Задача 2: Повышение уровня благоустройства дворовых территорий</t>
  </si>
  <si>
    <t>Задача 4. Выполнение  работ по обустройству, использованию, защите и охране городских лесов в соответствии с лесохозяйственным регламентом городских лесов города Сургута</t>
  </si>
  <si>
    <t>департамент архитектуры и градостроительства</t>
  </si>
  <si>
    <t>Источники финансирования</t>
  </si>
  <si>
    <t>за счет межбюджетных трансфертов 
из федерального бюджета</t>
  </si>
  <si>
    <t>за счет межбюджетных трансфертов                из окружного бюджета</t>
  </si>
  <si>
    <t>департамент городского 
хозяйства</t>
  </si>
  <si>
    <t>Всего по подпрограмме 1. 
Благоустройство общественных территорий</t>
  </si>
  <si>
    <t>Подпрограмма 2. Обеспечение благоустройства дворовых территорий многоквартирных домов</t>
  </si>
  <si>
    <t>Всего по подпрограмме 2.
Обеспечение благоустройства дворовых территорий многоквартирных домов</t>
  </si>
  <si>
    <t>Мероприятие 2.1.1. 
Благоустройство дворовых территорий многоквартирных домов, исходя
из минимального перечня работ</t>
  </si>
  <si>
    <t>Мероприятие 2.1.2. 
Благоустройство дворовых территорий многоквартирных домов, исходя 
из дополнительного перечня работ</t>
  </si>
  <si>
    <t xml:space="preserve">Задача 3.1. Организация мероприятий по охране окружающей среды
     </t>
  </si>
  <si>
    <t>Подпрограмма 5. Декоративно-художественное и праздничное оформление города</t>
  </si>
  <si>
    <t>Задача 5. Выполнение работ по праздничному, новогоднему, световому и декоративно-художественному оформлению города</t>
  </si>
  <si>
    <t>Всего по подпрограмме 5.
Декоративно-художественное и праздничное оформление города</t>
  </si>
  <si>
    <t xml:space="preserve">Объем финансирования соадминистратора – департамента архитектуры 
и градостроительства
</t>
  </si>
  <si>
    <t>Всего по подпрограмме 4.
Обустройство, использование, защита 
и охрана городских лесов</t>
  </si>
  <si>
    <t>Объем финансирования администратора  – департамента городского хозяйства</t>
  </si>
  <si>
    <t xml:space="preserve">Программные мероприятия, объем финансирования муниципальной программы  </t>
  </si>
  <si>
    <t xml:space="preserve">Подпрограмма 4. Обустройство, использование, защита и охран городских лесов в соответствии с лесохозяйственным регламентом городских лесов города Сургута        </t>
  </si>
  <si>
    <t xml:space="preserve">Мероприятие 1.1.4.
Компенсация расходов по переустройству объектов электросетевого хозяйства в целях эксплуатации завершенной благоустройством территории, прилегающей к Храму Преображения Господня в микрорайоне 23А
</t>
  </si>
  <si>
    <t>Мероприятие 1.2.8.
Парк в микрорайоне № 8 по ул. Республики, 75</t>
  </si>
  <si>
    <t>Мероприятие 2.2.1.
Благоустройство дворовых территорий многоквартирных домов, исходя
из минимального перечня работ</t>
  </si>
  <si>
    <t>Мероприятие 2.2.2. 
Благоустройство дворовых территорий многоквартирных домов, исходя 
из дополнительного перечня работ</t>
  </si>
  <si>
    <t xml:space="preserve">Подпрограмма 3. Охрана окружающей среды          </t>
  </si>
  <si>
    <t>Цель программы: Создание комфортной городской среды на территории города Сургута</t>
  </si>
  <si>
    <t xml:space="preserve">Всего по подпрограмме 3.
Охрана окружающей среды      </t>
  </si>
  <si>
    <t>Мероприятие 3.1.3.
Проведение рекультивационных работ 
на нефтезагрязненных земельных участках</t>
  </si>
  <si>
    <t xml:space="preserve">Мероприятие 3.1.1.
Уборка мест несанкционированного размещения отходов и санитарная очистка территорий общего пользования    
</t>
  </si>
  <si>
    <t xml:space="preserve">Мероприятие 3.1.2.
Организация и проведение массовых эколого-просветительских и природоохранных мероприятий с привлечением населения города Сургута   </t>
  </si>
  <si>
    <t>Мероприятие 1.3.1. 
Парк в микрорайоне 40</t>
  </si>
  <si>
    <t>Мероприятие 1.3.3.
Реконструкция (реновация) рекреационных территорий общественных пространств 
в западном жилом районе города Сургута</t>
  </si>
  <si>
    <t>Мероприятие 1.3.4.
Парковая зона в мкр-не 20А</t>
  </si>
  <si>
    <t>Мероприятие 1.3.5.
Парк в мкр. 38</t>
  </si>
  <si>
    <t>Мероприятия 1.3.6.
Благоустройство в районе СурГУ</t>
  </si>
  <si>
    <t>Мероприятие 1.3.9.
Главная площадь города Сургута</t>
  </si>
  <si>
    <t>Основное мероприятие 1.4.
Обеспечение комплексного содержания 
и ремонта территорий общественного пользования, объектов озеленения, объектов монументального искусства, объектов недвижимости в соответствии 
с установленными санитарными правилами содержания территорий населённых мест, правилами благоустройства территории города 
(иной показатель 5)</t>
  </si>
  <si>
    <t>Основное мероприятие 1.5.
Реализация переданного государственного полномочия по организации осуществления мероприятий по проведению дезинсекции 
и дератизации (иной показатель 6)</t>
  </si>
  <si>
    <t>Основное мероприятие 1.7.
Реализация инициативных проектов (целевой показатель 1, 2)</t>
  </si>
  <si>
    <t>Мероприятие 1.7.1.
Спортивная площадка в поселке Снежном</t>
  </si>
  <si>
    <t>Мероприятие 1.7.2. 
Велопарковки для жителей города Сургута</t>
  </si>
  <si>
    <t>Основное мероприятие  2.1.
Благоустройство дворовых территорий
(целевой показатель 3)</t>
  </si>
  <si>
    <t>Основное мероприятие 3.2.
Разработка проекта по выводу из эксплуатации полигона для захоронения твёрдых бытовых отходов и рекультивации нарушенных земель при размещении отходов IV-V класса опасности второй очереди муниципального полигона для захоронения твёрдых бытовых отходов 
(иной показатель 10)</t>
  </si>
  <si>
    <t>Основное мероприятие 3.1.
Организация мероприятий по охране окружающей среды      
(иной показатель 1-4, 7-9)</t>
  </si>
  <si>
    <t>Основное мероприятие 4.1.
Организация мероприятий по обеспечению соблюдения лесного законодательства, предупреждению возникновения 
и распространения лесных пожаров, включая территорию особо охраняемых природных территорий
(иной показатель 11-13)</t>
  </si>
  <si>
    <t>Основное мероприятие 4.2.
Лесоустройство и разработка лесохозяйственного регламента городских лесов и зеленых насаждений города Сургута
(иной показатель 11-13)</t>
  </si>
  <si>
    <t xml:space="preserve">Основное мероприятие 5.1.  
Предоставление субсидии на финансовое обеспечение (возмещение) затрат 
по новогоднему и световому оформлению города
(иной показатель 14,15)
</t>
  </si>
  <si>
    <t>Основное мероприятие 5.2.  
Организация праздничного оформления города (в том числе изготовление и размещение социальной рекламы и информации и новогоднего оформления города)
(иной показатель 14,15)</t>
  </si>
  <si>
    <t xml:space="preserve">Основное мероприятие 5.4. Архитектурно-художественное свещение города (иной показатель 14,15)
</t>
  </si>
  <si>
    <t xml:space="preserve">Основное мероприятие 5.3.  
Изготовление и установка монументальных 
и скульптурно-декоративных объектов (в том числе мемориальных досок) 
(иной показатель 16)
</t>
  </si>
  <si>
    <t>Основное мероприятие 1.2. 
Проектирование, обустройство (строительство) объектов благоустройства (парки, скверы  и набережные), в том числе:
(целевой показатель 1, 2)</t>
  </si>
  <si>
    <t>Основное мероприятие 1.1. 
Проектирование, обустройство (строительство) объектов благоустройства (парки, скверы  и набережные), в том числе:
(целевой показатель 1, 2)</t>
  </si>
  <si>
    <t>Мероприятие 1.1.1. 
Участок набережной протоки Кривуля 
в городе Сургуте</t>
  </si>
  <si>
    <t xml:space="preserve">Мероприятие 1.1.3.
Благоустройство сквера на пересечении бульвара Свободы и проспекта Ленина в городе Сургуте
</t>
  </si>
  <si>
    <t>Основное мероприятие 1.3
Региональный проект  «Формирование комфортной городской среды»
(целевой показатель 1, 2)</t>
  </si>
  <si>
    <t>Мероприятие 1.3.2.
Экопарк «За Саймой»</t>
  </si>
  <si>
    <t>Мероприятия 1.3.7.
Сквер, прилегающий к территории 
МКУ «Дворец торжеств» (10 952 кв.м.)</t>
  </si>
  <si>
    <t xml:space="preserve"> Мероприятие 1.6.2.
Благоустройство скейтплощадки в сквере «Энергетиков имени В.Г. Губачева" в рамках проекта инициативного бюджетирования «Бюджет Сургута Online»</t>
  </si>
  <si>
    <t>Основное мероприятие  2.2.
Региональный проект «Формирование комфортной городской среды»
(целевой показатель 3)</t>
  </si>
  <si>
    <t>В том числе</t>
  </si>
  <si>
    <t>Мероприятие 1.1.2.
Набережная правого рукава водохранилища «Сайма», участок от магазина «Изида» 
до Дворца Торжеств в городе  Сургуте</t>
  </si>
  <si>
    <t xml:space="preserve">Мероприятие 1.2.1
Благоустройство территории, прилегающей к территории средней общеобразовательной школе в микрорайоне 32 города Сургута </t>
  </si>
  <si>
    <t>Мероприятие 1.6.1.
Благоустройство площадки для отдыха «Минисквер в п.Снежном» в рамках проекта инициативного бюджетирования «Бюджет Сургута Online»</t>
  </si>
  <si>
    <t>Основное мероприятие 1.6.
Реализация общественных инициатив-победителей 
в рамках проекта «Бюджет Сургута Online»    (целевой показатель 1, 2)</t>
  </si>
  <si>
    <t xml:space="preserve">Общий объем финансирования программы – всего, в том числе
</t>
  </si>
  <si>
    <t xml:space="preserve">Приложение 2                                                                                                                                        к постановлению
Администрации города
от ________________ № 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</si>
</sst>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_р_."/>
  </numFmts>
  <fonts count="6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 applyBorder="0"/>
    <xf numFmtId="0" fontId="1" fillId="0" borderId="0"/>
    <xf numFmtId="43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 applyAlignment="1"/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4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4" fillId="0" borderId="3" xfId="0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/>
  <colors>
    <mruColors>
      <color rgb="FF99FF33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1"/>
  <sheetViews>
    <sheetView showZeros="0" tabSelected="1" topLeftCell="A7" zoomScale="56" zoomScaleNormal="56" zoomScaleSheetLayoutView="50" zoomScalePageLayoutView="60" workbookViewId="0">
      <selection activeCell="A140" sqref="A140"/>
    </sheetView>
  </sheetViews>
  <sheetFormatPr defaultColWidth="9.140625" defaultRowHeight="18.75"/>
  <cols>
    <col min="1" max="1" width="51.85546875" style="1" customWidth="1"/>
    <col min="2" max="2" width="31.7109375" style="1" customWidth="1"/>
    <col min="3" max="3" width="23.7109375" style="2" customWidth="1"/>
    <col min="4" max="4" width="22.140625" style="3" customWidth="1"/>
    <col min="5" max="5" width="21.42578125" style="3" customWidth="1"/>
    <col min="6" max="6" width="22.140625" style="3" customWidth="1"/>
    <col min="7" max="13" width="20.42578125" style="3" customWidth="1"/>
    <col min="14" max="14" width="24.85546875" style="4" customWidth="1"/>
    <col min="15" max="15" width="9.140625" style="2"/>
    <col min="16" max="16" width="29.7109375" style="2" customWidth="1"/>
    <col min="17" max="16384" width="9.140625" style="2"/>
  </cols>
  <sheetData>
    <row r="1" spans="1:14" ht="93.75" customHeight="1">
      <c r="L1" s="33" t="s">
        <v>85</v>
      </c>
      <c r="M1" s="34"/>
      <c r="N1" s="34"/>
    </row>
    <row r="2" spans="1:14" ht="30" customHeight="1">
      <c r="A2" s="17" t="s">
        <v>38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25.5" customHeight="1"/>
    <row r="4" spans="1:14" s="5" customFormat="1" ht="23.25" customHeight="1">
      <c r="A4" s="16" t="s">
        <v>0</v>
      </c>
      <c r="B4" s="15" t="s">
        <v>22</v>
      </c>
      <c r="C4" s="16" t="s">
        <v>1</v>
      </c>
      <c r="D4" s="18" t="s">
        <v>79</v>
      </c>
      <c r="E4" s="18"/>
      <c r="F4" s="18"/>
      <c r="G4" s="18"/>
      <c r="H4" s="18"/>
      <c r="I4" s="18"/>
      <c r="J4" s="18"/>
      <c r="K4" s="18"/>
      <c r="L4" s="18"/>
      <c r="M4" s="18"/>
      <c r="N4" s="16" t="s">
        <v>2</v>
      </c>
    </row>
    <row r="5" spans="1:14" s="5" customFormat="1" ht="61.5" customHeight="1">
      <c r="A5" s="16"/>
      <c r="B5" s="15"/>
      <c r="C5" s="16"/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8</v>
      </c>
      <c r="J5" s="14" t="s">
        <v>9</v>
      </c>
      <c r="K5" s="14" t="s">
        <v>10</v>
      </c>
      <c r="L5" s="14" t="s">
        <v>11</v>
      </c>
      <c r="M5" s="14" t="s">
        <v>12</v>
      </c>
      <c r="N5" s="16"/>
    </row>
    <row r="6" spans="1:14">
      <c r="A6" s="27" t="s">
        <v>45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1:14" ht="23.25" customHeight="1">
      <c r="A7" s="27" t="s">
        <v>13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</row>
    <row r="8" spans="1:14" ht="18" customHeight="1">
      <c r="A8" s="27" t="s">
        <v>14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1:14" ht="27.75" customHeight="1">
      <c r="A9" s="19" t="s">
        <v>71</v>
      </c>
      <c r="B9" s="13" t="s">
        <v>15</v>
      </c>
      <c r="C9" s="14">
        <f>SUM(D9:M9)</f>
        <v>47575048.300000004</v>
      </c>
      <c r="D9" s="14">
        <f>D10</f>
        <v>9891969.0700000003</v>
      </c>
      <c r="E9" s="14">
        <f t="shared" ref="E9:M9" si="0">E10</f>
        <v>37683079.230000004</v>
      </c>
      <c r="F9" s="14">
        <f t="shared" si="0"/>
        <v>0</v>
      </c>
      <c r="G9" s="14">
        <f t="shared" si="0"/>
        <v>0</v>
      </c>
      <c r="H9" s="14">
        <f t="shared" si="0"/>
        <v>0</v>
      </c>
      <c r="I9" s="14">
        <f t="shared" si="0"/>
        <v>0</v>
      </c>
      <c r="J9" s="14">
        <f t="shared" si="0"/>
        <v>0</v>
      </c>
      <c r="K9" s="14">
        <f t="shared" si="0"/>
        <v>0</v>
      </c>
      <c r="L9" s="14">
        <f t="shared" si="0"/>
        <v>0</v>
      </c>
      <c r="M9" s="14">
        <f t="shared" si="0"/>
        <v>0</v>
      </c>
      <c r="N9" s="12" t="s">
        <v>18</v>
      </c>
    </row>
    <row r="10" spans="1:14" ht="97.5" customHeight="1">
      <c r="A10" s="19"/>
      <c r="B10" s="13" t="s">
        <v>16</v>
      </c>
      <c r="C10" s="14">
        <f>SUM(D10:M10)</f>
        <v>47575048.300000004</v>
      </c>
      <c r="D10" s="14">
        <f>D12+D14+D16+D18</f>
        <v>9891969.0700000003</v>
      </c>
      <c r="E10" s="14">
        <f>E12+E14+E16+E18</f>
        <v>37683079.230000004</v>
      </c>
      <c r="F10" s="14">
        <f t="shared" ref="F10:M10" si="1">F12+F14+F16+F18</f>
        <v>0</v>
      </c>
      <c r="G10" s="14">
        <f t="shared" si="1"/>
        <v>0</v>
      </c>
      <c r="H10" s="14">
        <f t="shared" si="1"/>
        <v>0</v>
      </c>
      <c r="I10" s="14">
        <f t="shared" si="1"/>
        <v>0</v>
      </c>
      <c r="J10" s="14">
        <f t="shared" si="1"/>
        <v>0</v>
      </c>
      <c r="K10" s="14">
        <f t="shared" si="1"/>
        <v>0</v>
      </c>
      <c r="L10" s="14">
        <f t="shared" si="1"/>
        <v>0</v>
      </c>
      <c r="M10" s="14">
        <f t="shared" si="1"/>
        <v>0</v>
      </c>
      <c r="N10" s="12" t="s">
        <v>18</v>
      </c>
    </row>
    <row r="11" spans="1:14" ht="22.5" customHeight="1">
      <c r="A11" s="19" t="s">
        <v>72</v>
      </c>
      <c r="B11" s="13" t="s">
        <v>15</v>
      </c>
      <c r="C11" s="14">
        <f t="shared" ref="C11:C73" si="2">SUM(D11:M11)</f>
        <v>22970000</v>
      </c>
      <c r="D11" s="14">
        <f>D12</f>
        <v>2924234</v>
      </c>
      <c r="E11" s="14">
        <f>E12</f>
        <v>20045766</v>
      </c>
      <c r="F11" s="14">
        <f t="shared" ref="F11:M11" si="3">F12</f>
        <v>0</v>
      </c>
      <c r="G11" s="14">
        <f t="shared" si="3"/>
        <v>0</v>
      </c>
      <c r="H11" s="14">
        <f t="shared" si="3"/>
        <v>0</v>
      </c>
      <c r="I11" s="14">
        <f t="shared" si="3"/>
        <v>0</v>
      </c>
      <c r="J11" s="14">
        <f t="shared" si="3"/>
        <v>0</v>
      </c>
      <c r="K11" s="14">
        <f t="shared" si="3"/>
        <v>0</v>
      </c>
      <c r="L11" s="14">
        <f t="shared" si="3"/>
        <v>0</v>
      </c>
      <c r="M11" s="14">
        <f t="shared" si="3"/>
        <v>0</v>
      </c>
      <c r="N11" s="16" t="s">
        <v>21</v>
      </c>
    </row>
    <row r="12" spans="1:14" ht="40.5" customHeight="1">
      <c r="A12" s="19"/>
      <c r="B12" s="13" t="s">
        <v>17</v>
      </c>
      <c r="C12" s="14">
        <f t="shared" si="2"/>
        <v>22970000</v>
      </c>
      <c r="D12" s="14">
        <v>2924234</v>
      </c>
      <c r="E12" s="14">
        <v>20045766</v>
      </c>
      <c r="F12" s="10"/>
      <c r="G12" s="14"/>
      <c r="H12" s="14"/>
      <c r="I12" s="14"/>
      <c r="J12" s="14"/>
      <c r="K12" s="14"/>
      <c r="L12" s="14"/>
      <c r="M12" s="14"/>
      <c r="N12" s="16"/>
    </row>
    <row r="13" spans="1:14" ht="24" customHeight="1">
      <c r="A13" s="19" t="s">
        <v>80</v>
      </c>
      <c r="B13" s="13" t="s">
        <v>15</v>
      </c>
      <c r="C13" s="14">
        <f t="shared" si="2"/>
        <v>5900000</v>
      </c>
      <c r="D13" s="6">
        <f>D14</f>
        <v>5900000</v>
      </c>
      <c r="E13" s="6">
        <f t="shared" ref="E13:M13" si="4">E14</f>
        <v>0</v>
      </c>
      <c r="F13" s="6">
        <f t="shared" si="4"/>
        <v>0</v>
      </c>
      <c r="G13" s="6">
        <f t="shared" si="4"/>
        <v>0</v>
      </c>
      <c r="H13" s="6">
        <f t="shared" si="4"/>
        <v>0</v>
      </c>
      <c r="I13" s="6">
        <f t="shared" si="4"/>
        <v>0</v>
      </c>
      <c r="J13" s="6">
        <f t="shared" si="4"/>
        <v>0</v>
      </c>
      <c r="K13" s="6">
        <f t="shared" si="4"/>
        <v>0</v>
      </c>
      <c r="L13" s="6">
        <f t="shared" si="4"/>
        <v>0</v>
      </c>
      <c r="M13" s="6">
        <f t="shared" si="4"/>
        <v>0</v>
      </c>
      <c r="N13" s="16" t="s">
        <v>21</v>
      </c>
    </row>
    <row r="14" spans="1:14" ht="78" customHeight="1">
      <c r="A14" s="19"/>
      <c r="B14" s="13" t="s">
        <v>17</v>
      </c>
      <c r="C14" s="14">
        <f t="shared" si="2"/>
        <v>5900000</v>
      </c>
      <c r="D14" s="14">
        <v>5900000</v>
      </c>
      <c r="E14" s="14"/>
      <c r="F14" s="14"/>
      <c r="G14" s="14"/>
      <c r="H14" s="14"/>
      <c r="I14" s="14"/>
      <c r="J14" s="14"/>
      <c r="K14" s="14"/>
      <c r="L14" s="14"/>
      <c r="M14" s="14"/>
      <c r="N14" s="16"/>
    </row>
    <row r="15" spans="1:14" ht="24" customHeight="1">
      <c r="A15" s="15" t="s">
        <v>73</v>
      </c>
      <c r="B15" s="13" t="s">
        <v>15</v>
      </c>
      <c r="C15" s="14">
        <f t="shared" si="2"/>
        <v>1077534.75</v>
      </c>
      <c r="D15" s="14">
        <f>D16</f>
        <v>1067735.07</v>
      </c>
      <c r="E15" s="14">
        <f t="shared" ref="E15:M15" si="5">E16</f>
        <v>9799.68</v>
      </c>
      <c r="F15" s="14">
        <f t="shared" si="5"/>
        <v>0</v>
      </c>
      <c r="G15" s="14">
        <f t="shared" si="5"/>
        <v>0</v>
      </c>
      <c r="H15" s="14">
        <f t="shared" si="5"/>
        <v>0</v>
      </c>
      <c r="I15" s="14">
        <f t="shared" si="5"/>
        <v>0</v>
      </c>
      <c r="J15" s="14">
        <f t="shared" si="5"/>
        <v>0</v>
      </c>
      <c r="K15" s="14">
        <f t="shared" si="5"/>
        <v>0</v>
      </c>
      <c r="L15" s="14">
        <f t="shared" si="5"/>
        <v>0</v>
      </c>
      <c r="M15" s="14">
        <f t="shared" si="5"/>
        <v>0</v>
      </c>
      <c r="N15" s="16" t="s">
        <v>21</v>
      </c>
    </row>
    <row r="16" spans="1:14" ht="61.5" customHeight="1">
      <c r="A16" s="15"/>
      <c r="B16" s="13" t="s">
        <v>17</v>
      </c>
      <c r="C16" s="14">
        <f t="shared" si="2"/>
        <v>1077534.75</v>
      </c>
      <c r="D16" s="14">
        <v>1067735.07</v>
      </c>
      <c r="E16" s="14">
        <v>9799.68</v>
      </c>
      <c r="F16" s="14"/>
      <c r="G16" s="14"/>
      <c r="H16" s="14"/>
      <c r="I16" s="14"/>
      <c r="J16" s="14"/>
      <c r="K16" s="14"/>
      <c r="L16" s="14"/>
      <c r="M16" s="14"/>
      <c r="N16" s="16"/>
    </row>
    <row r="17" spans="1:14" ht="29.25" customHeight="1">
      <c r="A17" s="15" t="s">
        <v>40</v>
      </c>
      <c r="B17" s="13" t="s">
        <v>15</v>
      </c>
      <c r="C17" s="14">
        <f t="shared" si="2"/>
        <v>17627513.550000001</v>
      </c>
      <c r="D17" s="14"/>
      <c r="E17" s="14">
        <f>E18</f>
        <v>17627513.550000001</v>
      </c>
      <c r="F17" s="14">
        <f t="shared" ref="F17:M17" si="6">F18</f>
        <v>0</v>
      </c>
      <c r="G17" s="14">
        <f t="shared" si="6"/>
        <v>0</v>
      </c>
      <c r="H17" s="14">
        <f t="shared" si="6"/>
        <v>0</v>
      </c>
      <c r="I17" s="14">
        <f t="shared" si="6"/>
        <v>0</v>
      </c>
      <c r="J17" s="14">
        <f t="shared" si="6"/>
        <v>0</v>
      </c>
      <c r="K17" s="14">
        <f t="shared" si="6"/>
        <v>0</v>
      </c>
      <c r="L17" s="14">
        <f t="shared" si="6"/>
        <v>0</v>
      </c>
      <c r="M17" s="14">
        <f t="shared" si="6"/>
        <v>0</v>
      </c>
      <c r="N17" s="16" t="s">
        <v>21</v>
      </c>
    </row>
    <row r="18" spans="1:14" ht="131.25" customHeight="1">
      <c r="A18" s="15"/>
      <c r="B18" s="13" t="s">
        <v>17</v>
      </c>
      <c r="C18" s="14">
        <f t="shared" si="2"/>
        <v>17627513.550000001</v>
      </c>
      <c r="D18" s="14"/>
      <c r="E18" s="14">
        <v>17627513.550000001</v>
      </c>
      <c r="F18" s="14"/>
      <c r="G18" s="14"/>
      <c r="H18" s="14"/>
      <c r="I18" s="14"/>
      <c r="J18" s="14"/>
      <c r="K18" s="14"/>
      <c r="L18" s="14"/>
      <c r="M18" s="14"/>
      <c r="N18" s="16"/>
    </row>
    <row r="19" spans="1:14" ht="27.75" customHeight="1">
      <c r="A19" s="19" t="s">
        <v>70</v>
      </c>
      <c r="B19" s="13" t="s">
        <v>15</v>
      </c>
      <c r="C19" s="14">
        <f>SUM(D19:M19)</f>
        <v>695149.16</v>
      </c>
      <c r="D19" s="14">
        <f>D20</f>
        <v>0</v>
      </c>
      <c r="E19" s="14">
        <f t="shared" ref="E19:M19" si="7">E20</f>
        <v>695149.16</v>
      </c>
      <c r="F19" s="14">
        <f t="shared" si="7"/>
        <v>0</v>
      </c>
      <c r="G19" s="14">
        <f t="shared" si="7"/>
        <v>0</v>
      </c>
      <c r="H19" s="14">
        <f t="shared" si="7"/>
        <v>0</v>
      </c>
      <c r="I19" s="14">
        <f t="shared" si="7"/>
        <v>0</v>
      </c>
      <c r="J19" s="14">
        <f t="shared" si="7"/>
        <v>0</v>
      </c>
      <c r="K19" s="14">
        <f t="shared" si="7"/>
        <v>0</v>
      </c>
      <c r="L19" s="14">
        <f t="shared" si="7"/>
        <v>0</v>
      </c>
      <c r="M19" s="14">
        <f t="shared" si="7"/>
        <v>0</v>
      </c>
      <c r="N19" s="12"/>
    </row>
    <row r="20" spans="1:14" ht="95.25" customHeight="1">
      <c r="A20" s="19"/>
      <c r="B20" s="13" t="s">
        <v>16</v>
      </c>
      <c r="C20" s="14">
        <f t="shared" ref="C20" si="8">SUM(D20:M20)</f>
        <v>695149.16</v>
      </c>
      <c r="D20" s="14"/>
      <c r="E20" s="14">
        <v>695149.16</v>
      </c>
      <c r="F20" s="14"/>
      <c r="G20" s="14">
        <f t="shared" ref="G20:M20" si="9">G22+G24+G26+G28+G32</f>
        <v>0</v>
      </c>
      <c r="H20" s="14">
        <f t="shared" si="9"/>
        <v>0</v>
      </c>
      <c r="I20" s="14">
        <f t="shared" si="9"/>
        <v>0</v>
      </c>
      <c r="J20" s="14">
        <f t="shared" si="9"/>
        <v>0</v>
      </c>
      <c r="K20" s="14">
        <f t="shared" si="9"/>
        <v>0</v>
      </c>
      <c r="L20" s="14">
        <f t="shared" si="9"/>
        <v>0</v>
      </c>
      <c r="M20" s="14">
        <f t="shared" si="9"/>
        <v>0</v>
      </c>
      <c r="N20" s="12" t="s">
        <v>21</v>
      </c>
    </row>
    <row r="21" spans="1:14" ht="69.75" customHeight="1">
      <c r="A21" s="20" t="s">
        <v>81</v>
      </c>
      <c r="B21" s="13" t="s">
        <v>15</v>
      </c>
      <c r="C21" s="14">
        <f t="shared" si="2"/>
        <v>695149.16</v>
      </c>
      <c r="D21" s="14"/>
      <c r="E21" s="14">
        <f>E22</f>
        <v>695149.16</v>
      </c>
      <c r="F21" s="14">
        <f t="shared" ref="F21:M21" si="10">F22</f>
        <v>0</v>
      </c>
      <c r="G21" s="14">
        <f t="shared" si="10"/>
        <v>0</v>
      </c>
      <c r="H21" s="14">
        <f t="shared" si="10"/>
        <v>0</v>
      </c>
      <c r="I21" s="14">
        <f t="shared" si="10"/>
        <v>0</v>
      </c>
      <c r="J21" s="14">
        <f t="shared" si="10"/>
        <v>0</v>
      </c>
      <c r="K21" s="14">
        <f t="shared" si="10"/>
        <v>0</v>
      </c>
      <c r="L21" s="14">
        <f t="shared" si="10"/>
        <v>0</v>
      </c>
      <c r="M21" s="14">
        <f t="shared" si="10"/>
        <v>0</v>
      </c>
      <c r="N21" s="12"/>
    </row>
    <row r="22" spans="1:14" ht="72.75" customHeight="1">
      <c r="A22" s="21"/>
      <c r="B22" s="13" t="s">
        <v>17</v>
      </c>
      <c r="C22" s="14">
        <f t="shared" si="2"/>
        <v>695149.16</v>
      </c>
      <c r="D22" s="14"/>
      <c r="E22" s="14">
        <v>695149.16</v>
      </c>
      <c r="F22" s="14"/>
      <c r="G22" s="14"/>
      <c r="H22" s="14"/>
      <c r="I22" s="14"/>
      <c r="J22" s="14"/>
      <c r="K22" s="14"/>
      <c r="L22" s="14"/>
      <c r="M22" s="14"/>
      <c r="N22" s="12" t="s">
        <v>21</v>
      </c>
    </row>
    <row r="23" spans="1:14" ht="24.75" customHeight="1">
      <c r="A23" s="19" t="s">
        <v>74</v>
      </c>
      <c r="B23" s="13" t="s">
        <v>15</v>
      </c>
      <c r="C23" s="14">
        <f t="shared" si="2"/>
        <v>431459007.10000002</v>
      </c>
      <c r="D23" s="14">
        <f>D24+D25+D26</f>
        <v>198273450.47</v>
      </c>
      <c r="E23" s="14">
        <f t="shared" ref="E23:M23" si="11">E24+E25+E26</f>
        <v>124659056.63</v>
      </c>
      <c r="F23" s="14">
        <f t="shared" si="11"/>
        <v>108526500</v>
      </c>
      <c r="G23" s="14">
        <f t="shared" si="11"/>
        <v>0</v>
      </c>
      <c r="H23" s="14">
        <f t="shared" si="11"/>
        <v>0</v>
      </c>
      <c r="I23" s="14">
        <f t="shared" si="11"/>
        <v>0</v>
      </c>
      <c r="J23" s="14">
        <f t="shared" si="11"/>
        <v>0</v>
      </c>
      <c r="K23" s="14">
        <f t="shared" si="11"/>
        <v>0</v>
      </c>
      <c r="L23" s="14">
        <f t="shared" si="11"/>
        <v>0</v>
      </c>
      <c r="M23" s="14">
        <f t="shared" si="11"/>
        <v>0</v>
      </c>
      <c r="N23" s="12" t="s">
        <v>18</v>
      </c>
    </row>
    <row r="24" spans="1:14" ht="65.25" customHeight="1">
      <c r="A24" s="19"/>
      <c r="B24" s="13" t="s">
        <v>23</v>
      </c>
      <c r="C24" s="14">
        <f t="shared" si="2"/>
        <v>102091600</v>
      </c>
      <c r="D24" s="14">
        <f>D28+D32+D36</f>
        <v>34371000</v>
      </c>
      <c r="E24" s="14">
        <f t="shared" ref="E24:M24" si="12">E28+E32+E36</f>
        <v>33860300</v>
      </c>
      <c r="F24" s="14">
        <f t="shared" si="12"/>
        <v>33860300</v>
      </c>
      <c r="G24" s="14">
        <f t="shared" si="12"/>
        <v>0</v>
      </c>
      <c r="H24" s="14">
        <f t="shared" si="12"/>
        <v>0</v>
      </c>
      <c r="I24" s="14">
        <f t="shared" si="12"/>
        <v>0</v>
      </c>
      <c r="J24" s="14">
        <f t="shared" si="12"/>
        <v>0</v>
      </c>
      <c r="K24" s="14">
        <f t="shared" si="12"/>
        <v>0</v>
      </c>
      <c r="L24" s="14">
        <f t="shared" si="12"/>
        <v>0</v>
      </c>
      <c r="M24" s="14">
        <f t="shared" si="12"/>
        <v>0</v>
      </c>
      <c r="N24" s="12" t="s">
        <v>18</v>
      </c>
    </row>
    <row r="25" spans="1:14" ht="70.5" customHeight="1">
      <c r="A25" s="19"/>
      <c r="B25" s="13" t="s">
        <v>24</v>
      </c>
      <c r="C25" s="14">
        <f t="shared" si="2"/>
        <v>159681569.23000002</v>
      </c>
      <c r="D25" s="14">
        <f>D29+D33+D37</f>
        <v>53759769.230000004</v>
      </c>
      <c r="E25" s="14">
        <f t="shared" ref="E25:M25" si="13">E29+E33+E37</f>
        <v>52960900</v>
      </c>
      <c r="F25" s="14">
        <f t="shared" si="13"/>
        <v>52960900</v>
      </c>
      <c r="G25" s="14">
        <f t="shared" si="13"/>
        <v>0</v>
      </c>
      <c r="H25" s="14">
        <f t="shared" si="13"/>
        <v>0</v>
      </c>
      <c r="I25" s="14">
        <f t="shared" si="13"/>
        <v>0</v>
      </c>
      <c r="J25" s="14">
        <f t="shared" si="13"/>
        <v>0</v>
      </c>
      <c r="K25" s="14">
        <f t="shared" si="13"/>
        <v>0</v>
      </c>
      <c r="L25" s="14">
        <f t="shared" si="13"/>
        <v>0</v>
      </c>
      <c r="M25" s="14">
        <f t="shared" si="13"/>
        <v>0</v>
      </c>
      <c r="N25" s="12" t="s">
        <v>18</v>
      </c>
    </row>
    <row r="26" spans="1:14" ht="43.5" customHeight="1">
      <c r="A26" s="19"/>
      <c r="B26" s="13" t="s">
        <v>16</v>
      </c>
      <c r="C26" s="14">
        <f t="shared" si="2"/>
        <v>169685837.87</v>
      </c>
      <c r="D26" s="14">
        <f>D30+D34+D38+D40+D42+D44+D46+D48+D50</f>
        <v>110142681.23999999</v>
      </c>
      <c r="E26" s="14">
        <f t="shared" ref="E26:M26" si="14">E30+E34+E38+E40+E42+E44+E46+E48+E50</f>
        <v>37837856.630000003</v>
      </c>
      <c r="F26" s="14">
        <f t="shared" si="14"/>
        <v>21705300</v>
      </c>
      <c r="G26" s="14">
        <f t="shared" si="14"/>
        <v>0</v>
      </c>
      <c r="H26" s="14">
        <f t="shared" si="14"/>
        <v>0</v>
      </c>
      <c r="I26" s="14">
        <f t="shared" si="14"/>
        <v>0</v>
      </c>
      <c r="J26" s="14">
        <f t="shared" si="14"/>
        <v>0</v>
      </c>
      <c r="K26" s="14">
        <f t="shared" si="14"/>
        <v>0</v>
      </c>
      <c r="L26" s="14">
        <f t="shared" si="14"/>
        <v>0</v>
      </c>
      <c r="M26" s="14">
        <f t="shared" si="14"/>
        <v>0</v>
      </c>
      <c r="N26" s="12" t="s">
        <v>18</v>
      </c>
    </row>
    <row r="27" spans="1:14" ht="21.75" customHeight="1">
      <c r="A27" s="19" t="s">
        <v>50</v>
      </c>
      <c r="B27" s="13" t="s">
        <v>15</v>
      </c>
      <c r="C27" s="14">
        <f t="shared" si="2"/>
        <v>33162233.510000002</v>
      </c>
      <c r="D27" s="6">
        <f>D28+D29+D30</f>
        <v>33162233.510000002</v>
      </c>
      <c r="E27" s="6">
        <f t="shared" ref="E27:M27" si="15">E28+E29+E30</f>
        <v>0</v>
      </c>
      <c r="F27" s="6">
        <f t="shared" si="15"/>
        <v>0</v>
      </c>
      <c r="G27" s="6">
        <f t="shared" si="15"/>
        <v>0</v>
      </c>
      <c r="H27" s="6">
        <f t="shared" si="15"/>
        <v>0</v>
      </c>
      <c r="I27" s="6">
        <f t="shared" si="15"/>
        <v>0</v>
      </c>
      <c r="J27" s="6">
        <f t="shared" si="15"/>
        <v>0</v>
      </c>
      <c r="K27" s="6">
        <f t="shared" si="15"/>
        <v>0</v>
      </c>
      <c r="L27" s="6">
        <f t="shared" si="15"/>
        <v>0</v>
      </c>
      <c r="M27" s="6">
        <f t="shared" si="15"/>
        <v>0</v>
      </c>
      <c r="N27" s="16" t="s">
        <v>21</v>
      </c>
    </row>
    <row r="28" spans="1:14" ht="61.5" customHeight="1">
      <c r="A28" s="19"/>
      <c r="B28" s="13" t="s">
        <v>23</v>
      </c>
      <c r="C28" s="14">
        <f t="shared" si="2"/>
        <v>10088133.92</v>
      </c>
      <c r="D28" s="14">
        <v>10088133.92</v>
      </c>
      <c r="E28" s="14">
        <v>0</v>
      </c>
      <c r="F28" s="7">
        <v>0</v>
      </c>
      <c r="G28" s="7"/>
      <c r="H28" s="7"/>
      <c r="I28" s="7"/>
      <c r="J28" s="7"/>
      <c r="K28" s="7"/>
      <c r="L28" s="7"/>
      <c r="M28" s="7"/>
      <c r="N28" s="16"/>
    </row>
    <row r="29" spans="1:14" ht="61.5" customHeight="1">
      <c r="A29" s="19"/>
      <c r="B29" s="13" t="s">
        <v>24</v>
      </c>
      <c r="C29" s="14">
        <f t="shared" si="2"/>
        <v>15778876.130000001</v>
      </c>
      <c r="D29" s="14">
        <v>15778876.130000001</v>
      </c>
      <c r="E29" s="14">
        <v>0</v>
      </c>
      <c r="F29" s="7">
        <v>0</v>
      </c>
      <c r="G29" s="7"/>
      <c r="H29" s="7"/>
      <c r="I29" s="7"/>
      <c r="J29" s="7"/>
      <c r="K29" s="7"/>
      <c r="L29" s="7"/>
      <c r="M29" s="7"/>
      <c r="N29" s="16"/>
    </row>
    <row r="30" spans="1:14" ht="44.25" customHeight="1">
      <c r="A30" s="19"/>
      <c r="B30" s="13" t="s">
        <v>16</v>
      </c>
      <c r="C30" s="14">
        <f t="shared" si="2"/>
        <v>7295223.46</v>
      </c>
      <c r="D30" s="14">
        <v>7295223.46</v>
      </c>
      <c r="E30" s="14">
        <v>0</v>
      </c>
      <c r="F30" s="7">
        <v>0</v>
      </c>
      <c r="G30" s="7"/>
      <c r="H30" s="7"/>
      <c r="I30" s="7"/>
      <c r="J30" s="7"/>
      <c r="K30" s="7"/>
      <c r="L30" s="7"/>
      <c r="M30" s="7"/>
      <c r="N30" s="16"/>
    </row>
    <row r="31" spans="1:14" ht="27" customHeight="1">
      <c r="A31" s="19" t="s">
        <v>75</v>
      </c>
      <c r="B31" s="13" t="s">
        <v>15</v>
      </c>
      <c r="C31" s="14">
        <f t="shared" si="2"/>
        <v>262504706.42000002</v>
      </c>
      <c r="D31" s="14">
        <f>SUM(D32:D34)</f>
        <v>62628146.329999998</v>
      </c>
      <c r="E31" s="14">
        <f t="shared" ref="E31:M31" si="16">SUM(E32:E34)</f>
        <v>91350060.090000004</v>
      </c>
      <c r="F31" s="14">
        <f t="shared" si="16"/>
        <v>108526500</v>
      </c>
      <c r="G31" s="14">
        <f t="shared" si="16"/>
        <v>0</v>
      </c>
      <c r="H31" s="14">
        <f t="shared" si="16"/>
        <v>0</v>
      </c>
      <c r="I31" s="14">
        <f t="shared" si="16"/>
        <v>0</v>
      </c>
      <c r="J31" s="14">
        <f t="shared" si="16"/>
        <v>0</v>
      </c>
      <c r="K31" s="14">
        <f t="shared" si="16"/>
        <v>0</v>
      </c>
      <c r="L31" s="14">
        <f t="shared" si="16"/>
        <v>0</v>
      </c>
      <c r="M31" s="14">
        <f t="shared" si="16"/>
        <v>0</v>
      </c>
      <c r="N31" s="16" t="s">
        <v>21</v>
      </c>
    </row>
    <row r="32" spans="1:14" ht="79.5" customHeight="1">
      <c r="A32" s="19"/>
      <c r="B32" s="13" t="s">
        <v>23</v>
      </c>
      <c r="C32" s="14">
        <f t="shared" si="2"/>
        <v>81877307.879999995</v>
      </c>
      <c r="D32" s="14">
        <v>19532493.530000001</v>
      </c>
      <c r="E32" s="14">
        <v>28484514.350000001</v>
      </c>
      <c r="F32" s="14">
        <v>33860300</v>
      </c>
      <c r="G32" s="14"/>
      <c r="H32" s="14"/>
      <c r="I32" s="14"/>
      <c r="J32" s="14"/>
      <c r="K32" s="14"/>
      <c r="L32" s="14"/>
      <c r="M32" s="14"/>
      <c r="N32" s="16"/>
    </row>
    <row r="33" spans="1:14" ht="59.25" customHeight="1">
      <c r="A33" s="19"/>
      <c r="B33" s="13" t="s">
        <v>24</v>
      </c>
      <c r="C33" s="14">
        <f t="shared" si="2"/>
        <v>128064343.11</v>
      </c>
      <c r="D33" s="14">
        <v>30550823.219999999</v>
      </c>
      <c r="E33" s="14">
        <v>44552619.890000001</v>
      </c>
      <c r="F33" s="14">
        <v>52960900</v>
      </c>
      <c r="G33" s="14"/>
      <c r="H33" s="14"/>
      <c r="I33" s="14"/>
      <c r="J33" s="14"/>
      <c r="K33" s="14"/>
      <c r="L33" s="14"/>
      <c r="M33" s="14"/>
      <c r="N33" s="16"/>
    </row>
    <row r="34" spans="1:14" ht="44.25" customHeight="1">
      <c r="A34" s="19"/>
      <c r="B34" s="13" t="s">
        <v>16</v>
      </c>
      <c r="C34" s="14">
        <f t="shared" si="2"/>
        <v>52563055.43</v>
      </c>
      <c r="D34" s="14">
        <v>12544829.58</v>
      </c>
      <c r="E34" s="14">
        <v>18312925.850000001</v>
      </c>
      <c r="F34" s="14">
        <v>21705300</v>
      </c>
      <c r="G34" s="14"/>
      <c r="H34" s="14"/>
      <c r="I34" s="14"/>
      <c r="J34" s="14"/>
      <c r="K34" s="14"/>
      <c r="L34" s="14"/>
      <c r="M34" s="14"/>
      <c r="N34" s="16"/>
    </row>
    <row r="35" spans="1:14" ht="20.25" customHeight="1">
      <c r="A35" s="20" t="s">
        <v>51</v>
      </c>
      <c r="B35" s="13" t="s">
        <v>15</v>
      </c>
      <c r="C35" s="14">
        <f>SUM(D35:M35)</f>
        <v>37002892.539999999</v>
      </c>
      <c r="D35" s="14">
        <f>SUM(D36:D38)</f>
        <v>19772810.23</v>
      </c>
      <c r="E35" s="14">
        <f t="shared" ref="E35:M35" si="17">SUM(E36:E38)</f>
        <v>17230082.309999999</v>
      </c>
      <c r="F35" s="14">
        <f t="shared" si="17"/>
        <v>0</v>
      </c>
      <c r="G35" s="14">
        <f t="shared" si="17"/>
        <v>0</v>
      </c>
      <c r="H35" s="14">
        <f t="shared" si="17"/>
        <v>0</v>
      </c>
      <c r="I35" s="14">
        <f t="shared" si="17"/>
        <v>0</v>
      </c>
      <c r="J35" s="14">
        <f t="shared" si="17"/>
        <v>0</v>
      </c>
      <c r="K35" s="14">
        <f t="shared" si="17"/>
        <v>0</v>
      </c>
      <c r="L35" s="14">
        <f t="shared" si="17"/>
        <v>0</v>
      </c>
      <c r="M35" s="14">
        <f t="shared" si="17"/>
        <v>0</v>
      </c>
      <c r="N35" s="23" t="s">
        <v>21</v>
      </c>
    </row>
    <row r="36" spans="1:14" ht="80.25" customHeight="1">
      <c r="A36" s="22"/>
      <c r="B36" s="13" t="s">
        <v>23</v>
      </c>
      <c r="C36" s="14">
        <f t="shared" si="2"/>
        <v>10126158.199999999</v>
      </c>
      <c r="D36" s="14">
        <v>4750372.55</v>
      </c>
      <c r="E36" s="14">
        <v>5375785.6500000004</v>
      </c>
      <c r="F36" s="14"/>
      <c r="G36" s="14"/>
      <c r="H36" s="14"/>
      <c r="I36" s="14"/>
      <c r="J36" s="14"/>
      <c r="K36" s="14"/>
      <c r="L36" s="14"/>
      <c r="M36" s="14"/>
      <c r="N36" s="24"/>
    </row>
    <row r="37" spans="1:14" ht="63" customHeight="1">
      <c r="A37" s="22"/>
      <c r="B37" s="13" t="s">
        <v>24</v>
      </c>
      <c r="C37" s="14">
        <f t="shared" si="2"/>
        <v>15838349.989999998</v>
      </c>
      <c r="D37" s="14">
        <v>7430069.8799999999</v>
      </c>
      <c r="E37" s="14">
        <v>8408280.1099999994</v>
      </c>
      <c r="F37" s="14"/>
      <c r="G37" s="14"/>
      <c r="H37" s="14"/>
      <c r="I37" s="14"/>
      <c r="J37" s="14"/>
      <c r="K37" s="14"/>
      <c r="L37" s="14"/>
      <c r="M37" s="14"/>
      <c r="N37" s="25"/>
    </row>
    <row r="38" spans="1:14" ht="42.75" customHeight="1">
      <c r="A38" s="21"/>
      <c r="B38" s="13" t="s">
        <v>16</v>
      </c>
      <c r="C38" s="14">
        <f t="shared" si="2"/>
        <v>11038384.35</v>
      </c>
      <c r="D38" s="14">
        <v>7592367.7999999998</v>
      </c>
      <c r="E38" s="14">
        <v>3446016.55</v>
      </c>
      <c r="F38" s="14"/>
      <c r="G38" s="14"/>
      <c r="H38" s="14"/>
      <c r="I38" s="14"/>
      <c r="J38" s="14"/>
      <c r="K38" s="14"/>
      <c r="L38" s="14"/>
      <c r="M38" s="14"/>
      <c r="N38" s="26"/>
    </row>
    <row r="39" spans="1:14" ht="20.25" customHeight="1">
      <c r="A39" s="19" t="s">
        <v>52</v>
      </c>
      <c r="B39" s="13" t="s">
        <v>15</v>
      </c>
      <c r="C39" s="14">
        <f t="shared" si="2"/>
        <v>2350000</v>
      </c>
      <c r="D39" s="14">
        <f>D40</f>
        <v>2350000</v>
      </c>
      <c r="E39" s="14">
        <f t="shared" ref="E39:M39" si="18">SUM(E40:E40)</f>
        <v>0</v>
      </c>
      <c r="F39" s="14">
        <f t="shared" si="18"/>
        <v>0</v>
      </c>
      <c r="G39" s="14">
        <f t="shared" si="18"/>
        <v>0</v>
      </c>
      <c r="H39" s="14">
        <f t="shared" si="18"/>
        <v>0</v>
      </c>
      <c r="I39" s="14">
        <f t="shared" si="18"/>
        <v>0</v>
      </c>
      <c r="J39" s="14">
        <f t="shared" si="18"/>
        <v>0</v>
      </c>
      <c r="K39" s="14">
        <f t="shared" si="18"/>
        <v>0</v>
      </c>
      <c r="L39" s="14">
        <f t="shared" si="18"/>
        <v>0</v>
      </c>
      <c r="M39" s="14">
        <f t="shared" si="18"/>
        <v>0</v>
      </c>
      <c r="N39" s="16" t="s">
        <v>21</v>
      </c>
    </row>
    <row r="40" spans="1:14" ht="44.25" customHeight="1">
      <c r="A40" s="19"/>
      <c r="B40" s="13" t="s">
        <v>16</v>
      </c>
      <c r="C40" s="14">
        <f t="shared" si="2"/>
        <v>2350000</v>
      </c>
      <c r="D40" s="14">
        <v>2350000</v>
      </c>
      <c r="E40" s="14"/>
      <c r="F40" s="14"/>
      <c r="G40" s="14"/>
      <c r="H40" s="14"/>
      <c r="I40" s="14"/>
      <c r="J40" s="14"/>
      <c r="K40" s="14"/>
      <c r="L40" s="14"/>
      <c r="M40" s="14"/>
      <c r="N40" s="16"/>
    </row>
    <row r="41" spans="1:14" ht="20.25" customHeight="1">
      <c r="A41" s="19" t="s">
        <v>53</v>
      </c>
      <c r="B41" s="13" t="s">
        <v>15</v>
      </c>
      <c r="C41" s="14">
        <f t="shared" si="2"/>
        <v>5632306.7000000002</v>
      </c>
      <c r="D41" s="14">
        <f>D42</f>
        <v>5632306.7000000002</v>
      </c>
      <c r="E41" s="14">
        <f t="shared" ref="E41:M41" si="19">SUM(E42:E42)</f>
        <v>0</v>
      </c>
      <c r="F41" s="14">
        <f t="shared" si="19"/>
        <v>0</v>
      </c>
      <c r="G41" s="14">
        <f t="shared" si="19"/>
        <v>0</v>
      </c>
      <c r="H41" s="14">
        <f t="shared" si="19"/>
        <v>0</v>
      </c>
      <c r="I41" s="14">
        <f t="shared" si="19"/>
        <v>0</v>
      </c>
      <c r="J41" s="14">
        <f t="shared" si="19"/>
        <v>0</v>
      </c>
      <c r="K41" s="14">
        <f t="shared" si="19"/>
        <v>0</v>
      </c>
      <c r="L41" s="14">
        <f t="shared" si="19"/>
        <v>0</v>
      </c>
      <c r="M41" s="14">
        <f t="shared" si="19"/>
        <v>0</v>
      </c>
      <c r="N41" s="16" t="s">
        <v>21</v>
      </c>
    </row>
    <row r="42" spans="1:14" ht="44.25" customHeight="1">
      <c r="A42" s="19"/>
      <c r="B42" s="13" t="s">
        <v>16</v>
      </c>
      <c r="C42" s="14">
        <f t="shared" si="2"/>
        <v>5632306.7000000002</v>
      </c>
      <c r="D42" s="14">
        <v>5632306.7000000002</v>
      </c>
      <c r="E42" s="14"/>
      <c r="F42" s="14"/>
      <c r="G42" s="14"/>
      <c r="H42" s="14"/>
      <c r="I42" s="14"/>
      <c r="J42" s="14"/>
      <c r="K42" s="14"/>
      <c r="L42" s="14"/>
      <c r="M42" s="14"/>
      <c r="N42" s="16"/>
    </row>
    <row r="43" spans="1:14" ht="23.25" customHeight="1">
      <c r="A43" s="19" t="s">
        <v>54</v>
      </c>
      <c r="B43" s="13" t="s">
        <v>15</v>
      </c>
      <c r="C43" s="14">
        <f>C44</f>
        <v>62708748.340000004</v>
      </c>
      <c r="D43" s="14">
        <f t="shared" ref="D43:M43" si="20">D44</f>
        <v>62708748.340000004</v>
      </c>
      <c r="E43" s="14">
        <f t="shared" si="20"/>
        <v>0</v>
      </c>
      <c r="F43" s="14">
        <f t="shared" si="20"/>
        <v>0</v>
      </c>
      <c r="G43" s="14">
        <f t="shared" si="20"/>
        <v>0</v>
      </c>
      <c r="H43" s="14">
        <f t="shared" si="20"/>
        <v>0</v>
      </c>
      <c r="I43" s="14">
        <f t="shared" si="20"/>
        <v>0</v>
      </c>
      <c r="J43" s="14">
        <f t="shared" si="20"/>
        <v>0</v>
      </c>
      <c r="K43" s="14">
        <f t="shared" si="20"/>
        <v>0</v>
      </c>
      <c r="L43" s="14">
        <f t="shared" si="20"/>
        <v>0</v>
      </c>
      <c r="M43" s="14">
        <f t="shared" si="20"/>
        <v>0</v>
      </c>
      <c r="N43" s="16" t="s">
        <v>25</v>
      </c>
    </row>
    <row r="44" spans="1:14" ht="41.25" customHeight="1">
      <c r="A44" s="19"/>
      <c r="B44" s="13" t="s">
        <v>16</v>
      </c>
      <c r="C44" s="14">
        <f t="shared" si="2"/>
        <v>62708748.340000004</v>
      </c>
      <c r="D44" s="14">
        <v>62708748.340000004</v>
      </c>
      <c r="E44" s="14"/>
      <c r="F44" s="14"/>
      <c r="G44" s="14"/>
      <c r="H44" s="14"/>
      <c r="I44" s="14"/>
      <c r="J44" s="14"/>
      <c r="K44" s="14"/>
      <c r="L44" s="14"/>
      <c r="M44" s="14"/>
      <c r="N44" s="16"/>
    </row>
    <row r="45" spans="1:14" ht="23.25" customHeight="1">
      <c r="A45" s="19" t="s">
        <v>76</v>
      </c>
      <c r="B45" s="13" t="s">
        <v>15</v>
      </c>
      <c r="C45" s="14">
        <f t="shared" si="2"/>
        <v>14352078.5</v>
      </c>
      <c r="D45" s="11">
        <v>0</v>
      </c>
      <c r="E45" s="14">
        <f t="shared" ref="E45:M45" si="21">E46</f>
        <v>14352078.5</v>
      </c>
      <c r="F45" s="14">
        <f t="shared" si="21"/>
        <v>0</v>
      </c>
      <c r="G45" s="14">
        <f t="shared" si="21"/>
        <v>0</v>
      </c>
      <c r="H45" s="14">
        <f t="shared" si="21"/>
        <v>0</v>
      </c>
      <c r="I45" s="14">
        <f t="shared" si="21"/>
        <v>0</v>
      </c>
      <c r="J45" s="14">
        <f t="shared" si="21"/>
        <v>0</v>
      </c>
      <c r="K45" s="14">
        <f t="shared" si="21"/>
        <v>0</v>
      </c>
      <c r="L45" s="14">
        <f t="shared" si="21"/>
        <v>0</v>
      </c>
      <c r="M45" s="14">
        <f t="shared" si="21"/>
        <v>0</v>
      </c>
      <c r="N45" s="16" t="s">
        <v>21</v>
      </c>
    </row>
    <row r="46" spans="1:14" ht="41.25" customHeight="1">
      <c r="A46" s="19"/>
      <c r="B46" s="13" t="s">
        <v>16</v>
      </c>
      <c r="C46" s="14">
        <f t="shared" si="2"/>
        <v>14352078.5</v>
      </c>
      <c r="D46" s="11">
        <v>0</v>
      </c>
      <c r="E46" s="14">
        <v>14352078.5</v>
      </c>
      <c r="F46" s="14"/>
      <c r="G46" s="14"/>
      <c r="H46" s="14"/>
      <c r="I46" s="14"/>
      <c r="J46" s="14"/>
      <c r="K46" s="14"/>
      <c r="L46" s="14"/>
      <c r="M46" s="14"/>
      <c r="N46" s="16"/>
    </row>
    <row r="47" spans="1:14" ht="26.25" customHeight="1">
      <c r="A47" s="15" t="s">
        <v>41</v>
      </c>
      <c r="B47" s="13" t="s">
        <v>15</v>
      </c>
      <c r="C47" s="14">
        <f t="shared" si="2"/>
        <v>1726835.73</v>
      </c>
      <c r="D47" s="14"/>
      <c r="E47" s="14">
        <f>E48</f>
        <v>1726835.73</v>
      </c>
      <c r="F47" s="14">
        <f t="shared" ref="F47:M47" si="22">F48</f>
        <v>0</v>
      </c>
      <c r="G47" s="14">
        <f t="shared" si="22"/>
        <v>0</v>
      </c>
      <c r="H47" s="14">
        <f t="shared" si="22"/>
        <v>0</v>
      </c>
      <c r="I47" s="14">
        <f t="shared" si="22"/>
        <v>0</v>
      </c>
      <c r="J47" s="14">
        <f t="shared" si="22"/>
        <v>0</v>
      </c>
      <c r="K47" s="14">
        <f t="shared" si="22"/>
        <v>0</v>
      </c>
      <c r="L47" s="14">
        <f t="shared" si="22"/>
        <v>0</v>
      </c>
      <c r="M47" s="14">
        <f t="shared" si="22"/>
        <v>0</v>
      </c>
      <c r="N47" s="16" t="s">
        <v>21</v>
      </c>
    </row>
    <row r="48" spans="1:14" ht="43.5" customHeight="1">
      <c r="A48" s="15"/>
      <c r="B48" s="13" t="s">
        <v>16</v>
      </c>
      <c r="C48" s="14">
        <f t="shared" si="2"/>
        <v>1726835.73</v>
      </c>
      <c r="D48" s="14"/>
      <c r="E48" s="14">
        <v>1726835.73</v>
      </c>
      <c r="F48" s="14"/>
      <c r="G48" s="14"/>
      <c r="H48" s="14"/>
      <c r="I48" s="14"/>
      <c r="J48" s="14"/>
      <c r="K48" s="14"/>
      <c r="L48" s="14"/>
      <c r="M48" s="14"/>
      <c r="N48" s="16"/>
    </row>
    <row r="49" spans="1:14" ht="26.25" customHeight="1">
      <c r="A49" s="15" t="s">
        <v>55</v>
      </c>
      <c r="B49" s="13" t="s">
        <v>15</v>
      </c>
      <c r="C49" s="14">
        <f t="shared" si="2"/>
        <v>12019205.359999999</v>
      </c>
      <c r="D49" s="14">
        <f>D50</f>
        <v>12019205.359999999</v>
      </c>
      <c r="E49" s="14">
        <f t="shared" ref="E49:M49" si="23">E50</f>
        <v>0</v>
      </c>
      <c r="F49" s="14">
        <f t="shared" si="23"/>
        <v>0</v>
      </c>
      <c r="G49" s="14">
        <f t="shared" si="23"/>
        <v>0</v>
      </c>
      <c r="H49" s="14">
        <f t="shared" si="23"/>
        <v>0</v>
      </c>
      <c r="I49" s="14">
        <f t="shared" si="23"/>
        <v>0</v>
      </c>
      <c r="J49" s="14">
        <f t="shared" si="23"/>
        <v>0</v>
      </c>
      <c r="K49" s="14">
        <f t="shared" si="23"/>
        <v>0</v>
      </c>
      <c r="L49" s="14">
        <f t="shared" si="23"/>
        <v>0</v>
      </c>
      <c r="M49" s="14">
        <f t="shared" si="23"/>
        <v>0</v>
      </c>
      <c r="N49" s="16" t="s">
        <v>21</v>
      </c>
    </row>
    <row r="50" spans="1:14" ht="45" customHeight="1">
      <c r="A50" s="31"/>
      <c r="B50" s="13" t="s">
        <v>16</v>
      </c>
      <c r="C50" s="14">
        <f t="shared" si="2"/>
        <v>12019205.359999999</v>
      </c>
      <c r="D50" s="14">
        <v>12019205.359999999</v>
      </c>
      <c r="E50" s="14"/>
      <c r="F50" s="14"/>
      <c r="G50" s="14"/>
      <c r="H50" s="14"/>
      <c r="I50" s="14"/>
      <c r="J50" s="14"/>
      <c r="K50" s="14"/>
      <c r="L50" s="14"/>
      <c r="M50" s="14"/>
      <c r="N50" s="16"/>
    </row>
    <row r="51" spans="1:14" ht="27.75" customHeight="1">
      <c r="A51" s="19" t="s">
        <v>56</v>
      </c>
      <c r="B51" s="13" t="s">
        <v>15</v>
      </c>
      <c r="C51" s="14">
        <f t="shared" si="2"/>
        <v>2632334224.3355432</v>
      </c>
      <c r="D51" s="14">
        <f>D52</f>
        <v>256365635.19999999</v>
      </c>
      <c r="E51" s="14">
        <f>E52</f>
        <v>233332821.38999999</v>
      </c>
      <c r="F51" s="14">
        <f t="shared" ref="F51:M51" si="24">F52</f>
        <v>246609467.11000001</v>
      </c>
      <c r="G51" s="14">
        <f t="shared" si="24"/>
        <v>289272512.77650625</v>
      </c>
      <c r="H51" s="14">
        <f t="shared" si="24"/>
        <v>294402564.07650626</v>
      </c>
      <c r="I51" s="14">
        <f t="shared" si="24"/>
        <v>264892268.97650623</v>
      </c>
      <c r="J51" s="14">
        <f t="shared" si="24"/>
        <v>254822168.27650619</v>
      </c>
      <c r="K51" s="14">
        <f t="shared" si="24"/>
        <v>259632216.37650618</v>
      </c>
      <c r="L51" s="14">
        <f t="shared" si="24"/>
        <v>264212262.17650622</v>
      </c>
      <c r="M51" s="14">
        <f t="shared" si="24"/>
        <v>268792307.97650623</v>
      </c>
      <c r="N51" s="32" t="s">
        <v>25</v>
      </c>
    </row>
    <row r="52" spans="1:14" ht="190.5" customHeight="1">
      <c r="A52" s="19"/>
      <c r="B52" s="13" t="s">
        <v>17</v>
      </c>
      <c r="C52" s="14">
        <f t="shared" si="2"/>
        <v>2632334224.3355432</v>
      </c>
      <c r="D52" s="14">
        <v>256365635.19999999</v>
      </c>
      <c r="E52" s="14">
        <v>233332821.38999999</v>
      </c>
      <c r="F52" s="14">
        <v>246609467.11000001</v>
      </c>
      <c r="G52" s="14">
        <v>289272512.77650625</v>
      </c>
      <c r="H52" s="14">
        <v>294402564.07650626</v>
      </c>
      <c r="I52" s="14">
        <v>264892268.97650623</v>
      </c>
      <c r="J52" s="14">
        <v>254822168.27650619</v>
      </c>
      <c r="K52" s="14">
        <v>259632216.37650618</v>
      </c>
      <c r="L52" s="14">
        <v>264212262.17650622</v>
      </c>
      <c r="M52" s="14">
        <v>268792307.97650623</v>
      </c>
      <c r="N52" s="32"/>
    </row>
    <row r="53" spans="1:14" ht="30" customHeight="1">
      <c r="A53" s="19" t="s">
        <v>57</v>
      </c>
      <c r="B53" s="13" t="s">
        <v>15</v>
      </c>
      <c r="C53" s="14">
        <f t="shared" si="2"/>
        <v>62788926.659999996</v>
      </c>
      <c r="D53" s="14">
        <f>SUM(D54:D55)</f>
        <v>2299335.81</v>
      </c>
      <c r="E53" s="14">
        <f t="shared" ref="E53:M53" si="25">SUM(E54:E55)</f>
        <v>6721065.6500000004</v>
      </c>
      <c r="F53" s="14">
        <f t="shared" si="25"/>
        <v>6721065.6500000004</v>
      </c>
      <c r="G53" s="14">
        <f t="shared" si="25"/>
        <v>6721065.6500000004</v>
      </c>
      <c r="H53" s="14">
        <f t="shared" si="25"/>
        <v>6721065.6500000004</v>
      </c>
      <c r="I53" s="14">
        <f t="shared" si="25"/>
        <v>6721065.6500000004</v>
      </c>
      <c r="J53" s="14">
        <f t="shared" si="25"/>
        <v>6721065.6500000004</v>
      </c>
      <c r="K53" s="14">
        <f t="shared" si="25"/>
        <v>6721065.6500000004</v>
      </c>
      <c r="L53" s="14">
        <f t="shared" si="25"/>
        <v>6721065.6500000004</v>
      </c>
      <c r="M53" s="14">
        <f t="shared" si="25"/>
        <v>6721065.6500000004</v>
      </c>
      <c r="N53" s="32" t="s">
        <v>25</v>
      </c>
    </row>
    <row r="54" spans="1:14" ht="68.25" customHeight="1">
      <c r="A54" s="19"/>
      <c r="B54" s="13" t="s">
        <v>24</v>
      </c>
      <c r="C54" s="14">
        <f t="shared" si="2"/>
        <v>30720911.909999993</v>
      </c>
      <c r="D54" s="14">
        <v>2299335.81</v>
      </c>
      <c r="E54" s="14">
        <v>3157952.9</v>
      </c>
      <c r="F54" s="14">
        <v>3157952.9</v>
      </c>
      <c r="G54" s="14">
        <v>3157952.9</v>
      </c>
      <c r="H54" s="14">
        <v>3157952.9</v>
      </c>
      <c r="I54" s="14">
        <v>3157952.9</v>
      </c>
      <c r="J54" s="14">
        <v>3157952.9</v>
      </c>
      <c r="K54" s="14">
        <v>3157952.9</v>
      </c>
      <c r="L54" s="14">
        <v>3157952.9</v>
      </c>
      <c r="M54" s="14">
        <v>3157952.9</v>
      </c>
      <c r="N54" s="32"/>
    </row>
    <row r="55" spans="1:14" ht="42" customHeight="1">
      <c r="A55" s="19"/>
      <c r="B55" s="13" t="s">
        <v>16</v>
      </c>
      <c r="C55" s="14">
        <f t="shared" si="2"/>
        <v>32068014.75</v>
      </c>
      <c r="D55" s="14">
        <v>0</v>
      </c>
      <c r="E55" s="14">
        <v>3563112.75</v>
      </c>
      <c r="F55" s="14">
        <v>3563112.75</v>
      </c>
      <c r="G55" s="14">
        <f>F55</f>
        <v>3563112.75</v>
      </c>
      <c r="H55" s="14">
        <f t="shared" ref="H55:M55" si="26">G55</f>
        <v>3563112.75</v>
      </c>
      <c r="I55" s="14">
        <f t="shared" si="26"/>
        <v>3563112.75</v>
      </c>
      <c r="J55" s="14">
        <f t="shared" si="26"/>
        <v>3563112.75</v>
      </c>
      <c r="K55" s="14">
        <f t="shared" si="26"/>
        <v>3563112.75</v>
      </c>
      <c r="L55" s="14">
        <f t="shared" si="26"/>
        <v>3563112.75</v>
      </c>
      <c r="M55" s="14">
        <f t="shared" si="26"/>
        <v>3563112.75</v>
      </c>
      <c r="N55" s="32"/>
    </row>
    <row r="56" spans="1:14" ht="42" customHeight="1">
      <c r="A56" s="15" t="s">
        <v>83</v>
      </c>
      <c r="B56" s="13" t="s">
        <v>15</v>
      </c>
      <c r="C56" s="14">
        <f t="shared" si="2"/>
        <v>5313585.4800000004</v>
      </c>
      <c r="D56" s="14">
        <f>D57</f>
        <v>5313585.4800000004</v>
      </c>
      <c r="E56" s="14"/>
      <c r="F56" s="14"/>
      <c r="G56" s="14"/>
      <c r="H56" s="14"/>
      <c r="I56" s="14"/>
      <c r="J56" s="14"/>
      <c r="K56" s="14"/>
      <c r="L56" s="14"/>
      <c r="M56" s="14"/>
      <c r="N56" s="12" t="s">
        <v>18</v>
      </c>
    </row>
    <row r="57" spans="1:14" ht="60" customHeight="1">
      <c r="A57" s="15"/>
      <c r="B57" s="13" t="s">
        <v>16</v>
      </c>
      <c r="C57" s="14">
        <f t="shared" si="2"/>
        <v>5313585.4800000004</v>
      </c>
      <c r="D57" s="14">
        <f>D59+D61</f>
        <v>5313585.4800000004</v>
      </c>
      <c r="E57" s="14"/>
      <c r="F57" s="14"/>
      <c r="G57" s="14"/>
      <c r="H57" s="14"/>
      <c r="I57" s="14"/>
      <c r="J57" s="14"/>
      <c r="K57" s="14"/>
      <c r="L57" s="14"/>
      <c r="M57" s="14"/>
      <c r="N57" s="12" t="s">
        <v>18</v>
      </c>
    </row>
    <row r="58" spans="1:14" ht="43.5" customHeight="1">
      <c r="A58" s="15" t="s">
        <v>82</v>
      </c>
      <c r="B58" s="13" t="s">
        <v>15</v>
      </c>
      <c r="C58" s="14">
        <f t="shared" si="2"/>
        <v>2999999.55</v>
      </c>
      <c r="D58" s="14">
        <f>D59</f>
        <v>2999999.55</v>
      </c>
      <c r="E58" s="14"/>
      <c r="F58" s="14"/>
      <c r="G58" s="14"/>
      <c r="H58" s="14"/>
      <c r="I58" s="14"/>
      <c r="J58" s="14"/>
      <c r="K58" s="14"/>
      <c r="L58" s="14"/>
      <c r="M58" s="14"/>
      <c r="N58" s="32" t="s">
        <v>25</v>
      </c>
    </row>
    <row r="59" spans="1:14" ht="57" customHeight="1">
      <c r="A59" s="15"/>
      <c r="B59" s="13" t="s">
        <v>16</v>
      </c>
      <c r="C59" s="14">
        <f t="shared" si="2"/>
        <v>2999999.55</v>
      </c>
      <c r="D59" s="14">
        <f>2999999.55</f>
        <v>2999999.55</v>
      </c>
      <c r="E59" s="14"/>
      <c r="F59" s="14"/>
      <c r="G59" s="14"/>
      <c r="H59" s="14"/>
      <c r="I59" s="14"/>
      <c r="J59" s="14"/>
      <c r="K59" s="14"/>
      <c r="L59" s="14"/>
      <c r="M59" s="14"/>
      <c r="N59" s="32"/>
    </row>
    <row r="60" spans="1:14" ht="37.5" customHeight="1">
      <c r="A60" s="15" t="s">
        <v>77</v>
      </c>
      <c r="B60" s="13" t="s">
        <v>15</v>
      </c>
      <c r="C60" s="14">
        <f t="shared" si="2"/>
        <v>2313585.9300000002</v>
      </c>
      <c r="D60" s="14">
        <f>D61</f>
        <v>2313585.9300000002</v>
      </c>
      <c r="E60" s="14"/>
      <c r="F60" s="14"/>
      <c r="G60" s="14"/>
      <c r="H60" s="14"/>
      <c r="I60" s="14"/>
      <c r="J60" s="14"/>
      <c r="K60" s="14"/>
      <c r="L60" s="14"/>
      <c r="M60" s="14"/>
      <c r="N60" s="32" t="s">
        <v>25</v>
      </c>
    </row>
    <row r="61" spans="1:14" ht="66" customHeight="1">
      <c r="A61" s="15"/>
      <c r="B61" s="13" t="s">
        <v>16</v>
      </c>
      <c r="C61" s="14">
        <f t="shared" si="2"/>
        <v>2313585.9300000002</v>
      </c>
      <c r="D61" s="14">
        <v>2313585.9300000002</v>
      </c>
      <c r="E61" s="14"/>
      <c r="F61" s="14"/>
      <c r="G61" s="14"/>
      <c r="H61" s="14"/>
      <c r="I61" s="14"/>
      <c r="J61" s="14"/>
      <c r="K61" s="14"/>
      <c r="L61" s="14"/>
      <c r="M61" s="14"/>
      <c r="N61" s="32"/>
    </row>
    <row r="62" spans="1:14" ht="36" customHeight="1">
      <c r="A62" s="15" t="s">
        <v>58</v>
      </c>
      <c r="B62" s="13" t="s">
        <v>15</v>
      </c>
      <c r="C62" s="14">
        <f t="shared" si="2"/>
        <v>5741406.1299999999</v>
      </c>
      <c r="D62" s="14">
        <f>D63+D64</f>
        <v>5741406.1299999999</v>
      </c>
      <c r="E62" s="14"/>
      <c r="F62" s="14"/>
      <c r="G62" s="14"/>
      <c r="H62" s="14"/>
      <c r="I62" s="14"/>
      <c r="J62" s="14"/>
      <c r="K62" s="14"/>
      <c r="L62" s="14"/>
      <c r="M62" s="14"/>
      <c r="N62" s="12" t="s">
        <v>18</v>
      </c>
    </row>
    <row r="63" spans="1:14" ht="68.25" customHeight="1">
      <c r="A63" s="15"/>
      <c r="B63" s="13" t="s">
        <v>24</v>
      </c>
      <c r="C63" s="14">
        <f t="shared" si="2"/>
        <v>2486650</v>
      </c>
      <c r="D63" s="14">
        <f>D66</f>
        <v>2486650</v>
      </c>
      <c r="E63" s="14"/>
      <c r="F63" s="14"/>
      <c r="G63" s="14"/>
      <c r="H63" s="14"/>
      <c r="I63" s="14"/>
      <c r="J63" s="14"/>
      <c r="K63" s="14"/>
      <c r="L63" s="14"/>
      <c r="M63" s="14"/>
      <c r="N63" s="12" t="s">
        <v>18</v>
      </c>
    </row>
    <row r="64" spans="1:14" ht="45" customHeight="1">
      <c r="A64" s="15"/>
      <c r="B64" s="13" t="s">
        <v>16</v>
      </c>
      <c r="C64" s="14">
        <f t="shared" si="2"/>
        <v>3254756.13</v>
      </c>
      <c r="D64" s="14">
        <f>D67+D69</f>
        <v>3254756.13</v>
      </c>
      <c r="E64" s="14"/>
      <c r="F64" s="14"/>
      <c r="G64" s="14"/>
      <c r="H64" s="14"/>
      <c r="I64" s="14"/>
      <c r="J64" s="14"/>
      <c r="K64" s="14"/>
      <c r="L64" s="14"/>
      <c r="M64" s="14"/>
      <c r="N64" s="12" t="s">
        <v>18</v>
      </c>
    </row>
    <row r="65" spans="1:14" ht="31.5" customHeight="1">
      <c r="A65" s="15" t="s">
        <v>59</v>
      </c>
      <c r="B65" s="13" t="s">
        <v>15</v>
      </c>
      <c r="C65" s="14">
        <f t="shared" si="2"/>
        <v>4998519.88</v>
      </c>
      <c r="D65" s="14">
        <f>D66+D67</f>
        <v>4998519.88</v>
      </c>
      <c r="E65" s="14">
        <f t="shared" ref="E65:M65" si="27">E66+E67</f>
        <v>0</v>
      </c>
      <c r="F65" s="14">
        <f t="shared" si="27"/>
        <v>0</v>
      </c>
      <c r="G65" s="14">
        <f t="shared" si="27"/>
        <v>0</v>
      </c>
      <c r="H65" s="14">
        <f t="shared" si="27"/>
        <v>0</v>
      </c>
      <c r="I65" s="14">
        <f t="shared" si="27"/>
        <v>0</v>
      </c>
      <c r="J65" s="14">
        <f t="shared" si="27"/>
        <v>0</v>
      </c>
      <c r="K65" s="14">
        <f t="shared" si="27"/>
        <v>0</v>
      </c>
      <c r="L65" s="14">
        <f t="shared" si="27"/>
        <v>0</v>
      </c>
      <c r="M65" s="14">
        <f t="shared" si="27"/>
        <v>0</v>
      </c>
      <c r="N65" s="32" t="s">
        <v>25</v>
      </c>
    </row>
    <row r="66" spans="1:14" ht="63" customHeight="1">
      <c r="A66" s="15"/>
      <c r="B66" s="13" t="s">
        <v>24</v>
      </c>
      <c r="C66" s="14">
        <f t="shared" si="2"/>
        <v>2486650</v>
      </c>
      <c r="D66" s="14">
        <v>2486650</v>
      </c>
      <c r="E66" s="14"/>
      <c r="F66" s="14"/>
      <c r="G66" s="14"/>
      <c r="H66" s="14"/>
      <c r="I66" s="14"/>
      <c r="J66" s="14"/>
      <c r="K66" s="14"/>
      <c r="L66" s="14"/>
      <c r="M66" s="14"/>
      <c r="N66" s="32"/>
    </row>
    <row r="67" spans="1:14" ht="42" customHeight="1">
      <c r="A67" s="15"/>
      <c r="B67" s="13" t="s">
        <v>16</v>
      </c>
      <c r="C67" s="14">
        <f t="shared" si="2"/>
        <v>2511869.88</v>
      </c>
      <c r="D67" s="14">
        <v>2511869.88</v>
      </c>
      <c r="E67" s="14"/>
      <c r="F67" s="14"/>
      <c r="G67" s="14"/>
      <c r="H67" s="14"/>
      <c r="I67" s="14"/>
      <c r="J67" s="14"/>
      <c r="K67" s="14"/>
      <c r="L67" s="14"/>
      <c r="M67" s="14"/>
      <c r="N67" s="32"/>
    </row>
    <row r="68" spans="1:14" ht="25.5" customHeight="1">
      <c r="A68" s="15" t="s">
        <v>60</v>
      </c>
      <c r="B68" s="13" t="s">
        <v>15</v>
      </c>
      <c r="C68" s="14">
        <f t="shared" si="2"/>
        <v>742886.25</v>
      </c>
      <c r="D68" s="14">
        <f>D69</f>
        <v>742886.25</v>
      </c>
      <c r="E68" s="14">
        <f t="shared" ref="E68:M68" si="28">E69</f>
        <v>0</v>
      </c>
      <c r="F68" s="14">
        <f t="shared" si="28"/>
        <v>0</v>
      </c>
      <c r="G68" s="14">
        <f t="shared" si="28"/>
        <v>0</v>
      </c>
      <c r="H68" s="14">
        <f t="shared" si="28"/>
        <v>0</v>
      </c>
      <c r="I68" s="14">
        <f t="shared" si="28"/>
        <v>0</v>
      </c>
      <c r="J68" s="14">
        <f t="shared" si="28"/>
        <v>0</v>
      </c>
      <c r="K68" s="14">
        <f t="shared" si="28"/>
        <v>0</v>
      </c>
      <c r="L68" s="14">
        <f t="shared" si="28"/>
        <v>0</v>
      </c>
      <c r="M68" s="14">
        <f t="shared" si="28"/>
        <v>0</v>
      </c>
      <c r="N68" s="32" t="s">
        <v>25</v>
      </c>
    </row>
    <row r="69" spans="1:14" ht="40.5" customHeight="1">
      <c r="A69" s="15"/>
      <c r="B69" s="13" t="s">
        <v>16</v>
      </c>
      <c r="C69" s="14">
        <f t="shared" si="2"/>
        <v>742886.25</v>
      </c>
      <c r="D69" s="14">
        <v>742886.25</v>
      </c>
      <c r="E69" s="14"/>
      <c r="F69" s="14"/>
      <c r="G69" s="14"/>
      <c r="H69" s="14"/>
      <c r="I69" s="14"/>
      <c r="J69" s="14"/>
      <c r="K69" s="14"/>
      <c r="L69" s="14"/>
      <c r="M69" s="14"/>
      <c r="N69" s="32"/>
    </row>
    <row r="70" spans="1:14" ht="23.25" customHeight="1">
      <c r="A70" s="19" t="s">
        <v>26</v>
      </c>
      <c r="B70" s="13" t="s">
        <v>15</v>
      </c>
      <c r="C70" s="14">
        <f t="shared" si="2"/>
        <v>3185907347.1655436</v>
      </c>
      <c r="D70" s="14">
        <f>D71+D72+D73</f>
        <v>477885382.16000003</v>
      </c>
      <c r="E70" s="14">
        <f t="shared" ref="E70:M70" si="29">E71+E72+E73</f>
        <v>403091172.06000006</v>
      </c>
      <c r="F70" s="14">
        <f t="shared" si="29"/>
        <v>361857032.75999999</v>
      </c>
      <c r="G70" s="14">
        <f t="shared" si="29"/>
        <v>295993578.42650622</v>
      </c>
      <c r="H70" s="14">
        <f t="shared" si="29"/>
        <v>301123629.72650623</v>
      </c>
      <c r="I70" s="14">
        <f t="shared" si="29"/>
        <v>271613334.62650621</v>
      </c>
      <c r="J70" s="14">
        <f t="shared" si="29"/>
        <v>261543233.92650619</v>
      </c>
      <c r="K70" s="14">
        <f t="shared" si="29"/>
        <v>266353282.02650619</v>
      </c>
      <c r="L70" s="14">
        <f t="shared" si="29"/>
        <v>270933327.8265062</v>
      </c>
      <c r="M70" s="14">
        <f t="shared" si="29"/>
        <v>275513373.62650621</v>
      </c>
      <c r="N70" s="12" t="s">
        <v>18</v>
      </c>
    </row>
    <row r="71" spans="1:14" ht="63.75" customHeight="1">
      <c r="A71" s="19"/>
      <c r="B71" s="13" t="s">
        <v>23</v>
      </c>
      <c r="C71" s="14">
        <f t="shared" si="2"/>
        <v>102091600</v>
      </c>
      <c r="D71" s="14">
        <f>D24</f>
        <v>34371000</v>
      </c>
      <c r="E71" s="14">
        <f t="shared" ref="E71:M71" si="30">E24</f>
        <v>33860300</v>
      </c>
      <c r="F71" s="14">
        <f t="shared" si="30"/>
        <v>33860300</v>
      </c>
      <c r="G71" s="14">
        <f t="shared" si="30"/>
        <v>0</v>
      </c>
      <c r="H71" s="14">
        <f t="shared" si="30"/>
        <v>0</v>
      </c>
      <c r="I71" s="14">
        <f t="shared" si="30"/>
        <v>0</v>
      </c>
      <c r="J71" s="14">
        <f t="shared" si="30"/>
        <v>0</v>
      </c>
      <c r="K71" s="14">
        <f t="shared" si="30"/>
        <v>0</v>
      </c>
      <c r="L71" s="14">
        <f t="shared" si="30"/>
        <v>0</v>
      </c>
      <c r="M71" s="14">
        <f t="shared" si="30"/>
        <v>0</v>
      </c>
      <c r="N71" s="12" t="s">
        <v>18</v>
      </c>
    </row>
    <row r="72" spans="1:14" ht="68.25" customHeight="1">
      <c r="A72" s="19"/>
      <c r="B72" s="13" t="s">
        <v>24</v>
      </c>
      <c r="C72" s="14">
        <f t="shared" si="2"/>
        <v>192889131.14000005</v>
      </c>
      <c r="D72" s="7">
        <f>D63+D54+D25</f>
        <v>58545755.040000007</v>
      </c>
      <c r="E72" s="7">
        <f t="shared" ref="E72:M72" si="31">E63+E54+E25</f>
        <v>56118852.899999999</v>
      </c>
      <c r="F72" s="7">
        <f t="shared" si="31"/>
        <v>56118852.899999999</v>
      </c>
      <c r="G72" s="7">
        <f t="shared" si="31"/>
        <v>3157952.9</v>
      </c>
      <c r="H72" s="7">
        <f t="shared" si="31"/>
        <v>3157952.9</v>
      </c>
      <c r="I72" s="7">
        <f t="shared" si="31"/>
        <v>3157952.9</v>
      </c>
      <c r="J72" s="7">
        <f t="shared" si="31"/>
        <v>3157952.9</v>
      </c>
      <c r="K72" s="7">
        <f t="shared" si="31"/>
        <v>3157952.9</v>
      </c>
      <c r="L72" s="7">
        <f t="shared" si="31"/>
        <v>3157952.9</v>
      </c>
      <c r="M72" s="7">
        <f t="shared" si="31"/>
        <v>3157952.9</v>
      </c>
      <c r="N72" s="12" t="s">
        <v>18</v>
      </c>
    </row>
    <row r="73" spans="1:14" ht="43.5" customHeight="1">
      <c r="A73" s="19"/>
      <c r="B73" s="13" t="s">
        <v>16</v>
      </c>
      <c r="C73" s="14">
        <f t="shared" si="2"/>
        <v>2890926616.0255432</v>
      </c>
      <c r="D73" s="7">
        <f>D64+D57+D55+D52+D26+D10+D20</f>
        <v>384968627.12</v>
      </c>
      <c r="E73" s="7">
        <f t="shared" ref="E73:M73" si="32">E64+E57+E55+E52+E26+E10+E20</f>
        <v>313112019.16000003</v>
      </c>
      <c r="F73" s="7">
        <f t="shared" si="32"/>
        <v>271877879.86000001</v>
      </c>
      <c r="G73" s="7">
        <f t="shared" si="32"/>
        <v>292835625.52650625</v>
      </c>
      <c r="H73" s="7">
        <f t="shared" si="32"/>
        <v>297965676.82650626</v>
      </c>
      <c r="I73" s="7">
        <f t="shared" si="32"/>
        <v>268455381.72650623</v>
      </c>
      <c r="J73" s="7">
        <f t="shared" si="32"/>
        <v>258385281.02650619</v>
      </c>
      <c r="K73" s="7">
        <f t="shared" si="32"/>
        <v>263195329.12650618</v>
      </c>
      <c r="L73" s="7">
        <f t="shared" si="32"/>
        <v>267775374.92650622</v>
      </c>
      <c r="M73" s="7">
        <f t="shared" si="32"/>
        <v>272355420.72650623</v>
      </c>
      <c r="N73" s="12" t="s">
        <v>18</v>
      </c>
    </row>
    <row r="74" spans="1:14">
      <c r="A74" s="15" t="s">
        <v>27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4">
      <c r="A75" s="15" t="s">
        <v>19</v>
      </c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1:14" s="5" customFormat="1" ht="24.6" customHeight="1">
      <c r="A76" s="19" t="s">
        <v>61</v>
      </c>
      <c r="B76" s="13" t="s">
        <v>15</v>
      </c>
      <c r="C76" s="14">
        <f>SUM(D76:M76)</f>
        <v>124188066.13</v>
      </c>
      <c r="D76" s="14">
        <f>D77</f>
        <v>80762648.810000002</v>
      </c>
      <c r="E76" s="14">
        <f t="shared" ref="E76:M76" si="33">E77</f>
        <v>21712708.66</v>
      </c>
      <c r="F76" s="14">
        <f t="shared" si="33"/>
        <v>21712708.66</v>
      </c>
      <c r="G76" s="14">
        <f t="shared" si="33"/>
        <v>0</v>
      </c>
      <c r="H76" s="14">
        <f t="shared" si="33"/>
        <v>0</v>
      </c>
      <c r="I76" s="14">
        <f t="shared" si="33"/>
        <v>0</v>
      </c>
      <c r="J76" s="14">
        <f t="shared" si="33"/>
        <v>0</v>
      </c>
      <c r="K76" s="14">
        <f t="shared" si="33"/>
        <v>0</v>
      </c>
      <c r="L76" s="14">
        <f t="shared" si="33"/>
        <v>0</v>
      </c>
      <c r="M76" s="14">
        <f t="shared" si="33"/>
        <v>0</v>
      </c>
      <c r="N76" s="12" t="s">
        <v>18</v>
      </c>
    </row>
    <row r="77" spans="1:14" s="5" customFormat="1" ht="43.5" customHeight="1">
      <c r="A77" s="19"/>
      <c r="B77" s="13" t="s">
        <v>16</v>
      </c>
      <c r="C77" s="14">
        <f t="shared" ref="C77:C93" si="34">SUM(D77:M77)</f>
        <v>124188066.13</v>
      </c>
      <c r="D77" s="14">
        <f>D79+D81</f>
        <v>80762648.810000002</v>
      </c>
      <c r="E77" s="14">
        <f t="shared" ref="E77:M77" si="35">E79+E81</f>
        <v>21712708.66</v>
      </c>
      <c r="F77" s="14">
        <f t="shared" si="35"/>
        <v>21712708.66</v>
      </c>
      <c r="G77" s="14">
        <f t="shared" si="35"/>
        <v>0</v>
      </c>
      <c r="H77" s="14">
        <f t="shared" si="35"/>
        <v>0</v>
      </c>
      <c r="I77" s="14">
        <f t="shared" si="35"/>
        <v>0</v>
      </c>
      <c r="J77" s="14">
        <f t="shared" si="35"/>
        <v>0</v>
      </c>
      <c r="K77" s="14">
        <f t="shared" si="35"/>
        <v>0</v>
      </c>
      <c r="L77" s="14">
        <f t="shared" si="35"/>
        <v>0</v>
      </c>
      <c r="M77" s="14">
        <f t="shared" si="35"/>
        <v>0</v>
      </c>
      <c r="N77" s="12" t="s">
        <v>18</v>
      </c>
    </row>
    <row r="78" spans="1:14" s="5" customFormat="1" ht="22.15" customHeight="1">
      <c r="A78" s="19" t="s">
        <v>29</v>
      </c>
      <c r="B78" s="13" t="s">
        <v>15</v>
      </c>
      <c r="C78" s="14">
        <f t="shared" si="34"/>
        <v>83673435.609999999</v>
      </c>
      <c r="D78" s="14">
        <f>SUM(D79:D79)</f>
        <v>60651455.649999999</v>
      </c>
      <c r="E78" s="14">
        <f t="shared" ref="E78:M78" si="36">SUM(E79:E79)</f>
        <v>12353340.810000001</v>
      </c>
      <c r="F78" s="14">
        <f t="shared" si="36"/>
        <v>10668639.15</v>
      </c>
      <c r="G78" s="14">
        <f t="shared" si="36"/>
        <v>0</v>
      </c>
      <c r="H78" s="14">
        <f t="shared" si="36"/>
        <v>0</v>
      </c>
      <c r="I78" s="14">
        <f t="shared" si="36"/>
        <v>0</v>
      </c>
      <c r="J78" s="14">
        <f t="shared" si="36"/>
        <v>0</v>
      </c>
      <c r="K78" s="14">
        <f t="shared" si="36"/>
        <v>0</v>
      </c>
      <c r="L78" s="14">
        <f t="shared" si="36"/>
        <v>0</v>
      </c>
      <c r="M78" s="14">
        <f t="shared" si="36"/>
        <v>0</v>
      </c>
      <c r="N78" s="16" t="s">
        <v>25</v>
      </c>
    </row>
    <row r="79" spans="1:14" s="5" customFormat="1" ht="60" customHeight="1">
      <c r="A79" s="19"/>
      <c r="B79" s="13" t="s">
        <v>16</v>
      </c>
      <c r="C79" s="14">
        <f t="shared" si="34"/>
        <v>83673435.609999999</v>
      </c>
      <c r="D79" s="14">
        <v>60651455.649999999</v>
      </c>
      <c r="E79" s="14">
        <v>12353340.810000001</v>
      </c>
      <c r="F79" s="14">
        <v>10668639.15</v>
      </c>
      <c r="G79" s="14"/>
      <c r="H79" s="14"/>
      <c r="I79" s="14"/>
      <c r="J79" s="14"/>
      <c r="K79" s="14"/>
      <c r="L79" s="14"/>
      <c r="M79" s="14"/>
      <c r="N79" s="16"/>
    </row>
    <row r="80" spans="1:14" s="5" customFormat="1" ht="23.25" customHeight="1">
      <c r="A80" s="19" t="s">
        <v>30</v>
      </c>
      <c r="B80" s="13" t="s">
        <v>15</v>
      </c>
      <c r="C80" s="14">
        <f t="shared" si="34"/>
        <v>40514630.519999996</v>
      </c>
      <c r="D80" s="14">
        <f>SUM(D81:D81)</f>
        <v>20111193.16</v>
      </c>
      <c r="E80" s="14">
        <f t="shared" ref="E80:M80" si="37">SUM(E81:E81)</f>
        <v>9359367.8499999996</v>
      </c>
      <c r="F80" s="14">
        <f t="shared" si="37"/>
        <v>11044069.51</v>
      </c>
      <c r="G80" s="14">
        <f t="shared" si="37"/>
        <v>0</v>
      </c>
      <c r="H80" s="14">
        <f t="shared" si="37"/>
        <v>0</v>
      </c>
      <c r="I80" s="14">
        <f t="shared" si="37"/>
        <v>0</v>
      </c>
      <c r="J80" s="14">
        <f t="shared" si="37"/>
        <v>0</v>
      </c>
      <c r="K80" s="14">
        <f t="shared" si="37"/>
        <v>0</v>
      </c>
      <c r="L80" s="14">
        <f t="shared" si="37"/>
        <v>0</v>
      </c>
      <c r="M80" s="14">
        <f t="shared" si="37"/>
        <v>0</v>
      </c>
      <c r="N80" s="16" t="s">
        <v>25</v>
      </c>
    </row>
    <row r="81" spans="1:14" s="5" customFormat="1" ht="60.75" customHeight="1">
      <c r="A81" s="19"/>
      <c r="B81" s="13" t="s">
        <v>16</v>
      </c>
      <c r="C81" s="14">
        <f t="shared" si="34"/>
        <v>40514630.519999996</v>
      </c>
      <c r="D81" s="14">
        <v>20111193.16</v>
      </c>
      <c r="E81" s="14">
        <v>9359367.8499999996</v>
      </c>
      <c r="F81" s="14">
        <v>11044069.51</v>
      </c>
      <c r="G81" s="14"/>
      <c r="H81" s="14"/>
      <c r="I81" s="14"/>
      <c r="J81" s="14"/>
      <c r="K81" s="14"/>
      <c r="L81" s="14"/>
      <c r="M81" s="14"/>
      <c r="N81" s="16"/>
    </row>
    <row r="82" spans="1:14" s="5" customFormat="1" ht="24.6" customHeight="1">
      <c r="A82" s="19" t="s">
        <v>78</v>
      </c>
      <c r="B82" s="13" t="s">
        <v>15</v>
      </c>
      <c r="C82" s="14">
        <f t="shared" si="34"/>
        <v>119918108.95</v>
      </c>
      <c r="D82" s="14">
        <f>D83+D84</f>
        <v>119918108.95</v>
      </c>
      <c r="E82" s="14">
        <f t="shared" ref="E82:M82" si="38">E85+E88</f>
        <v>0</v>
      </c>
      <c r="F82" s="14">
        <f t="shared" si="38"/>
        <v>0</v>
      </c>
      <c r="G82" s="14">
        <f t="shared" si="38"/>
        <v>0</v>
      </c>
      <c r="H82" s="14">
        <f t="shared" si="38"/>
        <v>0</v>
      </c>
      <c r="I82" s="14">
        <f t="shared" si="38"/>
        <v>0</v>
      </c>
      <c r="J82" s="14">
        <f t="shared" si="38"/>
        <v>0</v>
      </c>
      <c r="K82" s="14">
        <f t="shared" si="38"/>
        <v>0</v>
      </c>
      <c r="L82" s="14">
        <f t="shared" si="38"/>
        <v>0</v>
      </c>
      <c r="M82" s="14">
        <f t="shared" si="38"/>
        <v>0</v>
      </c>
      <c r="N82" s="12" t="s">
        <v>18</v>
      </c>
    </row>
    <row r="83" spans="1:14" s="5" customFormat="1" ht="63.75" customHeight="1">
      <c r="A83" s="19"/>
      <c r="B83" s="13" t="s">
        <v>24</v>
      </c>
      <c r="C83" s="14">
        <f t="shared" si="34"/>
        <v>91417000</v>
      </c>
      <c r="D83" s="14">
        <f>D86+D89</f>
        <v>91417000</v>
      </c>
      <c r="E83" s="14">
        <f t="shared" ref="E83:F83" si="39">E86+E89</f>
        <v>0</v>
      </c>
      <c r="F83" s="14">
        <f t="shared" si="39"/>
        <v>0</v>
      </c>
      <c r="G83" s="14"/>
      <c r="H83" s="14"/>
      <c r="I83" s="14"/>
      <c r="J83" s="14"/>
      <c r="K83" s="14"/>
      <c r="L83" s="14"/>
      <c r="M83" s="14"/>
      <c r="N83" s="12" t="s">
        <v>18</v>
      </c>
    </row>
    <row r="84" spans="1:14" s="5" customFormat="1" ht="43.5" customHeight="1">
      <c r="A84" s="19"/>
      <c r="B84" s="13" t="s">
        <v>16</v>
      </c>
      <c r="C84" s="14">
        <f t="shared" si="34"/>
        <v>28501108.949999999</v>
      </c>
      <c r="D84" s="14">
        <f>D87+D90</f>
        <v>28501108.949999999</v>
      </c>
      <c r="E84" s="14">
        <f t="shared" ref="E84:F84" si="40">E87+E90</f>
        <v>0</v>
      </c>
      <c r="F84" s="14">
        <f t="shared" si="40"/>
        <v>0</v>
      </c>
      <c r="G84" s="14">
        <f t="shared" ref="G84:M84" si="41">G87+G90</f>
        <v>0</v>
      </c>
      <c r="H84" s="14">
        <f t="shared" si="41"/>
        <v>0</v>
      </c>
      <c r="I84" s="14">
        <f t="shared" si="41"/>
        <v>0</v>
      </c>
      <c r="J84" s="14">
        <f t="shared" si="41"/>
        <v>0</v>
      </c>
      <c r="K84" s="14">
        <f t="shared" si="41"/>
        <v>0</v>
      </c>
      <c r="L84" s="14">
        <f t="shared" si="41"/>
        <v>0</v>
      </c>
      <c r="M84" s="14">
        <f t="shared" si="41"/>
        <v>0</v>
      </c>
      <c r="N84" s="12" t="s">
        <v>18</v>
      </c>
    </row>
    <row r="85" spans="1:14" s="5" customFormat="1" ht="22.15" customHeight="1">
      <c r="A85" s="19" t="s">
        <v>42</v>
      </c>
      <c r="B85" s="13" t="s">
        <v>15</v>
      </c>
      <c r="C85" s="14">
        <f t="shared" si="34"/>
        <v>79177463.780000001</v>
      </c>
      <c r="D85" s="14">
        <f>SUM(D86:D87)</f>
        <v>79177463.780000001</v>
      </c>
      <c r="E85" s="14">
        <f t="shared" ref="E85:M85" si="42">SUM(E87:E87)</f>
        <v>0</v>
      </c>
      <c r="F85" s="14">
        <f t="shared" si="42"/>
        <v>0</v>
      </c>
      <c r="G85" s="14">
        <f t="shared" si="42"/>
        <v>0</v>
      </c>
      <c r="H85" s="14">
        <f t="shared" si="42"/>
        <v>0</v>
      </c>
      <c r="I85" s="14">
        <f t="shared" si="42"/>
        <v>0</v>
      </c>
      <c r="J85" s="14">
        <f t="shared" si="42"/>
        <v>0</v>
      </c>
      <c r="K85" s="14">
        <f t="shared" si="42"/>
        <v>0</v>
      </c>
      <c r="L85" s="14">
        <f t="shared" si="42"/>
        <v>0</v>
      </c>
      <c r="M85" s="14">
        <f t="shared" si="42"/>
        <v>0</v>
      </c>
      <c r="N85" s="16" t="s">
        <v>25</v>
      </c>
    </row>
    <row r="86" spans="1:14" s="5" customFormat="1" ht="67.5" customHeight="1">
      <c r="A86" s="19"/>
      <c r="B86" s="13" t="s">
        <v>24</v>
      </c>
      <c r="C86" s="14">
        <f t="shared" si="34"/>
        <v>60424046.219999999</v>
      </c>
      <c r="D86" s="14">
        <v>60424046.219999999</v>
      </c>
      <c r="E86" s="14"/>
      <c r="F86" s="14"/>
      <c r="G86" s="14"/>
      <c r="H86" s="14"/>
      <c r="I86" s="14"/>
      <c r="J86" s="14"/>
      <c r="K86" s="14"/>
      <c r="L86" s="14"/>
      <c r="M86" s="14"/>
      <c r="N86" s="16"/>
    </row>
    <row r="87" spans="1:14" s="5" customFormat="1" ht="46.5" customHeight="1">
      <c r="A87" s="19"/>
      <c r="B87" s="13" t="s">
        <v>16</v>
      </c>
      <c r="C87" s="14">
        <f t="shared" si="34"/>
        <v>18753417.559999999</v>
      </c>
      <c r="D87" s="14">
        <v>18753417.559999999</v>
      </c>
      <c r="E87" s="14"/>
      <c r="F87" s="14"/>
      <c r="G87" s="14"/>
      <c r="H87" s="14"/>
      <c r="I87" s="14"/>
      <c r="J87" s="14"/>
      <c r="K87" s="14"/>
      <c r="L87" s="14"/>
      <c r="M87" s="14"/>
      <c r="N87" s="16"/>
    </row>
    <row r="88" spans="1:14" s="5" customFormat="1" ht="23.25" customHeight="1">
      <c r="A88" s="19" t="s">
        <v>43</v>
      </c>
      <c r="B88" s="13" t="s">
        <v>15</v>
      </c>
      <c r="C88" s="14">
        <f t="shared" si="34"/>
        <v>40740645.170000002</v>
      </c>
      <c r="D88" s="14">
        <f>SUM(D89:D90)</f>
        <v>40740645.170000002</v>
      </c>
      <c r="E88" s="14">
        <f t="shared" ref="E88:M88" si="43">SUM(E90:E90)</f>
        <v>0</v>
      </c>
      <c r="F88" s="14">
        <f t="shared" si="43"/>
        <v>0</v>
      </c>
      <c r="G88" s="14">
        <f t="shared" si="43"/>
        <v>0</v>
      </c>
      <c r="H88" s="14">
        <f t="shared" si="43"/>
        <v>0</v>
      </c>
      <c r="I88" s="14">
        <f t="shared" si="43"/>
        <v>0</v>
      </c>
      <c r="J88" s="14">
        <f t="shared" si="43"/>
        <v>0</v>
      </c>
      <c r="K88" s="14">
        <f t="shared" si="43"/>
        <v>0</v>
      </c>
      <c r="L88" s="14">
        <f t="shared" si="43"/>
        <v>0</v>
      </c>
      <c r="M88" s="14">
        <f t="shared" si="43"/>
        <v>0</v>
      </c>
      <c r="N88" s="16" t="s">
        <v>25</v>
      </c>
    </row>
    <row r="89" spans="1:14" s="5" customFormat="1" ht="61.5" customHeight="1">
      <c r="A89" s="19"/>
      <c r="B89" s="13" t="s">
        <v>24</v>
      </c>
      <c r="C89" s="14">
        <f t="shared" si="34"/>
        <v>30992953.780000001</v>
      </c>
      <c r="D89" s="14">
        <v>30992953.780000001</v>
      </c>
      <c r="E89" s="14"/>
      <c r="F89" s="14"/>
      <c r="G89" s="14"/>
      <c r="H89" s="14"/>
      <c r="I89" s="14"/>
      <c r="J89" s="14"/>
      <c r="K89" s="14"/>
      <c r="L89" s="14"/>
      <c r="M89" s="14"/>
      <c r="N89" s="16"/>
    </row>
    <row r="90" spans="1:14" s="5" customFormat="1" ht="43.5" customHeight="1">
      <c r="A90" s="19"/>
      <c r="B90" s="13" t="s">
        <v>16</v>
      </c>
      <c r="C90" s="14">
        <f t="shared" si="34"/>
        <v>9747691.3900000006</v>
      </c>
      <c r="D90" s="14">
        <v>9747691.3900000006</v>
      </c>
      <c r="E90" s="14"/>
      <c r="F90" s="14"/>
      <c r="G90" s="14"/>
      <c r="H90" s="14"/>
      <c r="I90" s="14"/>
      <c r="J90" s="14"/>
      <c r="K90" s="14"/>
      <c r="L90" s="14"/>
      <c r="M90" s="14"/>
      <c r="N90" s="16"/>
    </row>
    <row r="91" spans="1:14" ht="28.5" customHeight="1">
      <c r="A91" s="19" t="s">
        <v>28</v>
      </c>
      <c r="B91" s="13" t="s">
        <v>15</v>
      </c>
      <c r="C91" s="14">
        <f t="shared" si="34"/>
        <v>244106175.07999998</v>
      </c>
      <c r="D91" s="14">
        <f>D92+D93</f>
        <v>200680757.75999999</v>
      </c>
      <c r="E91" s="14">
        <f t="shared" ref="E91:M91" si="44">E92+E93</f>
        <v>21712708.66</v>
      </c>
      <c r="F91" s="14">
        <f t="shared" si="44"/>
        <v>21712708.66</v>
      </c>
      <c r="G91" s="14">
        <f t="shared" si="44"/>
        <v>0</v>
      </c>
      <c r="H91" s="14">
        <f t="shared" si="44"/>
        <v>0</v>
      </c>
      <c r="I91" s="14">
        <f t="shared" si="44"/>
        <v>0</v>
      </c>
      <c r="J91" s="14">
        <f t="shared" si="44"/>
        <v>0</v>
      </c>
      <c r="K91" s="14">
        <f t="shared" si="44"/>
        <v>0</v>
      </c>
      <c r="L91" s="14">
        <f t="shared" si="44"/>
        <v>0</v>
      </c>
      <c r="M91" s="14">
        <f t="shared" si="44"/>
        <v>0</v>
      </c>
      <c r="N91" s="12" t="s">
        <v>18</v>
      </c>
    </row>
    <row r="92" spans="1:14" ht="59.25" customHeight="1">
      <c r="A92" s="19"/>
      <c r="B92" s="13" t="s">
        <v>24</v>
      </c>
      <c r="C92" s="14">
        <f t="shared" si="34"/>
        <v>91417000</v>
      </c>
      <c r="D92" s="14">
        <f>D83</f>
        <v>91417000</v>
      </c>
      <c r="E92" s="14">
        <f t="shared" ref="E92:G92" si="45">E83</f>
        <v>0</v>
      </c>
      <c r="F92" s="14">
        <f t="shared" si="45"/>
        <v>0</v>
      </c>
      <c r="G92" s="14">
        <f t="shared" si="45"/>
        <v>0</v>
      </c>
      <c r="H92" s="14">
        <f t="shared" ref="H92:M92" si="46">H83</f>
        <v>0</v>
      </c>
      <c r="I92" s="14">
        <f t="shared" si="46"/>
        <v>0</v>
      </c>
      <c r="J92" s="14">
        <f t="shared" si="46"/>
        <v>0</v>
      </c>
      <c r="K92" s="14">
        <f t="shared" si="46"/>
        <v>0</v>
      </c>
      <c r="L92" s="14">
        <f t="shared" si="46"/>
        <v>0</v>
      </c>
      <c r="M92" s="14">
        <f t="shared" si="46"/>
        <v>0</v>
      </c>
      <c r="N92" s="12" t="s">
        <v>18</v>
      </c>
    </row>
    <row r="93" spans="1:14" ht="49.5" customHeight="1">
      <c r="A93" s="19"/>
      <c r="B93" s="13" t="s">
        <v>16</v>
      </c>
      <c r="C93" s="14">
        <f t="shared" si="34"/>
        <v>152689175.08000001</v>
      </c>
      <c r="D93" s="14">
        <f>D77+D84</f>
        <v>109263757.76000001</v>
      </c>
      <c r="E93" s="14">
        <f t="shared" ref="E93:G93" si="47">E77+E84</f>
        <v>21712708.66</v>
      </c>
      <c r="F93" s="14">
        <f t="shared" si="47"/>
        <v>21712708.66</v>
      </c>
      <c r="G93" s="14">
        <f t="shared" si="47"/>
        <v>0</v>
      </c>
      <c r="H93" s="14">
        <f t="shared" ref="H93:M93" si="48">H77+H84</f>
        <v>0</v>
      </c>
      <c r="I93" s="14">
        <f t="shared" si="48"/>
        <v>0</v>
      </c>
      <c r="J93" s="14">
        <f t="shared" si="48"/>
        <v>0</v>
      </c>
      <c r="K93" s="14">
        <f t="shared" si="48"/>
        <v>0</v>
      </c>
      <c r="L93" s="14">
        <f t="shared" si="48"/>
        <v>0</v>
      </c>
      <c r="M93" s="14">
        <f t="shared" si="48"/>
        <v>0</v>
      </c>
      <c r="N93" s="12" t="s">
        <v>18</v>
      </c>
    </row>
    <row r="94" spans="1:14" ht="22.9" customHeight="1">
      <c r="A94" s="15" t="s">
        <v>44</v>
      </c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ht="22.9" customHeight="1">
      <c r="A95" s="15" t="s">
        <v>31</v>
      </c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1:14" ht="24" customHeight="1">
      <c r="A96" s="19" t="s">
        <v>63</v>
      </c>
      <c r="B96" s="13" t="s">
        <v>15</v>
      </c>
      <c r="C96" s="14">
        <f>SUM(D96:M96)</f>
        <v>85352381.100000009</v>
      </c>
      <c r="D96" s="14">
        <f>D97</f>
        <v>5792335.8300000001</v>
      </c>
      <c r="E96" s="14">
        <f t="shared" ref="E96:M96" si="49">E97</f>
        <v>8840005.0299999993</v>
      </c>
      <c r="F96" s="14">
        <f t="shared" si="49"/>
        <v>8840005.0299999993</v>
      </c>
      <c r="G96" s="14">
        <f t="shared" si="49"/>
        <v>8840005.0299999993</v>
      </c>
      <c r="H96" s="14">
        <f t="shared" si="49"/>
        <v>8840005.0299999993</v>
      </c>
      <c r="I96" s="14">
        <f t="shared" si="49"/>
        <v>8840005.0299999993</v>
      </c>
      <c r="J96" s="14">
        <f t="shared" si="49"/>
        <v>8840005.0299999993</v>
      </c>
      <c r="K96" s="14">
        <f t="shared" si="49"/>
        <v>8840005.0299999993</v>
      </c>
      <c r="L96" s="14">
        <f t="shared" si="49"/>
        <v>8840005.0299999993</v>
      </c>
      <c r="M96" s="14">
        <f t="shared" si="49"/>
        <v>8840005.0299999993</v>
      </c>
      <c r="N96" s="12" t="s">
        <v>18</v>
      </c>
    </row>
    <row r="97" spans="1:14" ht="58.5" customHeight="1">
      <c r="A97" s="19"/>
      <c r="B97" s="13" t="s">
        <v>16</v>
      </c>
      <c r="C97" s="14">
        <f t="shared" ref="C97:C108" si="50">SUM(D97:M97)</f>
        <v>85352381.100000009</v>
      </c>
      <c r="D97" s="14">
        <f>D99+D101+D103</f>
        <v>5792335.8300000001</v>
      </c>
      <c r="E97" s="14">
        <f t="shared" ref="E97:M97" si="51">E99+E101+E103</f>
        <v>8840005.0299999993</v>
      </c>
      <c r="F97" s="14">
        <f t="shared" si="51"/>
        <v>8840005.0299999993</v>
      </c>
      <c r="G97" s="14">
        <f t="shared" si="51"/>
        <v>8840005.0299999993</v>
      </c>
      <c r="H97" s="14">
        <f t="shared" si="51"/>
        <v>8840005.0299999993</v>
      </c>
      <c r="I97" s="14">
        <f t="shared" si="51"/>
        <v>8840005.0299999993</v>
      </c>
      <c r="J97" s="14">
        <f t="shared" si="51"/>
        <v>8840005.0299999993</v>
      </c>
      <c r="K97" s="14">
        <f t="shared" si="51"/>
        <v>8840005.0299999993</v>
      </c>
      <c r="L97" s="14">
        <f t="shared" si="51"/>
        <v>8840005.0299999993</v>
      </c>
      <c r="M97" s="14">
        <f t="shared" si="51"/>
        <v>8840005.0299999993</v>
      </c>
      <c r="N97" s="12" t="s">
        <v>18</v>
      </c>
    </row>
    <row r="98" spans="1:14" ht="24.75" customHeight="1">
      <c r="A98" s="19" t="s">
        <v>48</v>
      </c>
      <c r="B98" s="13" t="s">
        <v>15</v>
      </c>
      <c r="C98" s="14">
        <f t="shared" si="50"/>
        <v>73353126.019999996</v>
      </c>
      <c r="D98" s="14">
        <f>D99</f>
        <v>4526832.0199999996</v>
      </c>
      <c r="E98" s="14">
        <f>E99</f>
        <v>7647366</v>
      </c>
      <c r="F98" s="14">
        <f t="shared" ref="F98:M98" si="52">F99</f>
        <v>7647366</v>
      </c>
      <c r="G98" s="14">
        <f t="shared" si="52"/>
        <v>7647366</v>
      </c>
      <c r="H98" s="14">
        <f t="shared" si="52"/>
        <v>7647366</v>
      </c>
      <c r="I98" s="14">
        <f t="shared" si="52"/>
        <v>7647366</v>
      </c>
      <c r="J98" s="14">
        <f t="shared" si="52"/>
        <v>7647366</v>
      </c>
      <c r="K98" s="14">
        <f t="shared" si="52"/>
        <v>7647366</v>
      </c>
      <c r="L98" s="14">
        <f t="shared" si="52"/>
        <v>7647366</v>
      </c>
      <c r="M98" s="14">
        <f t="shared" si="52"/>
        <v>7647366</v>
      </c>
      <c r="N98" s="16" t="s">
        <v>25</v>
      </c>
    </row>
    <row r="99" spans="1:14" ht="75" customHeight="1">
      <c r="A99" s="19"/>
      <c r="B99" s="13" t="s">
        <v>16</v>
      </c>
      <c r="C99" s="14">
        <f t="shared" si="50"/>
        <v>73353126.019999996</v>
      </c>
      <c r="D99" s="14">
        <v>4526832.0199999996</v>
      </c>
      <c r="E99" s="14">
        <v>7647366</v>
      </c>
      <c r="F99" s="14">
        <v>7647366</v>
      </c>
      <c r="G99" s="14">
        <v>7647366</v>
      </c>
      <c r="H99" s="14">
        <v>7647366</v>
      </c>
      <c r="I99" s="14">
        <v>7647366</v>
      </c>
      <c r="J99" s="14">
        <v>7647366</v>
      </c>
      <c r="K99" s="14">
        <v>7647366</v>
      </c>
      <c r="L99" s="14">
        <v>7647366</v>
      </c>
      <c r="M99" s="14">
        <v>7647366</v>
      </c>
      <c r="N99" s="16"/>
    </row>
    <row r="100" spans="1:14" ht="23.25" customHeight="1">
      <c r="A100" s="19" t="s">
        <v>49</v>
      </c>
      <c r="B100" s="13" t="s">
        <v>15</v>
      </c>
      <c r="C100" s="14">
        <f t="shared" si="50"/>
        <v>11800050.299999999</v>
      </c>
      <c r="D100" s="14">
        <f t="shared" ref="D100:M100" si="53">D101</f>
        <v>1066299.03</v>
      </c>
      <c r="E100" s="14">
        <f>E101</f>
        <v>1192639.03</v>
      </c>
      <c r="F100" s="14">
        <f t="shared" si="53"/>
        <v>1192639.03</v>
      </c>
      <c r="G100" s="14">
        <f t="shared" si="53"/>
        <v>1192639.03</v>
      </c>
      <c r="H100" s="14">
        <f t="shared" si="53"/>
        <v>1192639.03</v>
      </c>
      <c r="I100" s="14">
        <f t="shared" si="53"/>
        <v>1192639.03</v>
      </c>
      <c r="J100" s="14">
        <f t="shared" si="53"/>
        <v>1192639.03</v>
      </c>
      <c r="K100" s="14">
        <f t="shared" si="53"/>
        <v>1192639.03</v>
      </c>
      <c r="L100" s="14">
        <f t="shared" si="53"/>
        <v>1192639.03</v>
      </c>
      <c r="M100" s="14">
        <f t="shared" si="53"/>
        <v>1192639.03</v>
      </c>
      <c r="N100" s="16" t="s">
        <v>25</v>
      </c>
    </row>
    <row r="101" spans="1:14" ht="74.25" customHeight="1">
      <c r="A101" s="19"/>
      <c r="B101" s="13" t="s">
        <v>16</v>
      </c>
      <c r="C101" s="14">
        <f t="shared" si="50"/>
        <v>11800050.299999999</v>
      </c>
      <c r="D101" s="6">
        <v>1066299.03</v>
      </c>
      <c r="E101" s="6">
        <v>1192639.03</v>
      </c>
      <c r="F101" s="6">
        <v>1192639.03</v>
      </c>
      <c r="G101" s="6">
        <v>1192639.03</v>
      </c>
      <c r="H101" s="6">
        <v>1192639.03</v>
      </c>
      <c r="I101" s="6">
        <v>1192639.03</v>
      </c>
      <c r="J101" s="6">
        <v>1192639.03</v>
      </c>
      <c r="K101" s="6">
        <v>1192639.03</v>
      </c>
      <c r="L101" s="6">
        <v>1192639.03</v>
      </c>
      <c r="M101" s="6">
        <v>1192639.03</v>
      </c>
      <c r="N101" s="16"/>
    </row>
    <row r="102" spans="1:14" ht="33.75" customHeight="1">
      <c r="A102" s="29" t="s">
        <v>47</v>
      </c>
      <c r="B102" s="13" t="s">
        <v>15</v>
      </c>
      <c r="C102" s="14">
        <f t="shared" si="50"/>
        <v>199204.78</v>
      </c>
      <c r="D102" s="14">
        <f>D103</f>
        <v>199204.78</v>
      </c>
      <c r="E102" s="7"/>
      <c r="F102" s="7"/>
      <c r="G102" s="7"/>
      <c r="H102" s="7"/>
      <c r="I102" s="7"/>
      <c r="J102" s="7"/>
      <c r="K102" s="7"/>
      <c r="L102" s="7"/>
      <c r="M102" s="7"/>
      <c r="N102" s="16" t="s">
        <v>25</v>
      </c>
    </row>
    <row r="103" spans="1:14" ht="44.25" customHeight="1">
      <c r="A103" s="35"/>
      <c r="B103" s="13" t="s">
        <v>16</v>
      </c>
      <c r="C103" s="14">
        <f t="shared" si="50"/>
        <v>199204.78</v>
      </c>
      <c r="D103" s="7">
        <v>199204.78</v>
      </c>
      <c r="E103" s="7"/>
      <c r="F103" s="7"/>
      <c r="G103" s="7"/>
      <c r="H103" s="7"/>
      <c r="I103" s="7"/>
      <c r="J103" s="7"/>
      <c r="K103" s="7"/>
      <c r="L103" s="7"/>
      <c r="M103" s="7"/>
      <c r="N103" s="16"/>
    </row>
    <row r="104" spans="1:14" ht="24.6" customHeight="1">
      <c r="A104" s="19" t="s">
        <v>62</v>
      </c>
      <c r="B104" s="13" t="s">
        <v>15</v>
      </c>
      <c r="C104" s="14">
        <f t="shared" si="50"/>
        <v>8000000</v>
      </c>
      <c r="D104" s="14">
        <f>D105</f>
        <v>8000000</v>
      </c>
      <c r="E104" s="14">
        <f t="shared" ref="E104:M104" si="54">E105</f>
        <v>0</v>
      </c>
      <c r="F104" s="14">
        <f t="shared" si="54"/>
        <v>0</v>
      </c>
      <c r="G104" s="14">
        <f t="shared" si="54"/>
        <v>0</v>
      </c>
      <c r="H104" s="14">
        <f t="shared" si="54"/>
        <v>0</v>
      </c>
      <c r="I104" s="14">
        <f t="shared" si="54"/>
        <v>0</v>
      </c>
      <c r="J104" s="14">
        <f t="shared" si="54"/>
        <v>0</v>
      </c>
      <c r="K104" s="14">
        <f t="shared" si="54"/>
        <v>0</v>
      </c>
      <c r="L104" s="14">
        <f t="shared" si="54"/>
        <v>0</v>
      </c>
      <c r="M104" s="14">
        <f t="shared" si="54"/>
        <v>0</v>
      </c>
      <c r="N104" s="16" t="s">
        <v>25</v>
      </c>
    </row>
    <row r="105" spans="1:14" ht="168.75" customHeight="1">
      <c r="A105" s="19"/>
      <c r="B105" s="13" t="s">
        <v>16</v>
      </c>
      <c r="C105" s="14">
        <f t="shared" si="50"/>
        <v>8000000</v>
      </c>
      <c r="D105" s="7">
        <v>8000000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16"/>
    </row>
    <row r="106" spans="1:14" ht="29.25" customHeight="1">
      <c r="A106" s="19" t="s">
        <v>46</v>
      </c>
      <c r="B106" s="13" t="s">
        <v>15</v>
      </c>
      <c r="C106" s="14">
        <f t="shared" si="50"/>
        <v>93352381.100000009</v>
      </c>
      <c r="D106" s="14">
        <f>D107+D108</f>
        <v>13792335.83</v>
      </c>
      <c r="E106" s="14">
        <f t="shared" ref="E106:M106" si="55">E107+E108</f>
        <v>8840005.0299999993</v>
      </c>
      <c r="F106" s="14">
        <f t="shared" si="55"/>
        <v>8840005.0299999993</v>
      </c>
      <c r="G106" s="14">
        <f t="shared" si="55"/>
        <v>8840005.0299999993</v>
      </c>
      <c r="H106" s="14">
        <f t="shared" si="55"/>
        <v>8840005.0299999993</v>
      </c>
      <c r="I106" s="14">
        <f t="shared" si="55"/>
        <v>8840005.0299999993</v>
      </c>
      <c r="J106" s="14">
        <f t="shared" si="55"/>
        <v>8840005.0299999993</v>
      </c>
      <c r="K106" s="14">
        <f t="shared" si="55"/>
        <v>8840005.0299999993</v>
      </c>
      <c r="L106" s="14">
        <f t="shared" si="55"/>
        <v>8840005.0299999993</v>
      </c>
      <c r="M106" s="14">
        <f t="shared" si="55"/>
        <v>8840005.0299999993</v>
      </c>
      <c r="N106" s="12" t="s">
        <v>18</v>
      </c>
    </row>
    <row r="107" spans="1:14" ht="63.75" customHeight="1">
      <c r="A107" s="19"/>
      <c r="B107" s="13" t="s">
        <v>24</v>
      </c>
      <c r="C107" s="14">
        <f t="shared" si="50"/>
        <v>0</v>
      </c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2" t="s">
        <v>18</v>
      </c>
    </row>
    <row r="108" spans="1:14" ht="45" customHeight="1">
      <c r="A108" s="19"/>
      <c r="B108" s="13" t="s">
        <v>16</v>
      </c>
      <c r="C108" s="14">
        <f t="shared" si="50"/>
        <v>93352381.100000009</v>
      </c>
      <c r="D108" s="14">
        <f t="shared" ref="D108:M108" si="56">D97+D105</f>
        <v>13792335.83</v>
      </c>
      <c r="E108" s="14">
        <f t="shared" si="56"/>
        <v>8840005.0299999993</v>
      </c>
      <c r="F108" s="14">
        <f t="shared" si="56"/>
        <v>8840005.0299999993</v>
      </c>
      <c r="G108" s="14">
        <f t="shared" si="56"/>
        <v>8840005.0299999993</v>
      </c>
      <c r="H108" s="14">
        <f t="shared" si="56"/>
        <v>8840005.0299999993</v>
      </c>
      <c r="I108" s="14">
        <f t="shared" si="56"/>
        <v>8840005.0299999993</v>
      </c>
      <c r="J108" s="14">
        <f t="shared" si="56"/>
        <v>8840005.0299999993</v>
      </c>
      <c r="K108" s="14">
        <f t="shared" si="56"/>
        <v>8840005.0299999993</v>
      </c>
      <c r="L108" s="14">
        <f t="shared" si="56"/>
        <v>8840005.0299999993</v>
      </c>
      <c r="M108" s="14">
        <f t="shared" si="56"/>
        <v>8840005.0299999993</v>
      </c>
      <c r="N108" s="12" t="s">
        <v>18</v>
      </c>
    </row>
    <row r="109" spans="1:14" ht="22.9" customHeight="1">
      <c r="A109" s="15" t="s">
        <v>39</v>
      </c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ht="24.75" customHeight="1">
      <c r="A110" s="15" t="s">
        <v>20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1:14" ht="24" customHeight="1">
      <c r="A111" s="19" t="s">
        <v>64</v>
      </c>
      <c r="B111" s="13" t="s">
        <v>15</v>
      </c>
      <c r="C111" s="14">
        <f>SUM(D111:M111)</f>
        <v>135367362.54999998</v>
      </c>
      <c r="D111" s="14">
        <f>D112</f>
        <v>13515161.98</v>
      </c>
      <c r="E111" s="14">
        <f t="shared" ref="E111:M111" si="57">E112</f>
        <v>13204073.289999999</v>
      </c>
      <c r="F111" s="14">
        <f t="shared" si="57"/>
        <v>13581015.91</v>
      </c>
      <c r="G111" s="14">
        <f t="shared" si="57"/>
        <v>13581015.91</v>
      </c>
      <c r="H111" s="14">
        <f t="shared" si="57"/>
        <v>13581015.91</v>
      </c>
      <c r="I111" s="14">
        <f t="shared" si="57"/>
        <v>13581015.91</v>
      </c>
      <c r="J111" s="14">
        <f t="shared" si="57"/>
        <v>13581015.91</v>
      </c>
      <c r="K111" s="14">
        <f t="shared" si="57"/>
        <v>13581015.91</v>
      </c>
      <c r="L111" s="14">
        <f t="shared" si="57"/>
        <v>13581015.91</v>
      </c>
      <c r="M111" s="14">
        <f t="shared" si="57"/>
        <v>13581015.91</v>
      </c>
      <c r="N111" s="16" t="s">
        <v>25</v>
      </c>
    </row>
    <row r="112" spans="1:14" ht="142.5" customHeight="1">
      <c r="A112" s="19"/>
      <c r="B112" s="13" t="s">
        <v>16</v>
      </c>
      <c r="C112" s="14">
        <f t="shared" ref="C112:C116" si="58">SUM(D112:M112)</f>
        <v>135367362.54999998</v>
      </c>
      <c r="D112" s="14">
        <v>13515161.98</v>
      </c>
      <c r="E112" s="14">
        <v>13204073.289999999</v>
      </c>
      <c r="F112" s="14">
        <v>13581015.91</v>
      </c>
      <c r="G112" s="14">
        <v>13581015.91</v>
      </c>
      <c r="H112" s="14">
        <v>13581015.91</v>
      </c>
      <c r="I112" s="14">
        <v>13581015.91</v>
      </c>
      <c r="J112" s="14">
        <v>13581015.91</v>
      </c>
      <c r="K112" s="14">
        <v>13581015.91</v>
      </c>
      <c r="L112" s="14">
        <v>13581015.91</v>
      </c>
      <c r="M112" s="14">
        <v>13581015.91</v>
      </c>
      <c r="N112" s="16"/>
    </row>
    <row r="113" spans="1:14" ht="23.25" customHeight="1">
      <c r="A113" s="19" t="s">
        <v>65</v>
      </c>
      <c r="B113" s="13" t="s">
        <v>15</v>
      </c>
      <c r="C113" s="14">
        <f t="shared" si="58"/>
        <v>649860.62</v>
      </c>
      <c r="D113" s="14">
        <f>D114</f>
        <v>0</v>
      </c>
      <c r="E113" s="14">
        <f t="shared" ref="E113:M113" si="59">E114</f>
        <v>649860.62</v>
      </c>
      <c r="F113" s="14">
        <f t="shared" si="59"/>
        <v>0</v>
      </c>
      <c r="G113" s="14">
        <f t="shared" si="59"/>
        <v>0</v>
      </c>
      <c r="H113" s="14">
        <f t="shared" si="59"/>
        <v>0</v>
      </c>
      <c r="I113" s="14">
        <f t="shared" si="59"/>
        <v>0</v>
      </c>
      <c r="J113" s="14">
        <f t="shared" si="59"/>
        <v>0</v>
      </c>
      <c r="K113" s="14">
        <f t="shared" si="59"/>
        <v>0</v>
      </c>
      <c r="L113" s="14">
        <f t="shared" si="59"/>
        <v>0</v>
      </c>
      <c r="M113" s="14">
        <f t="shared" si="59"/>
        <v>0</v>
      </c>
      <c r="N113" s="16" t="s">
        <v>25</v>
      </c>
    </row>
    <row r="114" spans="1:14" ht="99.75" customHeight="1">
      <c r="A114" s="19"/>
      <c r="B114" s="13" t="s">
        <v>16</v>
      </c>
      <c r="C114" s="14">
        <f t="shared" si="58"/>
        <v>649860.62</v>
      </c>
      <c r="D114" s="14"/>
      <c r="E114" s="14">
        <v>649860.62</v>
      </c>
      <c r="F114" s="14"/>
      <c r="G114" s="14"/>
      <c r="H114" s="14"/>
      <c r="I114" s="14"/>
      <c r="J114" s="14"/>
      <c r="K114" s="14"/>
      <c r="L114" s="14"/>
      <c r="M114" s="14"/>
      <c r="N114" s="16"/>
    </row>
    <row r="115" spans="1:14" ht="29.25" customHeight="1">
      <c r="A115" s="19" t="s">
        <v>36</v>
      </c>
      <c r="B115" s="13" t="s">
        <v>15</v>
      </c>
      <c r="C115" s="14">
        <f t="shared" si="58"/>
        <v>136017223.16999999</v>
      </c>
      <c r="D115" s="14">
        <f>D116</f>
        <v>13515161.98</v>
      </c>
      <c r="E115" s="14">
        <f t="shared" ref="E115:M115" si="60">E116</f>
        <v>13853933.909999998</v>
      </c>
      <c r="F115" s="14">
        <f t="shared" si="60"/>
        <v>13581015.91</v>
      </c>
      <c r="G115" s="14">
        <f t="shared" si="60"/>
        <v>13581015.91</v>
      </c>
      <c r="H115" s="14">
        <f t="shared" si="60"/>
        <v>13581015.91</v>
      </c>
      <c r="I115" s="14">
        <f t="shared" si="60"/>
        <v>13581015.91</v>
      </c>
      <c r="J115" s="14">
        <f t="shared" si="60"/>
        <v>13581015.91</v>
      </c>
      <c r="K115" s="14">
        <f t="shared" si="60"/>
        <v>13581015.91</v>
      </c>
      <c r="L115" s="14">
        <f t="shared" si="60"/>
        <v>13581015.91</v>
      </c>
      <c r="M115" s="14">
        <f t="shared" si="60"/>
        <v>13581015.91</v>
      </c>
      <c r="N115" s="12" t="s">
        <v>18</v>
      </c>
    </row>
    <row r="116" spans="1:14" ht="45" customHeight="1">
      <c r="A116" s="19"/>
      <c r="B116" s="13" t="s">
        <v>16</v>
      </c>
      <c r="C116" s="14">
        <f t="shared" si="58"/>
        <v>136017223.16999999</v>
      </c>
      <c r="D116" s="14">
        <f>D112+D114</f>
        <v>13515161.98</v>
      </c>
      <c r="E116" s="14">
        <f t="shared" ref="E116:M116" si="61">E112+E114</f>
        <v>13853933.909999998</v>
      </c>
      <c r="F116" s="14">
        <f t="shared" si="61"/>
        <v>13581015.91</v>
      </c>
      <c r="G116" s="14">
        <f t="shared" si="61"/>
        <v>13581015.91</v>
      </c>
      <c r="H116" s="14">
        <f t="shared" si="61"/>
        <v>13581015.91</v>
      </c>
      <c r="I116" s="14">
        <f t="shared" si="61"/>
        <v>13581015.91</v>
      </c>
      <c r="J116" s="14">
        <f t="shared" si="61"/>
        <v>13581015.91</v>
      </c>
      <c r="K116" s="14">
        <f t="shared" si="61"/>
        <v>13581015.91</v>
      </c>
      <c r="L116" s="14">
        <f t="shared" si="61"/>
        <v>13581015.91</v>
      </c>
      <c r="M116" s="14">
        <f t="shared" si="61"/>
        <v>13581015.91</v>
      </c>
      <c r="N116" s="12" t="s">
        <v>18</v>
      </c>
    </row>
    <row r="117" spans="1:14" ht="24.75" customHeight="1">
      <c r="A117" s="15" t="s">
        <v>32</v>
      </c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1:14" ht="20.25" customHeight="1">
      <c r="A118" s="15" t="s">
        <v>33</v>
      </c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ht="27" customHeight="1">
      <c r="A119" s="29" t="s">
        <v>66</v>
      </c>
      <c r="B119" s="13" t="s">
        <v>15</v>
      </c>
      <c r="C119" s="14">
        <f>SUM(D119:M119)</f>
        <v>59000950.960000001</v>
      </c>
      <c r="D119" s="14">
        <f>D120</f>
        <v>0</v>
      </c>
      <c r="E119" s="14">
        <f t="shared" ref="E119:M121" si="62">E120</f>
        <v>0</v>
      </c>
      <c r="F119" s="14">
        <f t="shared" si="62"/>
        <v>0</v>
      </c>
      <c r="G119" s="14">
        <f t="shared" si="62"/>
        <v>8428707.2799999993</v>
      </c>
      <c r="H119" s="14">
        <f t="shared" si="62"/>
        <v>8428707.2799999993</v>
      </c>
      <c r="I119" s="14">
        <f t="shared" si="62"/>
        <v>8428707.2799999993</v>
      </c>
      <c r="J119" s="14">
        <f t="shared" si="62"/>
        <v>8428707.2799999993</v>
      </c>
      <c r="K119" s="14">
        <f t="shared" si="62"/>
        <v>8428707.2799999993</v>
      </c>
      <c r="L119" s="14">
        <f t="shared" si="62"/>
        <v>8428707.2799999993</v>
      </c>
      <c r="M119" s="14">
        <f t="shared" si="62"/>
        <v>8428707.2799999993</v>
      </c>
      <c r="N119" s="23" t="s">
        <v>21</v>
      </c>
    </row>
    <row r="120" spans="1:14" ht="96" customHeight="1">
      <c r="A120" s="30"/>
      <c r="B120" s="13" t="s">
        <v>17</v>
      </c>
      <c r="C120" s="14">
        <f t="shared" ref="C120:C138" si="63">SUM(D120:M120)</f>
        <v>59000950.960000001</v>
      </c>
      <c r="D120" s="14"/>
      <c r="E120" s="14"/>
      <c r="F120" s="14"/>
      <c r="G120" s="14">
        <v>8428707.2799999993</v>
      </c>
      <c r="H120" s="14">
        <v>8428707.2799999993</v>
      </c>
      <c r="I120" s="14">
        <v>8428707.2799999993</v>
      </c>
      <c r="J120" s="14">
        <v>8428707.2799999993</v>
      </c>
      <c r="K120" s="14">
        <v>8428707.2799999993</v>
      </c>
      <c r="L120" s="14">
        <v>8428707.2799999993</v>
      </c>
      <c r="M120" s="14">
        <v>8428707.2799999993</v>
      </c>
      <c r="N120" s="26"/>
    </row>
    <row r="121" spans="1:14" ht="24" customHeight="1">
      <c r="A121" s="19" t="s">
        <v>67</v>
      </c>
      <c r="B121" s="13" t="s">
        <v>15</v>
      </c>
      <c r="C121" s="14">
        <f t="shared" si="63"/>
        <v>384557870.75999993</v>
      </c>
      <c r="D121" s="14">
        <f>D122</f>
        <v>59538206.649999999</v>
      </c>
      <c r="E121" s="14">
        <f>E122</f>
        <v>42668957.229999997</v>
      </c>
      <c r="F121" s="7">
        <f>F122</f>
        <v>42668957.229999997</v>
      </c>
      <c r="G121" s="14">
        <f>G122</f>
        <v>34240249.950000003</v>
      </c>
      <c r="H121" s="14">
        <f t="shared" si="62"/>
        <v>34240249.950000003</v>
      </c>
      <c r="I121" s="14">
        <f t="shared" si="62"/>
        <v>34240249.950000003</v>
      </c>
      <c r="J121" s="14">
        <f t="shared" si="62"/>
        <v>34240249.950000003</v>
      </c>
      <c r="K121" s="14">
        <f t="shared" si="62"/>
        <v>34240249.950000003</v>
      </c>
      <c r="L121" s="14">
        <f t="shared" si="62"/>
        <v>34240249.950000003</v>
      </c>
      <c r="M121" s="14">
        <f t="shared" si="62"/>
        <v>34240249.950000003</v>
      </c>
      <c r="N121" s="23" t="s">
        <v>21</v>
      </c>
    </row>
    <row r="122" spans="1:14" ht="119.25" customHeight="1">
      <c r="A122" s="19"/>
      <c r="B122" s="13" t="s">
        <v>17</v>
      </c>
      <c r="C122" s="14">
        <f t="shared" si="63"/>
        <v>384557870.75999993</v>
      </c>
      <c r="D122" s="14">
        <v>59538206.649999999</v>
      </c>
      <c r="E122" s="14">
        <v>42668957.229999997</v>
      </c>
      <c r="F122" s="14">
        <v>42668957.229999997</v>
      </c>
      <c r="G122" s="14">
        <v>34240249.950000003</v>
      </c>
      <c r="H122" s="14">
        <v>34240249.950000003</v>
      </c>
      <c r="I122" s="14">
        <v>34240249.950000003</v>
      </c>
      <c r="J122" s="14">
        <v>34240249.950000003</v>
      </c>
      <c r="K122" s="14">
        <v>34240249.950000003</v>
      </c>
      <c r="L122" s="14">
        <v>34240249.950000003</v>
      </c>
      <c r="M122" s="14">
        <v>34240249.950000003</v>
      </c>
      <c r="N122" s="26"/>
    </row>
    <row r="123" spans="1:14" ht="22.5" customHeight="1">
      <c r="A123" s="19" t="s">
        <v>69</v>
      </c>
      <c r="B123" s="13" t="s">
        <v>15</v>
      </c>
      <c r="C123" s="14">
        <f t="shared" si="63"/>
        <v>4250000</v>
      </c>
      <c r="D123" s="14">
        <f t="shared" ref="D123:M123" si="64">D124</f>
        <v>425000</v>
      </c>
      <c r="E123" s="14">
        <f>E124</f>
        <v>425000</v>
      </c>
      <c r="F123" s="14">
        <f>F124</f>
        <v>425000</v>
      </c>
      <c r="G123" s="14">
        <f t="shared" si="64"/>
        <v>425000</v>
      </c>
      <c r="H123" s="14">
        <f t="shared" si="64"/>
        <v>425000</v>
      </c>
      <c r="I123" s="14">
        <f t="shared" si="64"/>
        <v>425000</v>
      </c>
      <c r="J123" s="14">
        <f t="shared" si="64"/>
        <v>425000</v>
      </c>
      <c r="K123" s="14">
        <f t="shared" si="64"/>
        <v>425000</v>
      </c>
      <c r="L123" s="14">
        <f t="shared" si="64"/>
        <v>425000</v>
      </c>
      <c r="M123" s="14">
        <f t="shared" si="64"/>
        <v>425000</v>
      </c>
      <c r="N123" s="23" t="s">
        <v>21</v>
      </c>
    </row>
    <row r="124" spans="1:14" ht="85.5" customHeight="1">
      <c r="A124" s="19"/>
      <c r="B124" s="13" t="s">
        <v>17</v>
      </c>
      <c r="C124" s="14">
        <f t="shared" si="63"/>
        <v>4250000</v>
      </c>
      <c r="D124" s="14">
        <v>425000</v>
      </c>
      <c r="E124" s="14">
        <v>425000</v>
      </c>
      <c r="F124" s="14">
        <v>425000</v>
      </c>
      <c r="G124" s="14">
        <v>425000</v>
      </c>
      <c r="H124" s="14">
        <v>425000</v>
      </c>
      <c r="I124" s="14">
        <v>425000</v>
      </c>
      <c r="J124" s="14">
        <v>425000</v>
      </c>
      <c r="K124" s="14">
        <v>425000</v>
      </c>
      <c r="L124" s="14">
        <v>425000</v>
      </c>
      <c r="M124" s="14">
        <v>425000</v>
      </c>
      <c r="N124" s="26"/>
    </row>
    <row r="125" spans="1:14" ht="37.5">
      <c r="A125" s="20" t="s">
        <v>68</v>
      </c>
      <c r="B125" s="13" t="s">
        <v>15</v>
      </c>
      <c r="C125" s="14">
        <f t="shared" si="63"/>
        <v>46733300</v>
      </c>
      <c r="D125" s="14">
        <f>D126</f>
        <v>0</v>
      </c>
      <c r="E125" s="14">
        <f t="shared" ref="E125:M125" si="65">E126</f>
        <v>46733300</v>
      </c>
      <c r="F125" s="14">
        <f t="shared" si="65"/>
        <v>0</v>
      </c>
      <c r="G125" s="14">
        <f t="shared" si="65"/>
        <v>0</v>
      </c>
      <c r="H125" s="14">
        <f t="shared" si="65"/>
        <v>0</v>
      </c>
      <c r="I125" s="14">
        <f t="shared" si="65"/>
        <v>0</v>
      </c>
      <c r="J125" s="14">
        <f t="shared" si="65"/>
        <v>0</v>
      </c>
      <c r="K125" s="14">
        <f t="shared" si="65"/>
        <v>0</v>
      </c>
      <c r="L125" s="14">
        <f t="shared" si="65"/>
        <v>0</v>
      </c>
      <c r="M125" s="14">
        <f t="shared" si="65"/>
        <v>0</v>
      </c>
      <c r="N125" s="23" t="s">
        <v>21</v>
      </c>
    </row>
    <row r="126" spans="1:14" ht="37.5">
      <c r="A126" s="21"/>
      <c r="B126" s="13" t="s">
        <v>17</v>
      </c>
      <c r="C126" s="14">
        <f t="shared" si="63"/>
        <v>46733300</v>
      </c>
      <c r="D126" s="14"/>
      <c r="E126" s="14">
        <v>46733300</v>
      </c>
      <c r="F126" s="14"/>
      <c r="G126" s="14"/>
      <c r="H126" s="14"/>
      <c r="I126" s="14"/>
      <c r="J126" s="14"/>
      <c r="K126" s="14"/>
      <c r="L126" s="14"/>
      <c r="M126" s="14"/>
      <c r="N126" s="26"/>
    </row>
    <row r="127" spans="1:14" ht="32.25" customHeight="1">
      <c r="A127" s="19" t="s">
        <v>34</v>
      </c>
      <c r="B127" s="13" t="s">
        <v>15</v>
      </c>
      <c r="C127" s="14">
        <f t="shared" si="63"/>
        <v>494542121.72000009</v>
      </c>
      <c r="D127" s="14">
        <f>D128</f>
        <v>59963206.649999999</v>
      </c>
      <c r="E127" s="14">
        <f>E128</f>
        <v>89827257.229999989</v>
      </c>
      <c r="F127" s="14">
        <f t="shared" ref="F127:M127" si="66">F128</f>
        <v>43093957.229999997</v>
      </c>
      <c r="G127" s="14">
        <f t="shared" si="66"/>
        <v>43093957.230000004</v>
      </c>
      <c r="H127" s="14">
        <f t="shared" si="66"/>
        <v>43093957.230000004</v>
      </c>
      <c r="I127" s="14">
        <f t="shared" si="66"/>
        <v>43093957.230000004</v>
      </c>
      <c r="J127" s="14">
        <f t="shared" si="66"/>
        <v>43093957.230000004</v>
      </c>
      <c r="K127" s="14">
        <f t="shared" si="66"/>
        <v>43093957.230000004</v>
      </c>
      <c r="L127" s="14">
        <f t="shared" si="66"/>
        <v>43093957.230000004</v>
      </c>
      <c r="M127" s="14">
        <f t="shared" si="66"/>
        <v>43093957.230000004</v>
      </c>
      <c r="N127" s="12" t="s">
        <v>18</v>
      </c>
    </row>
    <row r="128" spans="1:14" ht="40.5" customHeight="1">
      <c r="A128" s="19"/>
      <c r="B128" s="13" t="s">
        <v>17</v>
      </c>
      <c r="C128" s="14">
        <f t="shared" si="63"/>
        <v>494542121.72000009</v>
      </c>
      <c r="D128" s="14">
        <f>D120+D122+D124+D126</f>
        <v>59963206.649999999</v>
      </c>
      <c r="E128" s="14">
        <f t="shared" ref="E128:M128" si="67">E120+E122+E124+E126</f>
        <v>89827257.229999989</v>
      </c>
      <c r="F128" s="14">
        <f t="shared" si="67"/>
        <v>43093957.229999997</v>
      </c>
      <c r="G128" s="14">
        <f t="shared" si="67"/>
        <v>43093957.230000004</v>
      </c>
      <c r="H128" s="14">
        <f t="shared" si="67"/>
        <v>43093957.230000004</v>
      </c>
      <c r="I128" s="14">
        <f t="shared" si="67"/>
        <v>43093957.230000004</v>
      </c>
      <c r="J128" s="14">
        <f t="shared" si="67"/>
        <v>43093957.230000004</v>
      </c>
      <c r="K128" s="14">
        <f t="shared" si="67"/>
        <v>43093957.230000004</v>
      </c>
      <c r="L128" s="14">
        <f t="shared" si="67"/>
        <v>43093957.230000004</v>
      </c>
      <c r="M128" s="14">
        <f t="shared" si="67"/>
        <v>43093957.230000004</v>
      </c>
      <c r="N128" s="12" t="s">
        <v>18</v>
      </c>
    </row>
    <row r="129" spans="1:14" ht="21.75" customHeight="1">
      <c r="A129" s="19" t="s">
        <v>84</v>
      </c>
      <c r="B129" s="13" t="s">
        <v>15</v>
      </c>
      <c r="C129" s="14">
        <f t="shared" si="63"/>
        <v>4153925248.2355437</v>
      </c>
      <c r="D129" s="7">
        <f t="shared" ref="D129:M129" si="68">D70+D91+D106+D115+D127</f>
        <v>765836844.38000011</v>
      </c>
      <c r="E129" s="7">
        <f t="shared" si="68"/>
        <v>537325076.8900001</v>
      </c>
      <c r="F129" s="7">
        <f t="shared" si="68"/>
        <v>449084719.59000003</v>
      </c>
      <c r="G129" s="7">
        <f t="shared" si="68"/>
        <v>361508556.59650624</v>
      </c>
      <c r="H129" s="7">
        <f t="shared" si="68"/>
        <v>366638607.89650625</v>
      </c>
      <c r="I129" s="7">
        <f t="shared" si="68"/>
        <v>337128312.79650623</v>
      </c>
      <c r="J129" s="7">
        <f t="shared" si="68"/>
        <v>327058212.09650624</v>
      </c>
      <c r="K129" s="7">
        <f t="shared" si="68"/>
        <v>331868260.1965062</v>
      </c>
      <c r="L129" s="7">
        <f t="shared" si="68"/>
        <v>336448305.99650621</v>
      </c>
      <c r="M129" s="7">
        <f t="shared" si="68"/>
        <v>341028351.79650623</v>
      </c>
      <c r="N129" s="12" t="s">
        <v>18</v>
      </c>
    </row>
    <row r="130" spans="1:14" ht="63" customHeight="1">
      <c r="A130" s="19"/>
      <c r="B130" s="13" t="s">
        <v>23</v>
      </c>
      <c r="C130" s="14">
        <f>SUM(D130:M130)</f>
        <v>102091600</v>
      </c>
      <c r="D130" s="7">
        <f t="shared" ref="D130:M130" si="69">D71</f>
        <v>34371000</v>
      </c>
      <c r="E130" s="7">
        <f t="shared" si="69"/>
        <v>33860300</v>
      </c>
      <c r="F130" s="7">
        <f t="shared" si="69"/>
        <v>33860300</v>
      </c>
      <c r="G130" s="7">
        <f t="shared" si="69"/>
        <v>0</v>
      </c>
      <c r="H130" s="7">
        <f t="shared" si="69"/>
        <v>0</v>
      </c>
      <c r="I130" s="7">
        <f t="shared" si="69"/>
        <v>0</v>
      </c>
      <c r="J130" s="7">
        <f t="shared" si="69"/>
        <v>0</v>
      </c>
      <c r="K130" s="7">
        <f t="shared" si="69"/>
        <v>0</v>
      </c>
      <c r="L130" s="7">
        <f t="shared" si="69"/>
        <v>0</v>
      </c>
      <c r="M130" s="7">
        <f t="shared" si="69"/>
        <v>0</v>
      </c>
      <c r="N130" s="12" t="s">
        <v>18</v>
      </c>
    </row>
    <row r="131" spans="1:14" ht="62.25" customHeight="1">
      <c r="A131" s="19"/>
      <c r="B131" s="13" t="s">
        <v>24</v>
      </c>
      <c r="C131" s="14">
        <f t="shared" si="63"/>
        <v>284306131.13999993</v>
      </c>
      <c r="D131" s="7">
        <f t="shared" ref="D131:M131" si="70">D72+D92+D107</f>
        <v>149962755.04000002</v>
      </c>
      <c r="E131" s="7">
        <f t="shared" si="70"/>
        <v>56118852.899999999</v>
      </c>
      <c r="F131" s="7">
        <f t="shared" si="70"/>
        <v>56118852.899999999</v>
      </c>
      <c r="G131" s="7">
        <f t="shared" si="70"/>
        <v>3157952.9</v>
      </c>
      <c r="H131" s="7">
        <f t="shared" si="70"/>
        <v>3157952.9</v>
      </c>
      <c r="I131" s="7">
        <f t="shared" si="70"/>
        <v>3157952.9</v>
      </c>
      <c r="J131" s="7">
        <f t="shared" si="70"/>
        <v>3157952.9</v>
      </c>
      <c r="K131" s="7">
        <f t="shared" si="70"/>
        <v>3157952.9</v>
      </c>
      <c r="L131" s="7">
        <f t="shared" si="70"/>
        <v>3157952.9</v>
      </c>
      <c r="M131" s="7">
        <f t="shared" si="70"/>
        <v>3157952.9</v>
      </c>
      <c r="N131" s="12" t="s">
        <v>18</v>
      </c>
    </row>
    <row r="132" spans="1:14" ht="42.75" customHeight="1">
      <c r="A132" s="28"/>
      <c r="B132" s="13" t="s">
        <v>16</v>
      </c>
      <c r="C132" s="14">
        <f t="shared" si="63"/>
        <v>3767527517.0955434</v>
      </c>
      <c r="D132" s="14">
        <f t="shared" ref="D132:M132" si="71">D73+D93+D108+D116+D128</f>
        <v>581503089.34000003</v>
      </c>
      <c r="E132" s="14">
        <f t="shared" si="71"/>
        <v>447345923.99000001</v>
      </c>
      <c r="F132" s="14">
        <f t="shared" si="71"/>
        <v>359105566.69000006</v>
      </c>
      <c r="G132" s="14">
        <f t="shared" si="71"/>
        <v>358350603.69650626</v>
      </c>
      <c r="H132" s="14">
        <f t="shared" si="71"/>
        <v>363480654.99650627</v>
      </c>
      <c r="I132" s="14">
        <f t="shared" si="71"/>
        <v>333970359.89650625</v>
      </c>
      <c r="J132" s="14">
        <f t="shared" si="71"/>
        <v>323900259.1965062</v>
      </c>
      <c r="K132" s="14">
        <f t="shared" si="71"/>
        <v>328710307.29650623</v>
      </c>
      <c r="L132" s="14">
        <f t="shared" si="71"/>
        <v>333290353.09650624</v>
      </c>
      <c r="M132" s="14">
        <f t="shared" si="71"/>
        <v>337870398.89650625</v>
      </c>
      <c r="N132" s="12" t="s">
        <v>18</v>
      </c>
    </row>
    <row r="133" spans="1:14" s="8" customFormat="1" ht="21" customHeight="1">
      <c r="A133" s="19" t="s">
        <v>37</v>
      </c>
      <c r="B133" s="13" t="s">
        <v>15</v>
      </c>
      <c r="C133" s="14">
        <f t="shared" si="63"/>
        <v>3256714748.7955437</v>
      </c>
      <c r="D133" s="14">
        <f t="shared" ref="D133:M133" si="72">D43+D45+D51+D53+D56+D62+D91+D106+D115</f>
        <v>560416966.52999997</v>
      </c>
      <c r="E133" s="14">
        <f t="shared" si="72"/>
        <v>298812613.13999999</v>
      </c>
      <c r="F133" s="14">
        <f t="shared" si="72"/>
        <v>297464262.36000001</v>
      </c>
      <c r="G133" s="14">
        <f t="shared" si="72"/>
        <v>318414599.36650622</v>
      </c>
      <c r="H133" s="14">
        <f t="shared" si="72"/>
        <v>323544650.66650623</v>
      </c>
      <c r="I133" s="14">
        <f t="shared" si="72"/>
        <v>294034355.56650621</v>
      </c>
      <c r="J133" s="14">
        <f t="shared" si="72"/>
        <v>283964254.86650622</v>
      </c>
      <c r="K133" s="14">
        <f t="shared" si="72"/>
        <v>288774302.96650618</v>
      </c>
      <c r="L133" s="14">
        <f t="shared" si="72"/>
        <v>293354348.7665062</v>
      </c>
      <c r="M133" s="14">
        <f t="shared" si="72"/>
        <v>297934394.56650621</v>
      </c>
      <c r="N133" s="12" t="s">
        <v>18</v>
      </c>
    </row>
    <row r="134" spans="1:14" s="8" customFormat="1" ht="61.5" customHeight="1">
      <c r="A134" s="19"/>
      <c r="B134" s="13" t="s">
        <v>24</v>
      </c>
      <c r="C134" s="14">
        <f t="shared" si="63"/>
        <v>124624561.91000006</v>
      </c>
      <c r="D134" s="14">
        <f>D54+D66+D86+D89</f>
        <v>96202985.810000002</v>
      </c>
      <c r="E134" s="14">
        <f t="shared" ref="E134:M134" si="73">E54+E66+E86+E89</f>
        <v>3157952.9</v>
      </c>
      <c r="F134" s="14">
        <f t="shared" si="73"/>
        <v>3157952.9</v>
      </c>
      <c r="G134" s="14">
        <f t="shared" si="73"/>
        <v>3157952.9</v>
      </c>
      <c r="H134" s="14">
        <f t="shared" si="73"/>
        <v>3157952.9</v>
      </c>
      <c r="I134" s="14">
        <f t="shared" si="73"/>
        <v>3157952.9</v>
      </c>
      <c r="J134" s="14">
        <f t="shared" si="73"/>
        <v>3157952.9</v>
      </c>
      <c r="K134" s="14">
        <f t="shared" si="73"/>
        <v>3157952.9</v>
      </c>
      <c r="L134" s="14">
        <f t="shared" si="73"/>
        <v>3157952.9</v>
      </c>
      <c r="M134" s="14">
        <f t="shared" si="73"/>
        <v>3157952.9</v>
      </c>
      <c r="N134" s="12" t="s">
        <v>18</v>
      </c>
    </row>
    <row r="135" spans="1:14" s="8" customFormat="1" ht="48" customHeight="1">
      <c r="A135" s="19"/>
      <c r="B135" s="13" t="s">
        <v>16</v>
      </c>
      <c r="C135" s="14">
        <f t="shared" si="63"/>
        <v>3132090186.8855438</v>
      </c>
      <c r="D135" s="14">
        <f t="shared" ref="D135:M135" si="74">D44+D46+D52+D55+D59+D61+D64+D93+D108+D116</f>
        <v>464213980.71999997</v>
      </c>
      <c r="E135" s="14">
        <f t="shared" si="74"/>
        <v>295654660.24000001</v>
      </c>
      <c r="F135" s="14">
        <f t="shared" si="74"/>
        <v>294306309.46000004</v>
      </c>
      <c r="G135" s="14">
        <f t="shared" si="74"/>
        <v>315256646.46650624</v>
      </c>
      <c r="H135" s="14">
        <f t="shared" si="74"/>
        <v>320386697.76650625</v>
      </c>
      <c r="I135" s="14">
        <f t="shared" si="74"/>
        <v>290876402.66650623</v>
      </c>
      <c r="J135" s="14">
        <f t="shared" si="74"/>
        <v>280806301.96650618</v>
      </c>
      <c r="K135" s="14">
        <f t="shared" si="74"/>
        <v>285616350.06650621</v>
      </c>
      <c r="L135" s="14">
        <f t="shared" si="74"/>
        <v>290196395.86650622</v>
      </c>
      <c r="M135" s="14">
        <f t="shared" si="74"/>
        <v>294776441.66650623</v>
      </c>
      <c r="N135" s="12" t="s">
        <v>18</v>
      </c>
    </row>
    <row r="136" spans="1:14" s="8" customFormat="1" ht="29.25" customHeight="1">
      <c r="A136" s="19" t="s">
        <v>35</v>
      </c>
      <c r="B136" s="13" t="s">
        <v>15</v>
      </c>
      <c r="C136" s="6">
        <f t="shared" ref="C136:D136" si="75">C137+C138+C139</f>
        <v>897210499.44000006</v>
      </c>
      <c r="D136" s="6">
        <f t="shared" si="75"/>
        <v>205419877.85000002</v>
      </c>
      <c r="E136" s="6">
        <f>E137+E138+E139</f>
        <v>238512463.74999997</v>
      </c>
      <c r="F136" s="6">
        <f t="shared" ref="F136:M136" si="76">F137+F138+F139</f>
        <v>151620457.22999999</v>
      </c>
      <c r="G136" s="6">
        <f t="shared" si="76"/>
        <v>43093957.230000004</v>
      </c>
      <c r="H136" s="6">
        <f t="shared" si="76"/>
        <v>43093957.230000004</v>
      </c>
      <c r="I136" s="6">
        <f t="shared" si="76"/>
        <v>43093957.230000004</v>
      </c>
      <c r="J136" s="6">
        <f t="shared" si="76"/>
        <v>43093957.230000004</v>
      </c>
      <c r="K136" s="6">
        <f t="shared" si="76"/>
        <v>43093957.230000004</v>
      </c>
      <c r="L136" s="6">
        <f t="shared" si="76"/>
        <v>43093957.230000004</v>
      </c>
      <c r="M136" s="6">
        <f t="shared" si="76"/>
        <v>43093957.230000004</v>
      </c>
      <c r="N136" s="12" t="s">
        <v>18</v>
      </c>
    </row>
    <row r="137" spans="1:14" s="8" customFormat="1" ht="75">
      <c r="A137" s="19"/>
      <c r="B137" s="13" t="s">
        <v>23</v>
      </c>
      <c r="C137" s="14">
        <f t="shared" si="63"/>
        <v>102091600</v>
      </c>
      <c r="D137" s="14">
        <f t="shared" ref="D137:M137" si="77">D28+D32+D36</f>
        <v>34371000</v>
      </c>
      <c r="E137" s="14">
        <f t="shared" si="77"/>
        <v>33860300</v>
      </c>
      <c r="F137" s="14">
        <f t="shared" si="77"/>
        <v>33860300</v>
      </c>
      <c r="G137" s="14">
        <f t="shared" si="77"/>
        <v>0</v>
      </c>
      <c r="H137" s="14">
        <f t="shared" si="77"/>
        <v>0</v>
      </c>
      <c r="I137" s="14">
        <f t="shared" si="77"/>
        <v>0</v>
      </c>
      <c r="J137" s="14">
        <f t="shared" si="77"/>
        <v>0</v>
      </c>
      <c r="K137" s="14">
        <f t="shared" si="77"/>
        <v>0</v>
      </c>
      <c r="L137" s="14">
        <f t="shared" si="77"/>
        <v>0</v>
      </c>
      <c r="M137" s="14">
        <f t="shared" si="77"/>
        <v>0</v>
      </c>
      <c r="N137" s="12" t="s">
        <v>18</v>
      </c>
    </row>
    <row r="138" spans="1:14" s="8" customFormat="1" ht="56.25">
      <c r="A138" s="19"/>
      <c r="B138" s="13" t="s">
        <v>24</v>
      </c>
      <c r="C138" s="14">
        <f t="shared" si="63"/>
        <v>159681569.23000002</v>
      </c>
      <c r="D138" s="14">
        <f t="shared" ref="D138:M138" si="78">D29+D33+D37</f>
        <v>53759769.230000004</v>
      </c>
      <c r="E138" s="14">
        <f t="shared" si="78"/>
        <v>52960900</v>
      </c>
      <c r="F138" s="14">
        <f t="shared" si="78"/>
        <v>52960900</v>
      </c>
      <c r="G138" s="14">
        <f t="shared" si="78"/>
        <v>0</v>
      </c>
      <c r="H138" s="14">
        <f t="shared" si="78"/>
        <v>0</v>
      </c>
      <c r="I138" s="14">
        <f t="shared" si="78"/>
        <v>0</v>
      </c>
      <c r="J138" s="14">
        <f t="shared" si="78"/>
        <v>0</v>
      </c>
      <c r="K138" s="14">
        <f t="shared" si="78"/>
        <v>0</v>
      </c>
      <c r="L138" s="14">
        <f t="shared" si="78"/>
        <v>0</v>
      </c>
      <c r="M138" s="14">
        <f t="shared" si="78"/>
        <v>0</v>
      </c>
      <c r="N138" s="12" t="s">
        <v>18</v>
      </c>
    </row>
    <row r="139" spans="1:14" s="8" customFormat="1" ht="51" customHeight="1">
      <c r="A139" s="19"/>
      <c r="B139" s="13" t="s">
        <v>16</v>
      </c>
      <c r="C139" s="9">
        <f t="shared" ref="C139:M139" si="79">C10+C30+C34+C38+C40+C42+C48+C50+C128+C22</f>
        <v>635437330.21000004</v>
      </c>
      <c r="D139" s="9">
        <f t="shared" si="79"/>
        <v>117289108.62</v>
      </c>
      <c r="E139" s="9">
        <f t="shared" si="79"/>
        <v>151691263.74999997</v>
      </c>
      <c r="F139" s="9">
        <f t="shared" si="79"/>
        <v>64799257.229999997</v>
      </c>
      <c r="G139" s="9">
        <f t="shared" si="79"/>
        <v>43093957.230000004</v>
      </c>
      <c r="H139" s="9">
        <f t="shared" si="79"/>
        <v>43093957.230000004</v>
      </c>
      <c r="I139" s="9">
        <f t="shared" si="79"/>
        <v>43093957.230000004</v>
      </c>
      <c r="J139" s="9">
        <f t="shared" si="79"/>
        <v>43093957.230000004</v>
      </c>
      <c r="K139" s="9">
        <f t="shared" si="79"/>
        <v>43093957.230000004</v>
      </c>
      <c r="L139" s="9">
        <f t="shared" si="79"/>
        <v>43093957.230000004</v>
      </c>
      <c r="M139" s="9">
        <f t="shared" si="79"/>
        <v>43093957.230000004</v>
      </c>
      <c r="N139" s="12" t="s">
        <v>18</v>
      </c>
    </row>
    <row r="140" spans="1:14">
      <c r="C140" s="3"/>
      <c r="N140" s="3"/>
    </row>
    <row r="141" spans="1:14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</sheetData>
  <autoFilter ref="A5:N139"/>
  <mergeCells count="101">
    <mergeCell ref="A106:A108"/>
    <mergeCell ref="A109:N109"/>
    <mergeCell ref="A102:A103"/>
    <mergeCell ref="N102:N103"/>
    <mergeCell ref="N104:N105"/>
    <mergeCell ref="A104:A105"/>
    <mergeCell ref="A85:A87"/>
    <mergeCell ref="A98:A99"/>
    <mergeCell ref="A91:A93"/>
    <mergeCell ref="N80:N81"/>
    <mergeCell ref="A65:A67"/>
    <mergeCell ref="A94:N94"/>
    <mergeCell ref="A95:N95"/>
    <mergeCell ref="A96:A97"/>
    <mergeCell ref="N100:N101"/>
    <mergeCell ref="A100:A101"/>
    <mergeCell ref="A75:N75"/>
    <mergeCell ref="A80:A81"/>
    <mergeCell ref="A82:A84"/>
    <mergeCell ref="N65:N67"/>
    <mergeCell ref="N68:N69"/>
    <mergeCell ref="N78:N79"/>
    <mergeCell ref="N85:N87"/>
    <mergeCell ref="A88:A90"/>
    <mergeCell ref="N88:N90"/>
    <mergeCell ref="A78:A79"/>
    <mergeCell ref="L1:N1"/>
    <mergeCell ref="A9:A10"/>
    <mergeCell ref="N13:N14"/>
    <mergeCell ref="A17:A18"/>
    <mergeCell ref="N15:N16"/>
    <mergeCell ref="N17:N18"/>
    <mergeCell ref="A47:A48"/>
    <mergeCell ref="N31:N34"/>
    <mergeCell ref="N43:N44"/>
    <mergeCell ref="A39:A40"/>
    <mergeCell ref="A43:A44"/>
    <mergeCell ref="N39:N40"/>
    <mergeCell ref="N45:N46"/>
    <mergeCell ref="N47:N48"/>
    <mergeCell ref="N11:N12"/>
    <mergeCell ref="A4:A5"/>
    <mergeCell ref="A19:A20"/>
    <mergeCell ref="A60:A61"/>
    <mergeCell ref="A68:A69"/>
    <mergeCell ref="A70:A73"/>
    <mergeCell ref="A76:A77"/>
    <mergeCell ref="N49:N50"/>
    <mergeCell ref="A49:A50"/>
    <mergeCell ref="N58:N59"/>
    <mergeCell ref="N60:N61"/>
    <mergeCell ref="N53:N55"/>
    <mergeCell ref="A51:A52"/>
    <mergeCell ref="N51:N52"/>
    <mergeCell ref="A53:A55"/>
    <mergeCell ref="A62:A64"/>
    <mergeCell ref="A74:N74"/>
    <mergeCell ref="A56:A57"/>
    <mergeCell ref="A136:A139"/>
    <mergeCell ref="A127:A128"/>
    <mergeCell ref="A123:A124"/>
    <mergeCell ref="A115:A116"/>
    <mergeCell ref="A111:A112"/>
    <mergeCell ref="A121:A122"/>
    <mergeCell ref="A129:A132"/>
    <mergeCell ref="A117:N117"/>
    <mergeCell ref="A118:N118"/>
    <mergeCell ref="A119:A120"/>
    <mergeCell ref="A113:A114"/>
    <mergeCell ref="N111:N112"/>
    <mergeCell ref="A133:A135"/>
    <mergeCell ref="N113:N114"/>
    <mergeCell ref="A125:A126"/>
    <mergeCell ref="N119:N120"/>
    <mergeCell ref="N121:N122"/>
    <mergeCell ref="N123:N124"/>
    <mergeCell ref="N125:N126"/>
    <mergeCell ref="A110:N110"/>
    <mergeCell ref="N98:N99"/>
    <mergeCell ref="A2:N2"/>
    <mergeCell ref="D4:M4"/>
    <mergeCell ref="A45:A46"/>
    <mergeCell ref="A21:A22"/>
    <mergeCell ref="A35:A38"/>
    <mergeCell ref="A13:A14"/>
    <mergeCell ref="N27:N30"/>
    <mergeCell ref="A27:A30"/>
    <mergeCell ref="A41:A42"/>
    <mergeCell ref="N41:N42"/>
    <mergeCell ref="A15:A16"/>
    <mergeCell ref="N35:N38"/>
    <mergeCell ref="A23:A26"/>
    <mergeCell ref="A31:A34"/>
    <mergeCell ref="B4:B5"/>
    <mergeCell ref="A8:N8"/>
    <mergeCell ref="A11:A12"/>
    <mergeCell ref="N4:N5"/>
    <mergeCell ref="A6:N6"/>
    <mergeCell ref="A7:N7"/>
    <mergeCell ref="C4:C5"/>
    <mergeCell ref="A58:A59"/>
  </mergeCells>
  <pageMargins left="1.1811023622047245" right="0.39370078740157483" top="0.9055118110236221" bottom="0.47244094488188981" header="0.31496062992125984" footer="0.31496062992125984"/>
  <pageSetup paperSize="8" scale="55" firstPageNumber="5" fitToHeight="0" orientation="landscape" useFirstPageNumber="1" r:id="rId1"/>
  <headerFooter>
    <oddHeader>&amp;C&amp;"Times New Roman,обычный"&amp;14 &amp;16&amp;P</oddHeader>
  </headerFooter>
  <rowBreaks count="5" manualBreakCount="5">
    <brk id="22" max="13" man="1"/>
    <brk id="50" max="13" man="1"/>
    <brk id="73" max="13" man="1"/>
    <brk id="103" max="13" man="1"/>
    <brk id="12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 (Мария)</dc:creator>
  <cp:lastModifiedBy>Тертышникова Екатерина Геннадьевна</cp:lastModifiedBy>
  <cp:lastPrinted>2022-01-21T11:35:38Z</cp:lastPrinted>
  <dcterms:created xsi:type="dcterms:W3CDTF">2006-09-16T00:00:00Z</dcterms:created>
  <dcterms:modified xsi:type="dcterms:W3CDTF">2022-02-01T09:37:11Z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2052-9.2.2</vt:lpwstr>
  </property>
</Properties>
</file>