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335" windowHeight="13545" tabRatio="723"/>
  </bookViews>
  <sheets>
    <sheet name="Раздел 3" sheetId="1" r:id="rId1"/>
    <sheet name="расчет показателей программы" sheetId="5" state="hidden" r:id="rId2"/>
  </sheets>
  <definedNames>
    <definedName name="_xlnm._FilterDatabase" localSheetId="0" hidden="1">'Раздел 3'!$O$1:$O$190</definedName>
    <definedName name="_xlnm._FilterDatabase" localSheetId="1" hidden="1">'расчет показателей программы'!$A$5:$K$122</definedName>
    <definedName name="sub_1300" localSheetId="0">'Раздел 3'!#REF!</definedName>
    <definedName name="_xlnm.Print_Titles" localSheetId="0">'Раздел 3'!$10:$11</definedName>
    <definedName name="_xlnm.Print_Titles" localSheetId="1">'расчет показателей программы'!$5:$7</definedName>
    <definedName name="_xlnm.Print_Area" localSheetId="0">'Раздел 3'!$A$1:$O$185</definedName>
    <definedName name="_xlnm.Print_Area" localSheetId="1">'расчет показателей программы'!$A$1:$J$122</definedName>
  </definedNames>
  <calcPr calcId="162913" fullPrecision="0"/>
</workbook>
</file>

<file path=xl/calcChain.xml><?xml version="1.0" encoding="utf-8"?>
<calcChain xmlns="http://schemas.openxmlformats.org/spreadsheetml/2006/main">
  <c r="I111" i="5" l="1"/>
  <c r="G111" i="5"/>
  <c r="E111" i="5"/>
  <c r="I110" i="5"/>
  <c r="G110" i="5"/>
  <c r="E110" i="5"/>
  <c r="I100" i="5"/>
  <c r="G100" i="5"/>
  <c r="E100" i="5"/>
  <c r="I93" i="5"/>
  <c r="G93" i="5"/>
  <c r="E93" i="5"/>
  <c r="B51" i="5"/>
  <c r="A51" i="5"/>
  <c r="I32" i="5"/>
  <c r="G32" i="5"/>
  <c r="E32" i="5"/>
  <c r="A28" i="5"/>
  <c r="I12" i="5"/>
  <c r="G12" i="5"/>
  <c r="E12" i="5"/>
  <c r="N185" i="1"/>
  <c r="M185" i="1"/>
  <c r="L185" i="1"/>
  <c r="K185" i="1"/>
  <c r="J185" i="1"/>
  <c r="I185" i="1"/>
  <c r="H185" i="1"/>
  <c r="G185" i="1"/>
  <c r="F185" i="1"/>
  <c r="E185" i="1"/>
  <c r="D185" i="1"/>
  <c r="C185" i="1" s="1"/>
  <c r="N182" i="1"/>
  <c r="M182" i="1"/>
  <c r="L182" i="1"/>
  <c r="K182" i="1"/>
  <c r="J182" i="1"/>
  <c r="I182" i="1"/>
  <c r="H182" i="1"/>
  <c r="G182" i="1"/>
  <c r="F182" i="1"/>
  <c r="E182" i="1"/>
  <c r="D182" i="1"/>
  <c r="C182" i="1" s="1"/>
  <c r="N181" i="1"/>
  <c r="M181" i="1"/>
  <c r="L181" i="1"/>
  <c r="K181" i="1"/>
  <c r="J181" i="1"/>
  <c r="I181" i="1"/>
  <c r="H181" i="1"/>
  <c r="G181" i="1"/>
  <c r="F181" i="1"/>
  <c r="E181" i="1"/>
  <c r="D181" i="1"/>
  <c r="C181" i="1" s="1"/>
  <c r="N180" i="1"/>
  <c r="M180" i="1"/>
  <c r="L180" i="1"/>
  <c r="K180" i="1"/>
  <c r="J180" i="1"/>
  <c r="I180" i="1"/>
  <c r="H180" i="1"/>
  <c r="G180" i="1"/>
  <c r="F180" i="1"/>
  <c r="E180" i="1"/>
  <c r="D180" i="1"/>
  <c r="C180" i="1" s="1"/>
  <c r="N179" i="1"/>
  <c r="M179" i="1"/>
  <c r="L179" i="1"/>
  <c r="K179" i="1"/>
  <c r="J179" i="1"/>
  <c r="I179" i="1"/>
  <c r="H179" i="1"/>
  <c r="G179" i="1"/>
  <c r="F179" i="1"/>
  <c r="E179" i="1"/>
  <c r="D179" i="1"/>
  <c r="C179" i="1" s="1"/>
  <c r="N178" i="1"/>
  <c r="M178" i="1"/>
  <c r="L178" i="1"/>
  <c r="K178" i="1"/>
  <c r="J178" i="1"/>
  <c r="I178" i="1"/>
  <c r="H178" i="1"/>
  <c r="G178" i="1"/>
  <c r="F178" i="1"/>
  <c r="E178" i="1"/>
  <c r="D178" i="1"/>
  <c r="C178" i="1" s="1"/>
  <c r="N177" i="1"/>
  <c r="M177" i="1"/>
  <c r="L177" i="1"/>
  <c r="K177" i="1"/>
  <c r="J177" i="1"/>
  <c r="I177" i="1"/>
  <c r="H177" i="1"/>
  <c r="G177" i="1"/>
  <c r="F177" i="1"/>
  <c r="E177" i="1"/>
  <c r="D177" i="1"/>
  <c r="C177" i="1" s="1"/>
  <c r="N176" i="1"/>
  <c r="M176" i="1"/>
  <c r="L176" i="1"/>
  <c r="K176" i="1"/>
  <c r="J176" i="1"/>
  <c r="I176" i="1"/>
  <c r="H176" i="1"/>
  <c r="G176" i="1"/>
  <c r="F176" i="1"/>
  <c r="E176" i="1"/>
  <c r="D176" i="1"/>
  <c r="C176" i="1" s="1"/>
  <c r="N175" i="1"/>
  <c r="M175" i="1"/>
  <c r="L175" i="1"/>
  <c r="K175" i="1"/>
  <c r="J175" i="1"/>
  <c r="I175" i="1"/>
  <c r="H175" i="1"/>
  <c r="G175" i="1"/>
  <c r="F175" i="1"/>
  <c r="E175" i="1"/>
  <c r="D175" i="1"/>
  <c r="C175" i="1" s="1"/>
  <c r="N174" i="1"/>
  <c r="M174" i="1"/>
  <c r="L174" i="1"/>
  <c r="K174" i="1"/>
  <c r="J174" i="1"/>
  <c r="I174" i="1"/>
  <c r="H174" i="1"/>
  <c r="G174" i="1"/>
  <c r="F174" i="1"/>
  <c r="E174" i="1"/>
  <c r="D174" i="1"/>
  <c r="C174" i="1" s="1"/>
  <c r="N173" i="1"/>
  <c r="N171" i="1" s="1"/>
  <c r="M173" i="1"/>
  <c r="L173" i="1"/>
  <c r="L171" i="1" s="1"/>
  <c r="K173" i="1"/>
  <c r="J173" i="1"/>
  <c r="J171" i="1" s="1"/>
  <c r="I173" i="1"/>
  <c r="H173" i="1"/>
  <c r="H171" i="1" s="1"/>
  <c r="G173" i="1"/>
  <c r="F173" i="1"/>
  <c r="F171" i="1" s="1"/>
  <c r="E173" i="1"/>
  <c r="C173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M171" i="1"/>
  <c r="K171" i="1"/>
  <c r="I171" i="1"/>
  <c r="G171" i="1"/>
  <c r="E171" i="1"/>
  <c r="D171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C158" i="1"/>
  <c r="C157" i="1"/>
  <c r="N156" i="1"/>
  <c r="M156" i="1"/>
  <c r="L156" i="1"/>
  <c r="K156" i="1"/>
  <c r="J156" i="1"/>
  <c r="I156" i="1"/>
  <c r="H156" i="1"/>
  <c r="G156" i="1"/>
  <c r="F156" i="1"/>
  <c r="E156" i="1"/>
  <c r="C156" i="1" s="1"/>
  <c r="D156" i="1"/>
  <c r="C152" i="1"/>
  <c r="C151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C149" i="1"/>
  <c r="C148" i="1"/>
  <c r="N147" i="1"/>
  <c r="M147" i="1"/>
  <c r="L147" i="1"/>
  <c r="K147" i="1"/>
  <c r="J147" i="1"/>
  <c r="I147" i="1"/>
  <c r="H147" i="1"/>
  <c r="G147" i="1"/>
  <c r="F147" i="1"/>
  <c r="E147" i="1"/>
  <c r="C147" i="1" s="1"/>
  <c r="D147" i="1"/>
  <c r="C146" i="1"/>
  <c r="C145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C143" i="1"/>
  <c r="C142" i="1"/>
  <c r="N141" i="1"/>
  <c r="M141" i="1"/>
  <c r="L141" i="1"/>
  <c r="K141" i="1"/>
  <c r="J141" i="1"/>
  <c r="I141" i="1"/>
  <c r="H141" i="1"/>
  <c r="G141" i="1"/>
  <c r="F141" i="1"/>
  <c r="E141" i="1"/>
  <c r="C141" i="1" s="1"/>
  <c r="D141" i="1"/>
  <c r="C140" i="1"/>
  <c r="C139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C137" i="1"/>
  <c r="C136" i="1"/>
  <c r="N135" i="1"/>
  <c r="M135" i="1"/>
  <c r="L135" i="1"/>
  <c r="K135" i="1"/>
  <c r="J135" i="1"/>
  <c r="I135" i="1"/>
  <c r="H135" i="1"/>
  <c r="G135" i="1"/>
  <c r="F135" i="1"/>
  <c r="E135" i="1"/>
  <c r="C135" i="1" s="1"/>
  <c r="D135" i="1"/>
  <c r="C134" i="1"/>
  <c r="C133" i="1"/>
  <c r="N132" i="1"/>
  <c r="N126" i="1" s="1"/>
  <c r="M132" i="1"/>
  <c r="L132" i="1"/>
  <c r="K132" i="1"/>
  <c r="J132" i="1"/>
  <c r="J126" i="1" s="1"/>
  <c r="I132" i="1"/>
  <c r="H132" i="1"/>
  <c r="G132" i="1"/>
  <c r="F132" i="1"/>
  <c r="F126" i="1" s="1"/>
  <c r="E132" i="1"/>
  <c r="D132" i="1"/>
  <c r="C132" i="1"/>
  <c r="C131" i="1"/>
  <c r="C130" i="1"/>
  <c r="N129" i="1"/>
  <c r="M129" i="1"/>
  <c r="L129" i="1"/>
  <c r="K129" i="1"/>
  <c r="J129" i="1"/>
  <c r="I129" i="1"/>
  <c r="H129" i="1"/>
  <c r="G129" i="1"/>
  <c r="F129" i="1"/>
  <c r="E129" i="1"/>
  <c r="C129" i="1" s="1"/>
  <c r="D129" i="1"/>
  <c r="N128" i="1"/>
  <c r="M128" i="1"/>
  <c r="L128" i="1"/>
  <c r="K128" i="1"/>
  <c r="J128" i="1"/>
  <c r="I128" i="1"/>
  <c r="H128" i="1"/>
  <c r="G128" i="1"/>
  <c r="F128" i="1"/>
  <c r="E128" i="1"/>
  <c r="C128" i="1" s="1"/>
  <c r="D128" i="1"/>
  <c r="N127" i="1"/>
  <c r="M127" i="1"/>
  <c r="L127" i="1"/>
  <c r="K127" i="1"/>
  <c r="J127" i="1"/>
  <c r="I127" i="1"/>
  <c r="H127" i="1"/>
  <c r="G127" i="1"/>
  <c r="F127" i="1"/>
  <c r="E127" i="1"/>
  <c r="C127" i="1" s="1"/>
  <c r="D127" i="1"/>
  <c r="M126" i="1"/>
  <c r="L126" i="1"/>
  <c r="K126" i="1"/>
  <c r="I126" i="1"/>
  <c r="H126" i="1"/>
  <c r="G126" i="1"/>
  <c r="E126" i="1"/>
  <c r="C126" i="1" s="1"/>
  <c r="D126" i="1"/>
  <c r="C125" i="1"/>
  <c r="C124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C122" i="1"/>
  <c r="C121" i="1"/>
  <c r="N120" i="1"/>
  <c r="M120" i="1"/>
  <c r="L120" i="1"/>
  <c r="K120" i="1"/>
  <c r="J120" i="1"/>
  <c r="I120" i="1"/>
  <c r="H120" i="1"/>
  <c r="G120" i="1"/>
  <c r="F120" i="1"/>
  <c r="E120" i="1"/>
  <c r="C120" i="1" s="1"/>
  <c r="D120" i="1"/>
  <c r="C119" i="1"/>
  <c r="C118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C116" i="1"/>
  <c r="C115" i="1"/>
  <c r="N114" i="1"/>
  <c r="M114" i="1"/>
  <c r="L114" i="1"/>
  <c r="K114" i="1"/>
  <c r="J114" i="1"/>
  <c r="I114" i="1"/>
  <c r="H114" i="1"/>
  <c r="G114" i="1"/>
  <c r="F114" i="1"/>
  <c r="E114" i="1"/>
  <c r="C114" i="1" s="1"/>
  <c r="D114" i="1"/>
  <c r="C113" i="1"/>
  <c r="C112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C107" i="1"/>
  <c r="C106" i="1"/>
  <c r="N105" i="1"/>
  <c r="M105" i="1"/>
  <c r="L105" i="1"/>
  <c r="K105" i="1"/>
  <c r="J105" i="1"/>
  <c r="I105" i="1"/>
  <c r="H105" i="1"/>
  <c r="G105" i="1"/>
  <c r="F105" i="1"/>
  <c r="E105" i="1"/>
  <c r="C105" i="1" s="1"/>
  <c r="D105" i="1"/>
  <c r="C103" i="1"/>
  <c r="C102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N98" i="1"/>
  <c r="M98" i="1"/>
  <c r="L98" i="1"/>
  <c r="K98" i="1"/>
  <c r="J98" i="1"/>
  <c r="I98" i="1"/>
  <c r="H98" i="1"/>
  <c r="G98" i="1"/>
  <c r="F98" i="1"/>
  <c r="E98" i="1"/>
  <c r="D98" i="1"/>
  <c r="C98" i="1"/>
  <c r="N95" i="1"/>
  <c r="M95" i="1"/>
  <c r="L95" i="1"/>
  <c r="K95" i="1"/>
  <c r="J95" i="1"/>
  <c r="I95" i="1"/>
  <c r="H95" i="1"/>
  <c r="G95" i="1"/>
  <c r="F95" i="1"/>
  <c r="E95" i="1"/>
  <c r="D95" i="1"/>
  <c r="C95" i="1"/>
  <c r="C87" i="1"/>
  <c r="C86" i="1"/>
  <c r="N85" i="1"/>
  <c r="M85" i="1"/>
  <c r="L85" i="1"/>
  <c r="K85" i="1"/>
  <c r="J85" i="1"/>
  <c r="I85" i="1"/>
  <c r="H85" i="1"/>
  <c r="G85" i="1"/>
  <c r="F85" i="1"/>
  <c r="E85" i="1"/>
  <c r="D85" i="1"/>
  <c r="C85" i="1"/>
  <c r="C84" i="1"/>
  <c r="C83" i="1"/>
  <c r="N82" i="1"/>
  <c r="M82" i="1"/>
  <c r="L82" i="1"/>
  <c r="K82" i="1"/>
  <c r="J82" i="1"/>
  <c r="I82" i="1"/>
  <c r="H82" i="1"/>
  <c r="G82" i="1"/>
  <c r="F82" i="1"/>
  <c r="E82" i="1"/>
  <c r="D82" i="1"/>
  <c r="C82" i="1"/>
  <c r="C81" i="1"/>
  <c r="C80" i="1"/>
  <c r="N79" i="1"/>
  <c r="M79" i="1"/>
  <c r="L79" i="1"/>
  <c r="K79" i="1"/>
  <c r="J79" i="1"/>
  <c r="I79" i="1"/>
  <c r="H79" i="1"/>
  <c r="G79" i="1"/>
  <c r="F79" i="1"/>
  <c r="E79" i="1"/>
  <c r="D79" i="1"/>
  <c r="C79" i="1"/>
  <c r="N78" i="1"/>
  <c r="M78" i="1"/>
  <c r="L78" i="1"/>
  <c r="K78" i="1"/>
  <c r="J78" i="1"/>
  <c r="I78" i="1"/>
  <c r="H78" i="1"/>
  <c r="G78" i="1"/>
  <c r="F78" i="1"/>
  <c r="E78" i="1"/>
  <c r="C78" i="1" s="1"/>
  <c r="D78" i="1"/>
  <c r="N77" i="1"/>
  <c r="M77" i="1"/>
  <c r="L77" i="1"/>
  <c r="K77" i="1"/>
  <c r="J77" i="1"/>
  <c r="I77" i="1"/>
  <c r="H77" i="1"/>
  <c r="G77" i="1"/>
  <c r="F77" i="1"/>
  <c r="E77" i="1"/>
  <c r="C77" i="1" s="1"/>
  <c r="D77" i="1"/>
  <c r="N76" i="1"/>
  <c r="M76" i="1"/>
  <c r="L76" i="1"/>
  <c r="K76" i="1"/>
  <c r="J76" i="1"/>
  <c r="I76" i="1"/>
  <c r="H76" i="1"/>
  <c r="G76" i="1"/>
  <c r="F76" i="1"/>
  <c r="E76" i="1"/>
  <c r="D76" i="1"/>
  <c r="C70" i="1"/>
  <c r="C69" i="1"/>
  <c r="N68" i="1"/>
  <c r="M68" i="1"/>
  <c r="L68" i="1"/>
  <c r="K68" i="1"/>
  <c r="J68" i="1"/>
  <c r="I68" i="1"/>
  <c r="H68" i="1"/>
  <c r="G68" i="1"/>
  <c r="F68" i="1"/>
  <c r="E68" i="1"/>
  <c r="D68" i="1"/>
  <c r="C68" i="1"/>
  <c r="C67" i="1"/>
  <c r="C66" i="1"/>
  <c r="D65" i="1"/>
  <c r="C65" i="1"/>
  <c r="C64" i="1"/>
  <c r="C63" i="1"/>
  <c r="C60" i="1" s="1"/>
  <c r="C59" i="1" s="1"/>
  <c r="N62" i="1"/>
  <c r="M62" i="1"/>
  <c r="L62" i="1"/>
  <c r="K62" i="1"/>
  <c r="J62" i="1"/>
  <c r="I62" i="1"/>
  <c r="H62" i="1"/>
  <c r="G62" i="1"/>
  <c r="F62" i="1"/>
  <c r="E62" i="1"/>
  <c r="C62" i="1" s="1"/>
  <c r="D62" i="1"/>
  <c r="N61" i="1"/>
  <c r="M61" i="1"/>
  <c r="M59" i="1" s="1"/>
  <c r="L61" i="1"/>
  <c r="K61" i="1"/>
  <c r="K59" i="1" s="1"/>
  <c r="J61" i="1"/>
  <c r="I61" i="1"/>
  <c r="I59" i="1" s="1"/>
  <c r="H61" i="1"/>
  <c r="G61" i="1"/>
  <c r="G59" i="1" s="1"/>
  <c r="F61" i="1"/>
  <c r="E61" i="1"/>
  <c r="E59" i="1" s="1"/>
  <c r="D61" i="1"/>
  <c r="C61" i="1"/>
  <c r="N59" i="1"/>
  <c r="L59" i="1"/>
  <c r="J59" i="1"/>
  <c r="H59" i="1"/>
  <c r="F59" i="1"/>
  <c r="D59" i="1"/>
  <c r="C58" i="1"/>
  <c r="N57" i="1"/>
  <c r="N184" i="1" s="1"/>
  <c r="N183" i="1" s="1"/>
  <c r="M57" i="1"/>
  <c r="M184" i="1" s="1"/>
  <c r="M183" i="1" s="1"/>
  <c r="N56" i="1"/>
  <c r="M56" i="1"/>
  <c r="C55" i="1"/>
  <c r="C54" i="1"/>
  <c r="N53" i="1"/>
  <c r="M53" i="1"/>
  <c r="L53" i="1"/>
  <c r="K53" i="1"/>
  <c r="J53" i="1"/>
  <c r="I53" i="1"/>
  <c r="H53" i="1"/>
  <c r="G53" i="1"/>
  <c r="F53" i="1"/>
  <c r="E53" i="1"/>
  <c r="C53" i="1" s="1"/>
  <c r="D53" i="1"/>
  <c r="N52" i="1"/>
  <c r="M52" i="1"/>
  <c r="M50" i="1" s="1"/>
  <c r="L52" i="1"/>
  <c r="K52" i="1"/>
  <c r="K50" i="1" s="1"/>
  <c r="J52" i="1"/>
  <c r="I52" i="1"/>
  <c r="I50" i="1" s="1"/>
  <c r="H52" i="1"/>
  <c r="G52" i="1"/>
  <c r="G50" i="1" s="1"/>
  <c r="F52" i="1"/>
  <c r="E52" i="1"/>
  <c r="E50" i="1" s="1"/>
  <c r="D52" i="1"/>
  <c r="C51" i="1"/>
  <c r="N50" i="1"/>
  <c r="L50" i="1"/>
  <c r="J50" i="1"/>
  <c r="H50" i="1"/>
  <c r="F50" i="1"/>
  <c r="D50" i="1"/>
  <c r="N49" i="1"/>
  <c r="N47" i="1" s="1"/>
  <c r="M49" i="1"/>
  <c r="L49" i="1"/>
  <c r="K49" i="1"/>
  <c r="K47" i="1" s="1"/>
  <c r="J49" i="1"/>
  <c r="J47" i="1" s="1"/>
  <c r="I49" i="1"/>
  <c r="H49" i="1"/>
  <c r="G49" i="1"/>
  <c r="G47" i="1" s="1"/>
  <c r="C49" i="1"/>
  <c r="C48" i="1"/>
  <c r="M47" i="1"/>
  <c r="L47" i="1"/>
  <c r="I47" i="1"/>
  <c r="H47" i="1"/>
  <c r="F47" i="1"/>
  <c r="E47" i="1"/>
  <c r="D47" i="1"/>
  <c r="C47" i="1" s="1"/>
  <c r="M46" i="1"/>
  <c r="M164" i="1" s="1"/>
  <c r="L46" i="1"/>
  <c r="L164" i="1" s="1"/>
  <c r="K46" i="1"/>
  <c r="K164" i="1" s="1"/>
  <c r="I46" i="1"/>
  <c r="I164" i="1" s="1"/>
  <c r="H46" i="1"/>
  <c r="H164" i="1" s="1"/>
  <c r="F46" i="1"/>
  <c r="F164" i="1" s="1"/>
  <c r="E46" i="1"/>
  <c r="E164" i="1" s="1"/>
  <c r="D46" i="1"/>
  <c r="N45" i="1"/>
  <c r="N163" i="1" s="1"/>
  <c r="M45" i="1"/>
  <c r="M163" i="1" s="1"/>
  <c r="M162" i="1" s="1"/>
  <c r="L45" i="1"/>
  <c r="L163" i="1" s="1"/>
  <c r="L162" i="1" s="1"/>
  <c r="K45" i="1"/>
  <c r="K163" i="1" s="1"/>
  <c r="K162" i="1" s="1"/>
  <c r="J45" i="1"/>
  <c r="J163" i="1" s="1"/>
  <c r="I45" i="1"/>
  <c r="I163" i="1" s="1"/>
  <c r="H45" i="1"/>
  <c r="H163" i="1" s="1"/>
  <c r="H162" i="1" s="1"/>
  <c r="G45" i="1"/>
  <c r="G163" i="1" s="1"/>
  <c r="F45" i="1"/>
  <c r="F163" i="1" s="1"/>
  <c r="E45" i="1"/>
  <c r="E163" i="1" s="1"/>
  <c r="D45" i="1"/>
  <c r="C45" i="1" s="1"/>
  <c r="M44" i="1"/>
  <c r="L44" i="1"/>
  <c r="K44" i="1"/>
  <c r="I44" i="1"/>
  <c r="H44" i="1"/>
  <c r="F44" i="1"/>
  <c r="E44" i="1"/>
  <c r="D44" i="1"/>
  <c r="C43" i="1"/>
  <c r="C40" i="1"/>
  <c r="C39" i="1"/>
  <c r="N38" i="1"/>
  <c r="M38" i="1"/>
  <c r="L38" i="1"/>
  <c r="K38" i="1"/>
  <c r="J38" i="1"/>
  <c r="I38" i="1"/>
  <c r="H38" i="1"/>
  <c r="G38" i="1"/>
  <c r="F38" i="1"/>
  <c r="E38" i="1"/>
  <c r="D38" i="1"/>
  <c r="C38" i="1"/>
  <c r="C37" i="1"/>
  <c r="C36" i="1"/>
  <c r="N35" i="1"/>
  <c r="M35" i="1"/>
  <c r="L35" i="1"/>
  <c r="K35" i="1"/>
  <c r="J35" i="1"/>
  <c r="I35" i="1"/>
  <c r="H35" i="1"/>
  <c r="G35" i="1"/>
  <c r="F35" i="1"/>
  <c r="E35" i="1"/>
  <c r="C35" i="1" s="1"/>
  <c r="D35" i="1"/>
  <c r="C34" i="1"/>
  <c r="C33" i="1"/>
  <c r="N32" i="1"/>
  <c r="M32" i="1"/>
  <c r="L32" i="1"/>
  <c r="K32" i="1"/>
  <c r="J32" i="1"/>
  <c r="I32" i="1"/>
  <c r="H32" i="1"/>
  <c r="G32" i="1"/>
  <c r="F32" i="1"/>
  <c r="E32" i="1"/>
  <c r="D32" i="1"/>
  <c r="C32" i="1"/>
  <c r="N31" i="1"/>
  <c r="M31" i="1"/>
  <c r="L31" i="1"/>
  <c r="K31" i="1"/>
  <c r="J31" i="1"/>
  <c r="I31" i="1"/>
  <c r="H31" i="1"/>
  <c r="G31" i="1"/>
  <c r="F31" i="1"/>
  <c r="E31" i="1"/>
  <c r="D31" i="1"/>
  <c r="C31" i="1"/>
  <c r="N30" i="1"/>
  <c r="M30" i="1"/>
  <c r="L30" i="1"/>
  <c r="K30" i="1"/>
  <c r="J30" i="1"/>
  <c r="I30" i="1"/>
  <c r="H30" i="1"/>
  <c r="G30" i="1"/>
  <c r="F30" i="1"/>
  <c r="E30" i="1"/>
  <c r="D30" i="1"/>
  <c r="C30" i="1"/>
  <c r="N29" i="1"/>
  <c r="M29" i="1"/>
  <c r="L29" i="1"/>
  <c r="K29" i="1"/>
  <c r="J29" i="1"/>
  <c r="I29" i="1"/>
  <c r="H29" i="1"/>
  <c r="G29" i="1"/>
  <c r="F29" i="1"/>
  <c r="E29" i="1"/>
  <c r="D29" i="1"/>
  <c r="C29" i="1"/>
  <c r="C28" i="1"/>
  <c r="C27" i="1"/>
  <c r="N26" i="1"/>
  <c r="M26" i="1"/>
  <c r="L26" i="1"/>
  <c r="K26" i="1"/>
  <c r="J26" i="1"/>
  <c r="I26" i="1"/>
  <c r="H26" i="1"/>
  <c r="G26" i="1"/>
  <c r="F26" i="1"/>
  <c r="E26" i="1"/>
  <c r="C26" i="1" s="1"/>
  <c r="D26" i="1"/>
  <c r="C25" i="1"/>
  <c r="C24" i="1"/>
  <c r="N23" i="1"/>
  <c r="M23" i="1"/>
  <c r="L23" i="1"/>
  <c r="K23" i="1"/>
  <c r="J23" i="1"/>
  <c r="I23" i="1"/>
  <c r="H23" i="1"/>
  <c r="G23" i="1"/>
  <c r="F23" i="1"/>
  <c r="E23" i="1"/>
  <c r="D23" i="1"/>
  <c r="C23" i="1"/>
  <c r="C22" i="1"/>
  <c r="C21" i="1"/>
  <c r="N20" i="1"/>
  <c r="M20" i="1"/>
  <c r="L20" i="1"/>
  <c r="K20" i="1"/>
  <c r="J20" i="1"/>
  <c r="I20" i="1"/>
  <c r="H20" i="1"/>
  <c r="G20" i="1"/>
  <c r="F20" i="1"/>
  <c r="E20" i="1"/>
  <c r="D20" i="1"/>
  <c r="C20" i="1"/>
  <c r="N19" i="1"/>
  <c r="M19" i="1"/>
  <c r="M17" i="1" s="1"/>
  <c r="L19" i="1"/>
  <c r="K19" i="1"/>
  <c r="J19" i="1"/>
  <c r="I19" i="1"/>
  <c r="I17" i="1" s="1"/>
  <c r="H19" i="1"/>
  <c r="G19" i="1"/>
  <c r="F19" i="1"/>
  <c r="E19" i="1"/>
  <c r="E17" i="1" s="1"/>
  <c r="D19" i="1"/>
  <c r="C18" i="1"/>
  <c r="N17" i="1"/>
  <c r="L17" i="1"/>
  <c r="K17" i="1"/>
  <c r="J17" i="1"/>
  <c r="H17" i="1"/>
  <c r="G17" i="1"/>
  <c r="F17" i="1"/>
  <c r="D17" i="1"/>
  <c r="N16" i="1"/>
  <c r="N167" i="1" s="1"/>
  <c r="L16" i="1"/>
  <c r="L167" i="1" s="1"/>
  <c r="K16" i="1"/>
  <c r="K167" i="1" s="1"/>
  <c r="J16" i="1"/>
  <c r="J167" i="1" s="1"/>
  <c r="H16" i="1"/>
  <c r="H167" i="1" s="1"/>
  <c r="G16" i="1"/>
  <c r="G167" i="1" s="1"/>
  <c r="F16" i="1"/>
  <c r="F167" i="1" s="1"/>
  <c r="D16" i="1"/>
  <c r="D167" i="1" s="1"/>
  <c r="N15" i="1"/>
  <c r="N166" i="1" s="1"/>
  <c r="N165" i="1" s="1"/>
  <c r="M15" i="1"/>
  <c r="M166" i="1" s="1"/>
  <c r="L15" i="1"/>
  <c r="L166" i="1" s="1"/>
  <c r="K15" i="1"/>
  <c r="K166" i="1" s="1"/>
  <c r="K165" i="1" s="1"/>
  <c r="J15" i="1"/>
  <c r="J166" i="1" s="1"/>
  <c r="J165" i="1" s="1"/>
  <c r="I15" i="1"/>
  <c r="I166" i="1" s="1"/>
  <c r="H15" i="1"/>
  <c r="H166" i="1" s="1"/>
  <c r="G15" i="1"/>
  <c r="G166" i="1" s="1"/>
  <c r="F15" i="1"/>
  <c r="F166" i="1" s="1"/>
  <c r="F165" i="1" s="1"/>
  <c r="E15" i="1"/>
  <c r="E166" i="1" s="1"/>
  <c r="D15" i="1"/>
  <c r="D166" i="1" s="1"/>
  <c r="L14" i="1"/>
  <c r="K14" i="1"/>
  <c r="J14" i="1"/>
  <c r="H14" i="1"/>
  <c r="G14" i="1"/>
  <c r="D14" i="1"/>
  <c r="G165" i="1" l="1"/>
  <c r="E162" i="1"/>
  <c r="C76" i="1"/>
  <c r="D165" i="1"/>
  <c r="C166" i="1"/>
  <c r="H165" i="1"/>
  <c r="L165" i="1"/>
  <c r="F162" i="1"/>
  <c r="C171" i="1"/>
  <c r="C50" i="1"/>
  <c r="I162" i="1"/>
  <c r="G161" i="1"/>
  <c r="K161" i="1"/>
  <c r="C15" i="1"/>
  <c r="L57" i="1"/>
  <c r="L160" i="1" s="1"/>
  <c r="L159" i="1" s="1"/>
  <c r="D161" i="1"/>
  <c r="H161" i="1"/>
  <c r="L161" i="1"/>
  <c r="D163" i="1"/>
  <c r="D164" i="1"/>
  <c r="F14" i="1"/>
  <c r="N14" i="1"/>
  <c r="C19" i="1"/>
  <c r="C17" i="1" s="1"/>
  <c r="J46" i="1"/>
  <c r="C46" i="1" s="1"/>
  <c r="N46" i="1"/>
  <c r="C52" i="1"/>
  <c r="M160" i="1"/>
  <c r="E16" i="1"/>
  <c r="I16" i="1"/>
  <c r="M16" i="1"/>
  <c r="G46" i="1"/>
  <c r="N160" i="1"/>
  <c r="N159" i="1" s="1"/>
  <c r="F161" i="1"/>
  <c r="N161" i="1"/>
  <c r="M14" i="1" l="1"/>
  <c r="M167" i="1"/>
  <c r="M165" i="1" s="1"/>
  <c r="M161" i="1"/>
  <c r="I14" i="1"/>
  <c r="I167" i="1"/>
  <c r="I165" i="1" s="1"/>
  <c r="I161" i="1"/>
  <c r="D162" i="1"/>
  <c r="C163" i="1"/>
  <c r="C16" i="1"/>
  <c r="C14" i="1" s="1"/>
  <c r="J161" i="1"/>
  <c r="E14" i="1"/>
  <c r="E167" i="1"/>
  <c r="E161" i="1"/>
  <c r="C161" i="1" s="1"/>
  <c r="G44" i="1"/>
  <c r="G164" i="1"/>
  <c r="G162" i="1" s="1"/>
  <c r="M159" i="1"/>
  <c r="N164" i="1"/>
  <c r="N162" i="1" s="1"/>
  <c r="N44" i="1"/>
  <c r="J164" i="1"/>
  <c r="J162" i="1" s="1"/>
  <c r="J44" i="1"/>
  <c r="L56" i="1"/>
  <c r="L184" i="1"/>
  <c r="L183" i="1" s="1"/>
  <c r="K57" i="1"/>
  <c r="C44" i="1" l="1"/>
  <c r="C162" i="1"/>
  <c r="C164" i="1"/>
  <c r="K184" i="1"/>
  <c r="K183" i="1" s="1"/>
  <c r="J57" i="1"/>
  <c r="K56" i="1"/>
  <c r="K160" i="1"/>
  <c r="K159" i="1" s="1"/>
  <c r="E165" i="1"/>
  <c r="C165" i="1" s="1"/>
  <c r="C167" i="1"/>
  <c r="J56" i="1" l="1"/>
  <c r="J184" i="1"/>
  <c r="J183" i="1" s="1"/>
  <c r="I57" i="1"/>
  <c r="J160" i="1"/>
  <c r="J159" i="1" s="1"/>
  <c r="I56" i="1" l="1"/>
  <c r="I184" i="1"/>
  <c r="I183" i="1" s="1"/>
  <c r="H57" i="1"/>
  <c r="I160" i="1"/>
  <c r="I159" i="1" s="1"/>
  <c r="H56" i="1" l="1"/>
  <c r="H184" i="1"/>
  <c r="H183" i="1" s="1"/>
  <c r="G57" i="1"/>
  <c r="H160" i="1"/>
  <c r="H159" i="1" s="1"/>
  <c r="G184" i="1" l="1"/>
  <c r="G183" i="1" s="1"/>
  <c r="F57" i="1"/>
  <c r="G56" i="1"/>
  <c r="G160" i="1"/>
  <c r="G159" i="1" s="1"/>
  <c r="F56" i="1" l="1"/>
  <c r="F184" i="1"/>
  <c r="F183" i="1" s="1"/>
  <c r="E57" i="1"/>
  <c r="F160" i="1"/>
  <c r="F159" i="1" s="1"/>
  <c r="E56" i="1" l="1"/>
  <c r="E184" i="1"/>
  <c r="E183" i="1" s="1"/>
  <c r="D57" i="1"/>
  <c r="E160" i="1"/>
  <c r="E159" i="1" s="1"/>
  <c r="D56" i="1" l="1"/>
  <c r="D184" i="1"/>
  <c r="C57" i="1"/>
  <c r="C56" i="1" s="1"/>
  <c r="D160" i="1"/>
  <c r="D159" i="1" l="1"/>
  <c r="C159" i="1" s="1"/>
  <c r="C160" i="1"/>
  <c r="C184" i="1"/>
  <c r="D183" i="1"/>
  <c r="C183" i="1" s="1"/>
</calcChain>
</file>

<file path=xl/sharedStrings.xml><?xml version="1.0" encoding="utf-8"?>
<sst xmlns="http://schemas.openxmlformats.org/spreadsheetml/2006/main" count="1043" uniqueCount="434">
  <si>
    <t>Степень реализации части функций в сфере социально-трудовых отношений и охраны труда, включая осуществление переданных отдельных государственных полномочий в области охраны труда, %</t>
  </si>
  <si>
    <t>Структурное подразделение Администрации города без образования юридического лица 
(Управление общественных связей)</t>
  </si>
  <si>
    <t>Структурное подразделение Администрации города без образования юридического лица (Управление по делам гражданской обороны и чрезвычайным ситуациям)</t>
  </si>
  <si>
    <t>Структурное подразделение Администрации города без образования юридического лица (Управление связи и информатизации)</t>
  </si>
  <si>
    <t>Доля подготовленных к подписанию постановлений и распоряжений Главы города, Администрации города, высших должностных лиц Администрации города, %</t>
  </si>
  <si>
    <t>Доля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обращений, %</t>
  </si>
  <si>
    <t>Количество организованных заседаний комиссии по наградам при Главе города, ед.</t>
  </si>
  <si>
    <t>Разработка стратегии запланирована на 2014 год</t>
  </si>
  <si>
    <t>Целевые показатели результатов реализации муниципальной программы, 
формируемые в разрезе подпрограмм</t>
  </si>
  <si>
    <t>Администрация города, 
Муниципальное казенное учреждение "Многофункциональный центр предоставления государственных и муниципальных услуг"</t>
  </si>
  <si>
    <t>Количество субсидий, полученных  организациями, ед.</t>
  </si>
  <si>
    <t>Количество субсидий, полученных субъектами малого и среднего предпринимательства , ед.</t>
  </si>
  <si>
    <t>60/60*100</t>
  </si>
  <si>
    <t>Показатель рассчитан прямым счетом, исходя из количества планируемых к проведению контрольных мероприятий предусмотренных планом</t>
  </si>
  <si>
    <t>Показатель рассчитан прямым счетом, исходя из планируемого количества, с учетом фактических данных за предыдущие годы</t>
  </si>
  <si>
    <t>Показатель рассчитан исходя из среднего ежегодного количества граждан, состоящих на учете на получение субсидий на 01.01.2013, прогнозного значения количества граждан снятых с учета по различным основаниям</t>
  </si>
  <si>
    <t>Количество граждан планируемых к получению субсидии / количество граждан, состоящих на учете на получение субсидии на приобретение жилья за счет средств федерального бюджета *100</t>
  </si>
  <si>
    <t>20/621*100</t>
  </si>
  <si>
    <t>20/591*100</t>
  </si>
  <si>
    <t>20/561*100</t>
  </si>
  <si>
    <t xml:space="preserve">Показатель рассчитан прямым счетом, исходя 
из объема субсидии и соответствующего количества граждан планируемых к получению </t>
  </si>
  <si>
    <t>Доля проектов решений Думы города, направленных в Думу города с соблюдением установленных сроков, от общего числа проектов, внесенных Главой города, Администрацией города, %</t>
  </si>
  <si>
    <t xml:space="preserve"> Количество внесенных проектов решений Думы города определяется с учетом предложений структурных подразделений Администрации города, которые утверждаются в плане работы Думы города на полугодие, а также количеством вопросов, которые могут быть внесены ежемесячно в качестве дополнительных в соответствии с Регламентом Думы города исходя из текущей потребности структурных подразделений. Спрогнозировать количество вопросов, которые будут внесены структурными подразделениями Администрации города, Главой города не представляется возможным</t>
  </si>
  <si>
    <t>7/7*100</t>
  </si>
  <si>
    <t>Количество организованных встреч / количество запланированных встреч * 100</t>
  </si>
  <si>
    <t>Доля организованных "прямых телефонных линий", от общего количества запланированных, %</t>
  </si>
  <si>
    <t>Доля организованных встреч Главы города, высших должностных лиц Администрации города с населением города, от общего количества запланированных, %</t>
  </si>
  <si>
    <t>Количество организованных линий / количество запланированных линий * 100</t>
  </si>
  <si>
    <t>43/43*100</t>
  </si>
  <si>
    <t>42/42*100</t>
  </si>
  <si>
    <t>Показатель рассчитан прямым счетом, исходя из количества планируемых встреч ежегодно</t>
  </si>
  <si>
    <t>Количество организованных приемов / количество заявившихся граждан * 100</t>
  </si>
  <si>
    <t>Доля организованных управлением приемов граждан по личным вопросам Главой города, высшими должностными лицами Администрации города, от общего количества заявившихся граждан, %</t>
  </si>
  <si>
    <t>Показатель рассчитан прямым счетом, исходя из количества планируемых линий</t>
  </si>
  <si>
    <t>Спланировать количество заявившихся граждан, не представляется возможным. Организация приемов планируется в полном объеме по мере поступления обращений</t>
  </si>
  <si>
    <t>Количество рассмотренных обращений / количество поступивших обращений * 100</t>
  </si>
  <si>
    <t>Спланировать количество письменных обращений граждан, не представляется возможным. Организация рассмотрения письменных обращений планируется в полном объеме по мере поступления обращений</t>
  </si>
  <si>
    <t>Доля письменных обращений граждан, рассмотрение которых было организовано, от общего количества поступивших обращений, %</t>
  </si>
  <si>
    <t>52/52*100</t>
  </si>
  <si>
    <t>Количество опубликованной информации / количество подлежащей опубликованию информации * 100</t>
  </si>
  <si>
    <t>1350/1350*100</t>
  </si>
  <si>
    <t>Количество подготовленных правовых актов к подписанию / количество поступивших правовых актов * 100</t>
  </si>
  <si>
    <t>Количество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 / количество поступивших  * 100</t>
  </si>
  <si>
    <t xml:space="preserve">Спланировать количество снятых с контроля муниципальных правовых актов, поручений Главы города, высших должностных лиц Администрации города, постановлений Губернатора и правительства ХМАО-Югры, писем государственных органов, других писем и обращений, не представляется возможным. Снятие с контроля планируется в полном объеме по мере поступления </t>
  </si>
  <si>
    <t>Уровень выполнение договорных обязательств, по материально-техническому и организационному  обеспечению деятельности органов местного самоуправления, %</t>
  </si>
  <si>
    <r>
      <t>Объем заключенных договорных обязательств за отчетный период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общий объем плана закупок на отчетный период  </t>
    </r>
    <r>
      <rPr>
        <b/>
        <sz val="13"/>
        <rFont val="Times New Roman"/>
        <family val="1"/>
        <charset val="204"/>
      </rPr>
      <t>* 100</t>
    </r>
  </si>
  <si>
    <r>
      <t>Количество проведенных контрольных мероприятий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запланированных контрольных мероприятий  </t>
    </r>
    <r>
      <rPr>
        <b/>
        <sz val="13"/>
        <rFont val="Times New Roman"/>
        <family val="1"/>
        <charset val="204"/>
      </rPr>
      <t>* 100</t>
    </r>
  </si>
  <si>
    <t>Показатель рассчитан прямым, счетом исходя из количества работников прошедших обучение и проверку знаний по охране труда в 2012 году.</t>
  </si>
  <si>
    <t>Количество руководителей и специалистов, которым необходимо пройти обучение и проверку знаний по охране труда</t>
  </si>
  <si>
    <t>Показатель рассчитан исходя из потребности учреждений, подведомственных департаменту образования, в обучении и проверке знаний по охране труда</t>
  </si>
  <si>
    <t>16524+4%</t>
  </si>
  <si>
    <t>15888+4%</t>
  </si>
  <si>
    <t>17185+4%</t>
  </si>
  <si>
    <t>20471+2%</t>
  </si>
  <si>
    <t>20880+2%</t>
  </si>
  <si>
    <t>21298+2%</t>
  </si>
  <si>
    <r>
      <t>Количество  архивных документов и архивных фондов, по которым обеспечена сохранность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архивных документов и архивных фондов  </t>
    </r>
    <r>
      <rPr>
        <b/>
        <sz val="13"/>
        <rFont val="Times New Roman"/>
        <family val="1"/>
        <charset val="204"/>
      </rPr>
      <t>* 100</t>
    </r>
  </si>
  <si>
    <t>123587/123587*100</t>
  </si>
  <si>
    <t>Показатель рассчитан прямым счетом, исходя из количества архивных документов и архивных фондов по состоянию на 01.10.2013</t>
  </si>
  <si>
    <t>18/18*100</t>
  </si>
  <si>
    <t>Показатель рассчитан прямым счетом, в соответствии с постановлением Администрации города от 11.02.2013 №787 "Об утверждении перечней государственных и муниципальных услуг, предоставление которых организуется через Многофункциональный центр предоставления государственных и муниципальных услуг"</t>
  </si>
  <si>
    <t>81/100*100</t>
  </si>
  <si>
    <t>83/100*100</t>
  </si>
  <si>
    <t>85/100*100</t>
  </si>
  <si>
    <t xml:space="preserve">
Количество человек, которые удовлетворены деятельностью Администрации города / общее количество опрошенных заявителей * 100</t>
  </si>
  <si>
    <t>9/9*100</t>
  </si>
  <si>
    <r>
      <t>Количество реализованных функций, переданных для организационного обеспечения деятельности Администрации города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функций, переданных для организационного обеспечения деятельности Администрации города </t>
    </r>
    <r>
      <rPr>
        <b/>
        <sz val="13"/>
        <rFont val="Times New Roman"/>
        <family val="1"/>
        <charset val="204"/>
      </rPr>
      <t>* 100</t>
    </r>
  </si>
  <si>
    <t>67*5000/ 336526 * 100</t>
  </si>
  <si>
    <t>69*5000/ 344146 * 100</t>
  </si>
  <si>
    <t>70*5000 / 351201* 100</t>
  </si>
  <si>
    <t>Показатель рассчитан прямым счетом, в соответствии с требованиями Постановления Правительства РФ от 22 декабря 2012 г. N 1376
"Об утверждении Правил организации деятельности многофункциональных центров предоставления государственных и муниципальных услуг" и исходя из 
прогноза социально-экономического развития города Сургута на 2014-2016 годы.</t>
  </si>
  <si>
    <t>6/6*100</t>
  </si>
  <si>
    <t>Показатель рассчитан прямым счетом, исходя из заключенных соглашений о взаимодействии</t>
  </si>
  <si>
    <t>302 873/ 
336 526 * 100</t>
  </si>
  <si>
    <t>309 731/ 
344 146 * 100</t>
  </si>
  <si>
    <t>316 081/ 
351 201* 100</t>
  </si>
  <si>
    <t>Показатель рассчитан прямым счетом</t>
  </si>
  <si>
    <t>18 478/18 478 * 100</t>
  </si>
  <si>
    <t>Количество проектов муниципальных правовых актов Главы города, Администрации города, ее должностных лиц, прошедших правовую экспертизу/ общее количество поступивших в правовое управление *100</t>
  </si>
  <si>
    <t>Количество проектов муниципальных нормативных правовых актов Главы города, Администрации города, прошедших правовую экспертизу/ общее количество поступивших в правовое управление *100</t>
  </si>
  <si>
    <t>337/337*100</t>
  </si>
  <si>
    <t>Показатель рассчитан прямым счетом исходя из планируемого объема</t>
  </si>
  <si>
    <t>Показатель рассчитан прямым счетом,  исходя из необходимого количества медицинских аптечек на основании ТК РФ ст.223, Приказа Минздравсоцразвития РФ от 05.03.2011 №169н</t>
  </si>
  <si>
    <t>Соблюдение сроков оплаты</t>
  </si>
  <si>
    <t>Финансовое обеспечение проведения выборов в целях избрания депутатов Думы города Сургута, %</t>
  </si>
  <si>
    <t>Своевременное предоставления обоснований бюджетных ассигнований на очередной финансовый год и плановый период, бюджетной отчетности за отчетный год</t>
  </si>
  <si>
    <t>Кассовое исполнение расходов (местный бюджет)/ Плановые значение расходов (местный бюджет)* 100</t>
  </si>
  <si>
    <t>Фактическое поступление администрируемых доходов в бюджет города /плановое значение администрируемых доходов * 100</t>
  </si>
  <si>
    <t>Общее количество составленной и представленной в уполномоченные органы достоверной бюджетной, налоговой, статистической отчетности/ общее количество, подлежащее представлению * 100</t>
  </si>
  <si>
    <t>Количество своевременно составленной и представленной в уполномоченные органы бюджетной росписи главного распорядителя бюджетных средств Администрация города / общее количество, подлежащее исполнению *100</t>
  </si>
  <si>
    <t>3862256,36/
4291395,96*
100</t>
  </si>
  <si>
    <t>3870004,84/
4300005,38*
100</t>
  </si>
  <si>
    <t>3870635,31/
4300705,9*
100</t>
  </si>
  <si>
    <t>4/4*100</t>
  </si>
  <si>
    <t>7491,6/
8324,0*
100</t>
  </si>
  <si>
    <t>1543,4/1543,4*100</t>
  </si>
  <si>
    <t>Кассовое исполнение расходов /объем запланированных средств * 100</t>
  </si>
  <si>
    <t xml:space="preserve"> </t>
  </si>
  <si>
    <t>Наличие утвержденных муниципальных правовых актов</t>
  </si>
  <si>
    <t xml:space="preserve"> Соблюдение законодательства в области кадрового обеспечения, по решению задач в области муниципальной службы, противодействия коррупции и регулирования процессов организации труда и заработной платы</t>
  </si>
  <si>
    <t>Показатель рассчитан прямым счетом, исходя из планируемого количества</t>
  </si>
  <si>
    <t>485/485*100</t>
  </si>
  <si>
    <t>479/479*100</t>
  </si>
  <si>
    <t xml:space="preserve">Показатель рассчитан прямым счетом исходя из количества работников СГМУП "ГТС, СГМУП "ГВК", СГМУЭП "Горсвет", СГМУП "ДорРемТех", СГМУП "Тепловик", СГМУКП, СГМУП "РКЦ ЖКХ" нуждающихся в инструкциях, методической литературе, наглядной агитации по охране труда  </t>
  </si>
  <si>
    <t>Количество работников организации обеспеченных инструкциями, методической литературой, наглядной агитацией по охране труда / количество работников организации нуждающихся в инструкциях, методической литературе, наглядной агитации по охране труда * 100%</t>
  </si>
  <si>
    <t xml:space="preserve">Количество руководителей и  специалистов, прошедших обучение и проверку знаний по охране труда, чел.
</t>
  </si>
  <si>
    <t>Показатель рассчитан с учетом необходимости проведения аттестации рабочих мест по условиям труда на основании Приказа Минздравсоцразвития РФ от 26.04.2011 № 342н</t>
  </si>
  <si>
    <t xml:space="preserve">Количество рабочих мест, на которых проведена аттестация по условиям труда, ед.
</t>
  </si>
  <si>
    <t xml:space="preserve">Количество работников, охваченных медицинским осмотром, чел.
</t>
  </si>
  <si>
    <t xml:space="preserve">Расчет производится с учетом необходимости проведения обязательных предварительных и периодических медосмотров работников на основании Приказа Минздравсоцразвития от 12.04.2011 № 302н </t>
  </si>
  <si>
    <t>Количество работников учреждения, обеспеченных спецодеждой / общее количество работников нуждающихся (по нормативу) в спецодежде * 100</t>
  </si>
  <si>
    <t>Обеспечение работников спецодеждой, %</t>
  </si>
  <si>
    <t>Количество  работников прошедших обучение по пожарно-техническому минимуму, чел.</t>
  </si>
  <si>
    <t>Обеспеченность медицинскими аптечками  для оказания первой  помощи, %</t>
  </si>
  <si>
    <t>30/30*100</t>
  </si>
  <si>
    <t>Показатель рассчитан прямым счетом исходя из количества необходимого для СГМУП "ГТС" оборудования, приспособлений для проведения работ повышенной опасности</t>
  </si>
  <si>
    <t>Количество приобретенного оборудования, приспособлений / количество необходимого оборудования, приспособлений * 100 %</t>
  </si>
  <si>
    <t>800/800*100</t>
  </si>
  <si>
    <t>Показатель рассчитан прямым счетом исходя из количества работников СГМУП "ГТС" нуждающихся средствами коллективной защиты от воздействия вредных и опасных  производственных факторов</t>
  </si>
  <si>
    <t>Количество работников обеспеченных средствами коллективной защиты от воздействия вредных и опасных  производственных факторов  / количество работников нуждающихся * 100%</t>
  </si>
  <si>
    <t>625/625*100</t>
  </si>
  <si>
    <t>Показатель рассчитан прямым счетом исходя из количества работников СГМУП "ГТС", СГМУП "ГВК", которым согласно Постановления Правительства РФ от 20.11.2008 №870  положено предоставление гарантий за работу во вредных условиях труда</t>
  </si>
  <si>
    <t>Показатель учитывает заключение Договора с подрядными организациями на проведение производственного контроля</t>
  </si>
  <si>
    <t xml:space="preserve"> Договор с подрядными организациями на проведение производственного контроля заключается ежегодно в соответствие с требованиями Федерального  закона от 30.03.1999 N 52-ФЗ</t>
  </si>
  <si>
    <r>
      <t>Количество реализованных вопросов местного значения, отдельных государственных полномочий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вопросов местного значения и переданных  отдельных государственных полномочий </t>
    </r>
    <r>
      <rPr>
        <b/>
        <sz val="13"/>
        <rFont val="Times New Roman"/>
        <family val="1"/>
        <charset val="204"/>
      </rPr>
      <t>* 100</t>
    </r>
  </si>
  <si>
    <r>
      <t xml:space="preserve">Количество муниципальных услуг предоставляемых по принципу "одного окна" </t>
    </r>
    <r>
      <rPr>
        <b/>
        <sz val="13"/>
        <rFont val="Times New Roman"/>
        <family val="1"/>
        <charset val="204"/>
      </rPr>
      <t>/</t>
    </r>
    <r>
      <rPr>
        <sz val="13"/>
        <rFont val="Times New Roman"/>
        <family val="1"/>
        <charset val="204"/>
      </rPr>
      <t xml:space="preserve"> общее количество муниципальных услуг подлежащих предоставлению </t>
    </r>
    <r>
      <rPr>
        <b/>
        <sz val="13"/>
        <rFont val="Times New Roman"/>
        <family val="1"/>
        <charset val="204"/>
      </rPr>
      <t>*100</t>
    </r>
  </si>
  <si>
    <r>
      <t>Количество муниципальных программ, по которым осуществляется анализ их исполнения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муниципальных программ </t>
    </r>
    <r>
      <rPr>
        <b/>
        <sz val="13"/>
        <rFont val="Times New Roman"/>
        <family val="1"/>
        <charset val="204"/>
      </rPr>
      <t>* 100</t>
    </r>
  </si>
  <si>
    <r>
      <t xml:space="preserve">Количество протокольных поручений, информация о выполнении которых направлена в установленные сроки / общее количество протокольных поручений Думы города </t>
    </r>
    <r>
      <rPr>
        <b/>
        <sz val="13"/>
        <rFont val="Times New Roman"/>
        <family val="1"/>
        <charset val="204"/>
      </rPr>
      <t>x 100</t>
    </r>
  </si>
  <si>
    <r>
      <t>Количество муниципальных учреждений, по которым осуществлялось обеспечение деятельности в соответствии с заключенными соглашениями о взаимодействии</t>
    </r>
    <r>
      <rPr>
        <b/>
        <sz val="13"/>
        <rFont val="Times New Roman"/>
        <family val="1"/>
        <charset val="204"/>
      </rPr>
      <t xml:space="preserve"> /</t>
    </r>
    <r>
      <rPr>
        <sz val="13"/>
        <rFont val="Times New Roman"/>
        <family val="1"/>
        <charset val="204"/>
      </rPr>
      <t xml:space="preserve"> общее количество муниципальных учреждений, на обеспечение которых заключены соглашения о взаимодействии </t>
    </r>
    <r>
      <rPr>
        <b/>
        <sz val="13"/>
        <rFont val="Times New Roman"/>
        <family val="1"/>
        <charset val="204"/>
      </rPr>
      <t>* 100</t>
    </r>
  </si>
  <si>
    <t xml:space="preserve">Показатель рассчитан прямым счетом исходя из планируемого количества, с учетом фактических данных за предыдущие периоды </t>
  </si>
  <si>
    <t>Рассчитывается с учетом потребности организаций города  в оказании методической помощи по результатам посещений</t>
  </si>
  <si>
    <t xml:space="preserve">Показатель рассчитан прямым счетом исходя из планируемого объема, с учетом фактических данных за предыдущие периоды </t>
  </si>
  <si>
    <t>Количество человек,
которые ответили на вопрос: 
 "Удовлетворены ли вы качеством предоставления государственных и муниципальных услуг" - положительно / 
общее количество опрошенных 
заявителей * 100</t>
  </si>
  <si>
    <t>Указ Президента Российской Федерации от 07.05.2012г. № 601  "Об основных направлениях совершенствования системы государственного управления";
Постановление Правительства ХМАО - Югры от 12.07.2013 N 246-п "О концепции создания в ХМАО - Югре
многофункциональных центров предоставления государственных и муниципальных услуг"</t>
  </si>
  <si>
    <t>Показатель рассчитан прямым счетом, исходя из данных прогноза СЭР</t>
  </si>
  <si>
    <t>Показатель рассчитан прямым счетом, с учетом данных из прогноза СЭР</t>
  </si>
  <si>
    <t xml:space="preserve">Показатель рассчитан прямым счетом исходя из планируемого объема, с учетом фактически  принятых за предыдущие периоды </t>
  </si>
  <si>
    <t>Рассчитывается с учетом планируемого проведения общегородских смотров -конкурсов по охране труда</t>
  </si>
  <si>
    <t>Рассчитывается с учетом потребности в проведении общегородских мероприятий, а также участия в окружных мероприятиях</t>
  </si>
  <si>
    <r>
      <t xml:space="preserve">Количество проектов решений Думы города, 
направленных в Думу города с соблюдением установленных сроков / общее количество проектов, внесенных Главой города, Администрацией города </t>
    </r>
    <r>
      <rPr>
        <b/>
        <sz val="13"/>
        <rFont val="Times New Roman"/>
        <family val="1"/>
        <charset val="204"/>
      </rPr>
      <t>x 100</t>
    </r>
  </si>
  <si>
    <t>Решения о протокольных поручениях Администрации города принимаются Думой города, поэтому спрогнозировать количественные значения не представляется возможным</t>
  </si>
  <si>
    <t>Количество организованных визитов межмуниципальных делегаций в город Сургут /общее количество запланированных межмуниципальных делегаций *100</t>
  </si>
  <si>
    <t xml:space="preserve">Показатель рассчитан прямым счетом, исходя из фактических данных за предыдущие годы, с учетом ежегодного увеличения на 4%, сложившегося по годам предыдущих периодов
</t>
  </si>
  <si>
    <t xml:space="preserve">Показатель рассчитан прямым счетом, исходя из фактических данных за предыдущие годы, с учетом ежегодного увеличения на 2%, сложившегося по годам предыдущих периодов
</t>
  </si>
  <si>
    <t>Показатель рассчитан прямым счетом, исходя из планируемого количества поступивших проектов</t>
  </si>
  <si>
    <t>Вцелом спланировать значение показателя не представляется возможным. Планируется своевременное составление и представление в соответствующие органы отчетности по мере поступления запросов</t>
  </si>
  <si>
    <t xml:space="preserve">Основанием для определения показателя служит форма 0503164 "Сведения об исполнении бюджета" </t>
  </si>
  <si>
    <t>Основанием для определения показателя служит форма 0503164 "Сведения об исполнении бюджета" (по соответствующей строке бюджета)</t>
  </si>
  <si>
    <t xml:space="preserve">Спланировать количество подготовленных правовых актов, не представляется возможным. Подготовка правовых актов планируется в полном объеме по мере их поступления </t>
  </si>
  <si>
    <t>Показатель рассчитан прямым счетом, исходя из объема бюджетных ассигнований, подлежащих включению в план закупок</t>
  </si>
  <si>
    <t xml:space="preserve">Количество жителей, обеспеченных доступом к получению государственных и муниципальных услуг, посредством окон работающих в многофункциональном центре по принципу "одного окна", из расчета 1 окно на каждые 5 тысяч жителей, проживающих в муниципальном образовании / среднегодовая численность постоянного населения * 100 </t>
  </si>
  <si>
    <t>Показатель рассчитан прямым счетом, исходя из распоряжения Администрации города № 2167 от 21.06.2013 "О передаче отдельных функций 
департамента по экономической политике Администрации города по реализации Федерального 
закона от 27.07.2010 № 210-ФЗ «Об организации предоставления государственных и муниципальных 
услуг».</t>
  </si>
  <si>
    <t xml:space="preserve">Показатель рассчитан прямым счетом исходя из планируемого количества участников, с учетом фактических данных за предыдущие периоды </t>
  </si>
  <si>
    <t>Рассчитывается с учетом количества участников, направляемых от города Сургута для участия в ежегодных окружных смотрах-конкурсах</t>
  </si>
  <si>
    <t>Рассчитывается с учетом участия Администрации города в окружном смотре-конкурсе  "Комплексный подход - основа социальной стабильности", проводимом 1 раз в 2 года</t>
  </si>
  <si>
    <t>Рассчитывается с учетом планируемого проведения социологических исследований в области охраны труда</t>
  </si>
  <si>
    <t>Показатель рассчитан прямым счетом, исходя из необходимого количества уголков в соответствие с Постановлением Минтруда РФ от 14.01.2001 №7</t>
  </si>
  <si>
    <t>Показатель рассчитан прямым счетом, исходя из необходимого количества литературы в соответствие с Постановлением Минтруда РФ от 14.01.2001 №7</t>
  </si>
  <si>
    <t>Рассчитывается с учетом результатов сбора, обработки и подготовки ежегодной информации о количестве обученных по охране труда в организациях города</t>
  </si>
  <si>
    <t>Рассчитывается с учетом фактического участия  в заседаниях комиссии по проверке знаний требований охраны труда за предыдущие годы</t>
  </si>
  <si>
    <t>Рассчитывается с учетом подготовки ежегодной информации об организациях города, оказывающих услуги в области охраны труда</t>
  </si>
  <si>
    <t>Показатель рассчитывается с учетом необходимости обучения руководителей и специалистов по охране труда на основании Постановления Минтруда и Минобразования РФ от 13.01.2003 №1/29 п.2.3.1. (1 раз в 3 года)</t>
  </si>
  <si>
    <t>Показатель рассчитан с учетом необходимости обучения руководителей и специалистов по охране труда на основании Постановления Минтруда и Минобразования РФ от 13.01.2003 №1/29 п.2.3.1. (1 раз в 3 года)</t>
  </si>
  <si>
    <t>Показатель рассчитан прямым счетом, исходя из требуемого количества руководителей и  специалистов, подлежащих обучению и проверки знаний по охране труда и объема бюджетных ассигнований</t>
  </si>
  <si>
    <t>Рассчитывается на основании результатов ежегодного сбора и обработки информации о состоянии охраны труда в организациях города, с учетом количества рабочих местах прошедших аттестацию</t>
  </si>
  <si>
    <t>Рассчитывается с учетом фактического проведения ежегодных заседаний межведомственной комиссии по охране труда Администрации города</t>
  </si>
  <si>
    <t xml:space="preserve">Показатель рассчитан прямым счетом, исходя из планируемого количества </t>
  </si>
  <si>
    <t>Показатель рассчитан прямым счетом исходя из планируемого количества с учетом фактически работающих и нуждающихся в обеспечении смывающими средствами</t>
  </si>
  <si>
    <t>Показатель рассчитывается прямым счетом, исходя их  необходимости обеспечения работников   смывающими и  обезвреживающими средствами согласно норм утверждённых Приказом Минздравсоцразвития №1122н от 17.12.2010.</t>
  </si>
  <si>
    <t>Количество приобретённых медицинских аптечек для оказания первой помощи / количество необходимых медицинских аптечек для оказания медицинской помощи * 100%</t>
  </si>
  <si>
    <t xml:space="preserve">Показатель учитывает заключение Договора с подрядными организациями на обслуживание средств пожарной безопасности </t>
  </si>
  <si>
    <t>Договор на обслуживание средств пожарной безопасности заключается ежегодно</t>
  </si>
  <si>
    <t>Количество работников организации, которым предоставлены гарантии, предусмотренные законодательством, за работу во вредных условиях труда / количество работников организаций, которым предусмотрены законодательством гарантии за работу во вредных условиях труда * 100%</t>
  </si>
  <si>
    <t>Рассчитывается на основании потребности в  информировании работодателей и населения города  по вопросам охраны труда с учетом публикаций за предыдущие годы</t>
  </si>
  <si>
    <t>Рассчитывается с учетом необходимости освещения планируемых к проведению общегородских мероприятий по вопросам охраны труда</t>
  </si>
  <si>
    <t>Пояснения к расчету (исходные данные для расчета)</t>
  </si>
  <si>
    <r>
      <t>Муниципальное казенное учреждение "Многофункциональный центр предоставления государственных и муниципальных услуг</t>
    </r>
    <r>
      <rPr>
        <b/>
        <sz val="13"/>
        <rFont val="Times New Roman"/>
        <family val="1"/>
        <charset val="204"/>
      </rPr>
      <t>"</t>
    </r>
  </si>
  <si>
    <t>Наличие действующей подпрограммы "Развитие малого и среднего предпринимательства"</t>
  </si>
  <si>
    <t>124 472,8/
131 029,7*100</t>
  </si>
  <si>
    <t>124 476,8/
131 028,2*100</t>
  </si>
  <si>
    <t>Количество предоставленных услуг  по лицензированию  розничной продажи алкогольной продукции  с соблюдением  установленных законом сроков/общее количество   предоставленных услуг  по лицензированию  розничной продажи алкогольной продукции x 100</t>
  </si>
  <si>
    <t>202/202x100</t>
  </si>
  <si>
    <t>Реализации части функций в сфере социально-трудовых отношений и охраны труда, включая осуществление переданных отдельных государственных полномочий в области охраны труда в полном объеме</t>
  </si>
  <si>
    <t>Своевременная подготовка муниципальных правовых актов в соответствии с действующим законодательством РФ в сфере закупок</t>
  </si>
  <si>
    <t>Соблюдение административного регламента при осуществлении защиты прав потребителей в полном объеме</t>
  </si>
  <si>
    <t>Соблюдение требований, установленных Федеральным законом от 11.11.2003 № 138 "О лотереях" в полном объеме</t>
  </si>
  <si>
    <t>Количество субсидий, полученных субъектами малого и среднего предпринимательства  и организациями, ед.
в том числе:</t>
  </si>
  <si>
    <t>Экономия, сложившаяся по результатам заключения муниципальных контрактов / стоимость начальной максимальной цены контрактов * 100</t>
  </si>
  <si>
    <t>561 333  / 
9 563 131  *100</t>
  </si>
  <si>
    <t xml:space="preserve">Показатель рассчитан прямым счетом, исходя из  планируемого объема, с учетом фактических данных за предыдущие периоды  </t>
  </si>
  <si>
    <t>Показатель рассчитан прямым счетом, исходя из количества объектов подлежащих комплексному обеспечению</t>
  </si>
  <si>
    <t>Рассчитывается исходя из количества участников за предыдущие годы</t>
  </si>
  <si>
    <t>1872/1872*100</t>
  </si>
  <si>
    <t>176/176*100</t>
  </si>
  <si>
    <t>Источники финансирования</t>
  </si>
  <si>
    <t>2014 год</t>
  </si>
  <si>
    <t>2015 год</t>
  </si>
  <si>
    <t>х</t>
  </si>
  <si>
    <t>2016 год</t>
  </si>
  <si>
    <t>Количество мероприятий, направленных на развитие  молодежного предпринимательства (форумы, слет, проекты, конкурсы), ед.</t>
  </si>
  <si>
    <t>Экономия бюджетных средств, сложившаяся в результате осуществления деятельности  в сфере закупок, %</t>
  </si>
  <si>
    <t>Степень  соблюдения законодательства в области кадрового обеспечения, по решению задач в области муниципальной службы, противодействия коррупции и регулирования процессов организации труда и заработной платы, %</t>
  </si>
  <si>
    <t>Доля архивных документов и архивных фондов, по которым обеспечена сохранность, от общего количества архивных документов и архивных фондов,%</t>
  </si>
  <si>
    <t xml:space="preserve">Доля граждан, получивших
субсидию, от общего количества состоящих на учете, %
</t>
  </si>
  <si>
    <t>Доля своевременно составленной и представленной в уполномоченные органы достоверной бюджетной, налоговой, статистической отчетности, %</t>
  </si>
  <si>
    <t>Доля своевременно составленной и представленной в уполномоченные органы бюджетной росписи главного распорядителя бюджетных средств Администрация города, %</t>
  </si>
  <si>
    <t>Количество субъектов, получивших поддержку, в части применения понижающего коэффициента, применяемого для расчета арендной платы за пользование муниципальным имуществом и количество субъектов, получивших в аренду муниципальное имущество, ед.</t>
  </si>
  <si>
    <t>да</t>
  </si>
  <si>
    <t>Доля муниципальных программ, по которым осуществляется анализ их исполнения от общего количества муниципальных программ, %</t>
  </si>
  <si>
    <t>Департамент по экономической политике</t>
  </si>
  <si>
    <t>Управление кадров и муниципальной службы</t>
  </si>
  <si>
    <t>Степень соблюдения  плана осуществления  контрольной деятельности в соответствии с бюджетным законодательством и нормативными правовыми актами, регулирующими бюджетные правоотношения, %</t>
  </si>
  <si>
    <t>Контрольно-ревизионное управление</t>
  </si>
  <si>
    <t>Правовое управление</t>
  </si>
  <si>
    <t>Служба помощников</t>
  </si>
  <si>
    <t>Управление учета и распределения жилья</t>
  </si>
  <si>
    <t>Доля обнародованной информации в порядке и в сроки, установленные действующим законодательством, %</t>
  </si>
  <si>
    <t>Управление информационной политики</t>
  </si>
  <si>
    <t>Управление общественных связей</t>
  </si>
  <si>
    <t>Управление бюджетного учета  и отчетности</t>
  </si>
  <si>
    <t>Управление записи актов гражданского состояния</t>
  </si>
  <si>
    <t>Муниципальное казенное учреждение "Хозяйственно-эксплуатационное управление"</t>
  </si>
  <si>
    <t>Доля обеспечения реализации отдельных мероприятий, предусмотренных муниципальными правовыми актами о передаче функций по организационному обеспечению деятельности Администрации города, %</t>
  </si>
  <si>
    <t>Доля обеспечения деятельности муниципальных учреждений в соответствии с заключенными соглашениями о взаимодействии, %</t>
  </si>
  <si>
    <t>Количество малых и средних предприятий (юридических лиц) на конец года, ед.</t>
  </si>
  <si>
    <t>Среднесписочная численность работников малых предприятий на конец года, тыс. чел.</t>
  </si>
  <si>
    <t xml:space="preserve">Наличие стратегии социально-экономического  развития  муниципального образования городской округ город Сургут на период до 2030 года, да/нет </t>
  </si>
  <si>
    <t>Цель подпрограммы: Повышение качества функционирования органов местного самоуправления</t>
  </si>
  <si>
    <t>Количество проведенных экспертиз по установлению тарифов  на услуги (работы), предоставляемые  (выполняемые) муниципальными организациями, ед.</t>
  </si>
  <si>
    <t>Доля   муниципальных услуг предоставляемых по принципу "одного окна"  от общего количества муниципальных услуг подлежащих предоставлению, %</t>
  </si>
  <si>
    <t xml:space="preserve">Доля реализованных  вопросов местного значения, отдельных государственных полномочий, переданных в установленном порядке от общего количества вопросов местного значения и  переданных отдельных государственных полномочий, % </t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</si>
  <si>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</si>
  <si>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>Количество принятых на государственное хранение  документов  постоянного срока хранения, ед.</t>
  </si>
  <si>
    <t>Доля организованных визитов иностранных межмуниципальных делегаций, отдельных лиц и делегаций органов власти и управления Российской Федерации, субъектов Российской Федерации 
на территории города Сургута от количества запланированных, %</t>
  </si>
  <si>
    <t>Количество зарегистрированных актов гражданского состояния - рождение, заключение брака, расторжение брака, усыновление (удочерение) установление отцовства, смерть, перемена имени, ед.</t>
  </si>
  <si>
    <t>Муниципальное казенное учреждение "Многофункциональный центр предоставления государственных и муниципальных услуг"</t>
  </si>
  <si>
    <t>Количество методических рекомендаций, подготовленных для работодателей города по вопросам организации работы в области охраны труда, ед.</t>
  </si>
  <si>
    <t>Количество единиц приобретенной литературы, ед.</t>
  </si>
  <si>
    <t>Количество  принятых на муниципальное хранение  документов  постоянного срока хранения, ед.</t>
  </si>
  <si>
    <t xml:space="preserve">Уровень удовлетворенности населения деятельностью  Администрации города по отдельным вопросам  местного значения (части вопросов местного значения) и переданным в установленном порядке  отдельным  государственным полномочиям, % </t>
  </si>
  <si>
    <t>Подпрограмма функционирования "Обеспечение деятельности Администрации города"</t>
  </si>
  <si>
    <t>Наличие  документов стратегического характера, принятых на уровне муниципального образования (Стратегия СЭР, Прогноз СЭР),  да/нет</t>
  </si>
  <si>
    <t>Управление общего обеспечения деятельности</t>
  </si>
  <si>
    <t>Количество выполненных иных юридически значимых действий – выдача повторных свидетельств (справок) о государственной регистрации актов гражданского состояния, внесение исправлений и (или) изменений в записи актов гражданского состояния, истребование документов о государственной регистрации актов гражданского состояния с территории иностранных государств, ед.</t>
  </si>
  <si>
    <t>Количество предпринимателей без образования юридического лица (индивидуальных предпринимателей) на конец года, чел.</t>
  </si>
  <si>
    <t xml:space="preserve">Количество  размещенных информаций, посвященных предпринимательству на официальном сайте Администрации города, ед.  </t>
  </si>
  <si>
    <t>Исполнение плановых показателей по расходам в части средств местного бюджета за отчетный год, %</t>
  </si>
  <si>
    <t>Исполнение плановых значений по администрируемым доходам (без учета безвозмездных поступлений) за отчетный год, %</t>
  </si>
  <si>
    <t xml:space="preserve"> Соблюдение сроков предоставления обоснований бюджетных ассигнований на очередной финансовый год и плановый период, бюджетной отчетности за отчетный год, да/нет</t>
  </si>
  <si>
    <t>Отсутствие просроченной кредиторской задолженности за отчетный год, да/нет</t>
  </si>
  <si>
    <t>Доля граждан , имеющих доступ к получению государственных и муниципальных услуг по принципу одного окна" в том числе через многофункциональный центр, %</t>
  </si>
  <si>
    <t>Департамент городского хозяйства</t>
  </si>
  <si>
    <t>Обеспеченность оборудованием и приспособлениями для проведения работ повышенной опасности, %</t>
  </si>
  <si>
    <t>Обслуживание средств пожарной безопасности (перезарядка огнетушителей, проверка пожарных гидрантов), да/нет</t>
  </si>
  <si>
    <t>Обеспеченность работников средствами коллективной и индивидуальной защиты  от воздействия вредных и опасных производственных факторов, %</t>
  </si>
  <si>
    <t>Проведение производственного контроля, да/нет</t>
  </si>
  <si>
    <t>Доля протокольных поручений Думы города, информация о выполнении которых направлена в установленные сроки, от общего числа протокольных поручений со сроком исполнения в текущем году, %</t>
  </si>
  <si>
    <t xml:space="preserve">Количество проведенных проверок, ед. </t>
  </si>
  <si>
    <t>Доля проектов муниципальных правовых актов Главы города, Администрации города, ее должностных лиц, поступивших в правовое управление, прошедших правовую экспертизу, %</t>
  </si>
  <si>
    <t>Доля проектов муниципальных нормативных правовых актов Главы города, Администрации города, поступивших в правовое управление, прошедших антикоррупционную экспертизу, %</t>
  </si>
  <si>
    <t>Оборот (товаров, работ, услуг) субъектов малого предпринимательства, млн. руб.</t>
  </si>
  <si>
    <t>-</t>
  </si>
  <si>
    <t>Департамент имущественных и земельных отношений</t>
  </si>
  <si>
    <t>Ответственный  исполнитель  (администратор или соадминистратор)</t>
  </si>
  <si>
    <t>Целевые показатели  результатов реализации муниципальной программы</t>
  </si>
  <si>
    <t xml:space="preserve">Цель подпрограммы: Повышение качества и доступности предоставления государственных и муниципальных услуг на территории муниципального образования городской округ город Сургут по принципу «одного окна» </t>
  </si>
  <si>
    <t>Цель подпрограммы  "Развитие малого и среднего предпринимательства": 
Повышение роли малого и среднего предпринимательства в экономике муниципального образования городской округ город Сургут</t>
  </si>
  <si>
    <t xml:space="preserve">Цель подпрограммы «Улучшение условий  и охраны труда в городе Сургуте»:  
Создание условий труда, обеспечивающих сохранение жизни и здоровья  работников в процессе трудовой деятельности </t>
  </si>
  <si>
    <t>Иные показатели  мероприятий муниципальной программы</t>
  </si>
  <si>
    <t>Иные показатели  мероприятий подпрограммы функционирования "Обеспечение деятельности Администрации города"</t>
  </si>
  <si>
    <t>департамент по экономической политике</t>
  </si>
  <si>
    <t>Архивный отдел</t>
  </si>
  <si>
    <t>Иные показатели мероприятий подпрограммы " Развитие малого и среднего  предпринимательства"</t>
  </si>
  <si>
    <t>Иные показатели мероприятий подпрограммы "Улучшение условий охраны  труда в городе Сургуте"</t>
  </si>
  <si>
    <t>Количество организаций - участников конкурсов по охране труда, ед.</t>
  </si>
  <si>
    <t>Количество комплектов подготовленных материалов для участия Администрации города  Сургута в окружном смотре-конкурсе "Комплексный подход - основа социальной стабильности", ед.</t>
  </si>
  <si>
    <t>Комплексная цель муниципальной программы: Совершенствование  и реализация  муниципальной политики в отдельных секторах экономики</t>
  </si>
  <si>
    <t xml:space="preserve">«Создание условий для развития муниципальной политики 
в отдельных секторах экономики  города Сургута на 2014 – 2016 годы» </t>
  </si>
  <si>
    <t xml:space="preserve">Департамент по экономической политике </t>
  </si>
  <si>
    <t>Количество оформленных уголков по охране труда, ед. 
в том числе:</t>
  </si>
  <si>
    <t>- в  управлении по делам гражданской обороны и чрезвычайным ситуациям, ед.</t>
  </si>
  <si>
    <t>Обеспеченность работников инструкциями, методической литературой, наглядной агитацией по охране труда, %</t>
  </si>
  <si>
    <t>Подготовка информации о количестве обученных специалистов по охране труда в обучающих организациях города, ед.</t>
  </si>
  <si>
    <t>Количество заседаний комиссий по проверке знаний требований охраны труда в обучающих организациях города , ед.</t>
  </si>
  <si>
    <t>Подготовка ежегодной информации об организациях города, оказывающих услуги в области охраны труда, ед.</t>
  </si>
  <si>
    <t xml:space="preserve"> Департамент архитектуры и градостроительства</t>
  </si>
  <si>
    <t>- в МКУ "Управление капитального строительства", подведомственного департаменту архитектуры и градостроительства, чел.</t>
  </si>
  <si>
    <t>Департамент образования</t>
  </si>
  <si>
    <t>- в учреждениях, подведомственных департаменту образования, чел.</t>
  </si>
  <si>
    <t>- в МКУ "Казна городского хозяйства", подведомственного департаменту городского хозяйства, чел.</t>
  </si>
  <si>
    <t>- в муниципальных предприятиях, курируемых департаментом городского хозяйства, чел.</t>
  </si>
  <si>
    <t>- в МКУ "ИЦ "АСУ - город", подведомственного управлению связи и информатизации, чел.</t>
  </si>
  <si>
    <t>Муниципальное казенное учреждение «Многофункциональный центр предоставления государственных и муниципальных услуг города Сургута»</t>
  </si>
  <si>
    <t>- в МКУ "Многофункциональный центр предоставления государственных и муниципальных услуг города Сургута", чел.</t>
  </si>
  <si>
    <t>Количество заседаний межведомственной комиссии по охране труда при Администрации города, ед.</t>
  </si>
  <si>
    <t>Подготовка информации о количестве рабочих мест, прошедших аттестацию по условиям труда в организациях города Сургута, ед.</t>
  </si>
  <si>
    <t>Количество работников, обеспеченных смывающими и обезвреживающими средствами, чел.</t>
  </si>
  <si>
    <t>Обеспечение гарантий, предусмотренных федеральных законодательством за работу во вредных условиях труда, %</t>
  </si>
  <si>
    <t>Количество размещенных публикаций в целях информирования работодателей и населения  по вопросам охраны труда через печатные и электронные средства массовой информации, ед.</t>
  </si>
  <si>
    <t>Количество информационных материалов, подготовленных для освещения проводимых городских мероприятий в области охраны труда, ед.</t>
  </si>
  <si>
    <t>не менее 90</t>
  </si>
  <si>
    <t>Уровень удовлетворенности населения города качеством предоставления государственных и муниципальных услуг, предоставляемых по принципу «одного окна», %</t>
  </si>
  <si>
    <t>Количество проведенных радио и телепередач, опросов, анализов социально-экономических и иных показателей,  деловых встреч, круглых столов, конкурсов, конференций, ярмарок, выпущенных статей и т.д., ед.</t>
  </si>
  <si>
    <t>Количество изготовленных единиц печатной продукции по результатам проведения мониторингов, социологических исследований в области охраны труда, ед.</t>
  </si>
  <si>
    <t>Подготовка ежегодной информации о состоянии условий и охраны труда,  причинах производственного травматизма и профессиональной заболеваемости в организациях города, ед.</t>
  </si>
  <si>
    <t>Доля предоставленных услуг  по лицензированию  розничной продажи алкогольной продукции в установленные законом сроки, %</t>
  </si>
  <si>
    <t>Степень своевременного обеспечения принятия и корректировки муниципальных правовых актов в соответствии с действующим законодательством РФ в сфере закупок, %</t>
  </si>
  <si>
    <t xml:space="preserve">Количество граждан, состоящих на учете на получение субсидии на приобретение жилья за счет средств федерального бюджета , чел.                                      </t>
  </si>
  <si>
    <t>Количество подготовленных проектов или предложений по внесению изменений и дополнений в нормативные правовые акты, регулирующие сферу малого и среднего предпринимательства, ед.</t>
  </si>
  <si>
    <t>Количество проведенных образовательных мероприятий  для субъектов малого и среднего предпринимательства и иных организаций, ед.</t>
  </si>
  <si>
    <t xml:space="preserve">Количество  муниципальных правовых актов по вопросам охраны труда, ед. </t>
  </si>
  <si>
    <t>Количество субъектов малого и среднего предпринимательства, включенных в реестр субъектов малого и среднего предпринимательства  – получателей  поддержки, ед.</t>
  </si>
  <si>
    <t>Наименование  показателя результата реализации программы, ед. измерения</t>
  </si>
  <si>
    <t xml:space="preserve">Расчет показателей результатов  реализации муниципальной программы </t>
  </si>
  <si>
    <t xml:space="preserve">Расчет </t>
  </si>
  <si>
    <t>Итоговое значение</t>
  </si>
  <si>
    <t>Расчетная формула,
 описание расчета</t>
  </si>
  <si>
    <t>32/32*100</t>
  </si>
  <si>
    <t>Показатель рассчитан прямым счетом, исходя из перечня муниципальных программ, подлежащих исполнению начиная с 2014 года.</t>
  </si>
  <si>
    <t>Показатель рассчитан прямым счетом, исходя 
из количества вопросов местного значения и переданных отдельных государственных полномочий в соответствии 
с положениями о структурных подразделениях</t>
  </si>
  <si>
    <t>Степень соблюдения административного регламента при осуществлении защиты прав потребителей, %</t>
  </si>
  <si>
    <t>Организация содействия развитию малого и среднего предпринимательства на территории города Сургута, да/нет</t>
  </si>
  <si>
    <t>Степень соблюдения требований, установленных Федеральным законом от 11.11.2003 № 138 "О лотереях", %</t>
  </si>
  <si>
    <t xml:space="preserve">Программные мероприятия, </t>
  </si>
  <si>
    <t>Ответственный (администратор или соадминистратор)</t>
  </si>
  <si>
    <t>2020 год</t>
  </si>
  <si>
    <t>МКУ "Наш город"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</si>
  <si>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</si>
  <si>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</si>
  <si>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</si>
  <si>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</si>
  <si>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</si>
  <si>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</si>
  <si>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</si>
  <si>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</si>
  <si>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</si>
  <si>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</si>
  <si>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Наименование</t>
  </si>
  <si>
    <t>МКУ "Управление информационных технологий и связи города Сургута"</t>
  </si>
  <si>
    <t xml:space="preserve"> за счет межбюджетных трансфертов из окружного бюджета</t>
  </si>
  <si>
    <t>за счет межбюджетных трансфертов из окружного бюджета</t>
  </si>
  <si>
    <t xml:space="preserve">за счет средств местного бюджета </t>
  </si>
  <si>
    <t>всего, в том числе</t>
  </si>
  <si>
    <t>МКУ "Хозяйственно-эксплуатационное управление"</t>
  </si>
  <si>
    <t>Объем финансирования
(всего, руб.)</t>
  </si>
  <si>
    <t>Таблица 3</t>
  </si>
  <si>
    <t>Приложение 2
к муниципальной программе "Профилактика правонарушений в городе Сургуте на период до
2030 года"</t>
  </si>
  <si>
    <t>Мероприятие 1.1.1.
Создание условий для деятельности народных дружин</t>
  </si>
  <si>
    <t xml:space="preserve">Мероприятие 1.1.2. Материальное стимулирование граждан, являющихся членами народных дружин, участвующих в мероприятиях по охране общественного порядка на территории муниципального образования городской округ город Сургут </t>
  </si>
  <si>
    <t xml:space="preserve">Мероприятие 1.1.3. Проведение ежегодного конкурса  народных дружинников </t>
  </si>
  <si>
    <t>Мероприятие 1.1.4.  Выплата компенсации за проезд в общественном транспорте гражданам, являющихся членами народных дружин</t>
  </si>
  <si>
    <t>Основное мероприятие 1.2.
Осуществление отдельных государственных полномочий по созданию и обеспечению деятельности административной комиссии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Законом ХМАО-Югры "Об административных правонарушениях"(целевой показатель №3 из таблицы № 1)</t>
  </si>
  <si>
    <t xml:space="preserve">управление по обеспечению деятельности административных и других коллегиальных органов
</t>
  </si>
  <si>
    <t>Мероприятие 1.2.1 
Содержание аппарата  административной комиссии.</t>
  </si>
  <si>
    <t>Мероприятие 1.2.2 
Материально-техническое обеспечение деятельности административной комиссии</t>
  </si>
  <si>
    <t xml:space="preserve">Мероприятие 1.2.3 
Информационно-коммуникационное обеспечение деятельности административной комиссии  </t>
  </si>
  <si>
    <t xml:space="preserve">Мероприятие 1.2.4.
Определение перечня должностных лиц Администрации города, уполномоченных составлять протоколы об административных правонарушениях, предусмотренных пунктом 2 ст. 48 Закона ХМАО-Югры "Об административных правонарушениях"
</t>
  </si>
  <si>
    <t xml:space="preserve">Основное мероприятие 1.4. Обеспечение функционирования и развития систем видеонаблюдения в сфере общественного порядка (целевой показатель № 1 из таблицы №1) </t>
  </si>
  <si>
    <t xml:space="preserve">Основное мероприятие 1.5. Техническое обслуживание и ремонт системы контроля за транспортными потоками "Навигация" (целевой показатель № 1 из таблицы № 1) </t>
  </si>
  <si>
    <t xml:space="preserve">управление по делам гражданской обороны чрезвычайным ситуациям
</t>
  </si>
  <si>
    <t xml:space="preserve">департамент городского хозяйства </t>
  </si>
  <si>
    <t xml:space="preserve">управление по обеспечению деятельности административных
 и других коллегиальных органов
</t>
  </si>
  <si>
    <t xml:space="preserve">департамент образования </t>
  </si>
  <si>
    <t xml:space="preserve">управление по обеспечению деятельности административных и других коллегиальных органов </t>
  </si>
  <si>
    <t xml:space="preserve">департамент образования  </t>
  </si>
  <si>
    <t xml:space="preserve">отдел молодежной политики  </t>
  </si>
  <si>
    <t xml:space="preserve">комитет культуры и туризма </t>
  </si>
  <si>
    <t xml:space="preserve">управление физической культуры и спорта </t>
  </si>
  <si>
    <t>управление физической культуры и спорта</t>
  </si>
  <si>
    <t xml:space="preserve">отдел молодежной политики </t>
  </si>
  <si>
    <t xml:space="preserve">Основное мероприятие 1.7. Обеспечение охраны общественного порядка при проведении общегородских, праздничных, культурно-массовых и спортивных мероприятий (целевой показатель № 2 из таблицы № 1) </t>
  </si>
  <si>
    <t>Основное мероприятие 1.1.
Создание и организация деятельности народных дружин (целевой показатель №1 из таблицы №1)</t>
  </si>
  <si>
    <t>объем финансирования муниципальной программы "Профилактика правонарушений в городе Сургуте на период до 2030 года"</t>
  </si>
  <si>
    <t xml:space="preserve">комитет по управлению имуществом </t>
  </si>
  <si>
    <t>отдел по организации работы комиссии
 по делам несовершеннолетних, защите их прав</t>
  </si>
  <si>
    <t xml:space="preserve">отдел по организации работы комиссии
по делам несовершеннолетних, защите их прав </t>
  </si>
  <si>
    <t xml:space="preserve">отдел по организации работы комиссии 
по делам несовершеннолетних, защите их прав </t>
  </si>
  <si>
    <t>отдел по организации работы комиссии
по делам несовершеннолетних, защите их прав</t>
  </si>
  <si>
    <t xml:space="preserve">Основное мероприятие 1.8. Внедрение и эксплуатация аппаратно программного комплекса "Безопасный город"(целевой показатель № 1 из таблицы № 1) </t>
  </si>
  <si>
    <t xml:space="preserve">Основное мероприятие 1.9. Организация семинара для специалистов психолого-педагогического и медико-социального сопровождения несовершеннолетних, находящихся в социально-опасном положении (целевой показатель № 4 из таблицы № 1) 
</t>
  </si>
  <si>
    <t xml:space="preserve">Основное мероприятие 1.10.
Реализация межведомственного плана профилактических мероприятий с обучающимися муниципальных бюджетных общеобразовательных учреждений на учебный год
(целевой показатель № 4 из таблицы № 1) </t>
  </si>
  <si>
    <t xml:space="preserve">Основное мероприятие  1.12
Участие специалистов в межведомственных семинарах по проблеме профилактики безнадзорности и правонарушений несовершеннолетних
(целевой показатель № 4 из таблицы № 1) </t>
  </si>
  <si>
    <t xml:space="preserve">Основное мероприятие  2.1.  Мониторинг наркоситуации в городе (целевой показатель 
№5 из таблицы № 1). </t>
  </si>
  <si>
    <t>Мероприятие 2.8.1.  Открытое первенство города Сургута по баскетболу среди девушек, в рамках кампании «Спорт против наркотиков» (целевой показатель № 5 из таблицы № 1).</t>
  </si>
  <si>
    <t>Мероприятие  2.8.2. Открытое первенство города по лыжным гонкам, посвященное закрытию зимнего сезона среди юношей и девушек в рамках кампании «Спорт против наркотиков».</t>
  </si>
  <si>
    <t xml:space="preserve">Мероприятие  2.8.3. Реализация комплекса мер первичной профилактики наркомании 
и формированию здорового образа жизни. Акция «Здоровое поколение» .
</t>
  </si>
  <si>
    <t>Мероприятие  2.8.4. Организация и проведение в спортивной школе олимпийского резерва № 1 акции «Я выбираю жизнь!», посвященной Международному дню борьбы со злоупотреблением наркотическими средствами и их незаконным оборотом.</t>
  </si>
  <si>
    <t>Основное мероприятие  2.9. Тематические часы (встречи с сотрудниками полиции, родительские собрания и т.д.) (целевой показатель № 5 из таблицы № 1).</t>
  </si>
  <si>
    <t xml:space="preserve">Основное мероприятие  2.10. Проведение социально-психологического тестирования обучающихся муниципальных бюджетных общеобразовательных учреждений, направленного на раннее выявление незаконного потребления наркотических средств и психотропных веществ (целевой показатель № 5 из таблицы № 1).
</t>
  </si>
  <si>
    <t>Основное мероприятие 2.11. Видео-лекторий по профилактике психоактивных веществ (целевой показатель № 5 из таблицы № 1) .</t>
  </si>
  <si>
    <t xml:space="preserve">Основное мероприятие 2.12. Дискуссионный круглый стол «наркомания – болезнь или преступление?» (целевой показатель № 5 из таблицы № 1). </t>
  </si>
  <si>
    <t xml:space="preserve">Основное мероприятие 2.13. Организация и проведение мероприятий в клубах и центрах по месту жительства, направленных на профилактику незаконного потребления наркотических и психотропных веществ, наркомании и токсикомании, а также мероприятий, направленных на формирование здорового образа жизни (целевой показатель 
№ 5 из таблицы № 1) . </t>
  </si>
  <si>
    <t xml:space="preserve">Основное мероприятие  2.2.  Организация и проведение пресс-конференций, брифингов с участием представителей Администрации города, СМИ, силовых структур, учреждений системы здравоохранения, членов антинаркотической комиссии на темы профилактики наркомании и пропаганды здорового образа жизни (целевой показатель  № 5 из таблицы № 1) .  </t>
  </si>
  <si>
    <t>Основное мероприятие 2.14.Создание  и распространение социальной рекламы, направленной на профилактику незаконного потребления наркотических средств и психотропных веществ, а также на формирование здорового образа жизни</t>
  </si>
  <si>
    <t>департамент образования</t>
  </si>
  <si>
    <t xml:space="preserve">Основное мероприятие  2.3. Реализация комплекса профилактических мероприятий для обучающихся, их родителей (законных представителей), педагогов, пропагандирующих здоровый образ жизни, направленных на информирование об административной и уголовной ответственности несовершеннолетних за потребление, приобретение, хранение наркотических средств и психотропных веществ, признаках их потребления, негативных последствиях потребления для здоровья подростка, местах реабилитации наркозависимы (целевой показатель № 5 из таблицы № 1) </t>
  </si>
  <si>
    <t>Основное мероприятие 2.4. Организация и проведение мероприятий, посвящённых Международному дню борьбы со злоупотреблением наркотическими средствами и их незаконным оборотом, для обучающихся муниципальных бюджетных общеобразовательных учреждений (целевой показатель № 5 из таблицы № 1) .</t>
  </si>
  <si>
    <t>Основное мероприятие 2.5. Квест "Тропа здоровья", направленный на пропаганду здорового образа жизни (целевой показатель 
№ 5 из таблицы № 1) .</t>
  </si>
  <si>
    <t>Основное мероприятие 2.6. Реализация курса по профилактике употребления наркотических средств и психотропных веществ "Я принимаю вызов!" для обучающихся 5 - 9 классов (целевой показатель № 5 из таблицы № 1) .</t>
  </si>
  <si>
    <t>Основное мероприятие  2.7. Культурно-массовые мероприятия, способствующие формированию здорового образа жизни, в том числе противодействующие наркозависимости.</t>
  </si>
  <si>
    <t>Основное мероприятие  2.8. Организация и проведение спортивных мероприятий, направленных на первичную профилактику наркомании и формированию здорового образа жизни (целевой показатель № 5 из таблицы № 1) .</t>
  </si>
  <si>
    <t xml:space="preserve">Основное мероприятие  1.13
Оказание социально-психологической помощи учащимся, имеющим проблемы в поведении и обучении
 (целевой показатель № 4 из таблицы № 1) </t>
  </si>
  <si>
    <t>Цель программы: снижение уровня преступности</t>
  </si>
  <si>
    <t xml:space="preserve">департамент
 городского хозяйства
 </t>
  </si>
  <si>
    <t xml:space="preserve">Основное мероприятие  1.14
Реализация переданного отдельного государственного полномочия по созданию и осуществлению деятельности комиссии по делам несовершеннолетних и защите их прав  
(целевой показатель № 3 из таблицы № 1) </t>
  </si>
  <si>
    <t xml:space="preserve">Мероприятие 1.14.1 
Содержание аппарата комиссии по делам несовершеннолетних и защите их прав
 </t>
  </si>
  <si>
    <t xml:space="preserve">Мероприятие  1.14.2
Материально-техническое обеспечение деятельности  комиссии по делам несовершеннолетних и защите их прав 
 </t>
  </si>
  <si>
    <t xml:space="preserve">Мероприятие 1.14.3
Информационно-коммуникационное обеспечение деятельности  комиссии по делам несовершеннолетних и защите их прав 
 </t>
  </si>
  <si>
    <t xml:space="preserve">Основное мероприятие  1.15
Оказание помощи в трудовом и  бытовом устройстве, а так же в социальной реабилитации несовершеннолетних и членов их семей. (целевой показатель № 3 из таблицы № 1) </t>
  </si>
  <si>
    <t xml:space="preserve">Основное мероприятие 1.16
Распространение методической и информационной продукции, тиражируемой территориальной комиссией по делам несовершеннолетних и защити их прав 
(целевой показатель № 3 из таблицы № 1) </t>
  </si>
  <si>
    <t xml:space="preserve">Основное мероприятие  1.18.
Размещение на официальном портале Администрации города интерактивной  карты безопасности (целевой показатель № 1 из таблицы № 1) </t>
  </si>
  <si>
    <t>Задача 1. Создание и совершенствование условий для обеспечения общественного порядка.</t>
  </si>
  <si>
    <t>Мероприятие. 1.3.1.  Обеспечение бесперебойного функционирования оборудования систем видеонаблюдения и фото-видеофиксации АПК "Безопасный город"</t>
  </si>
  <si>
    <t xml:space="preserve">Основное мероприятие  1.19.
Правовое просвещение и правовое информирование граждан. Реализация плана мероприятий по правовому просвещению граждан в городе Сургуте на 2019 - 2023 годы, утвержденного распоряжением Администрации от 19.02.2019 № 270 (целевой показатель № 1 из таблицы № 1) </t>
  </si>
  <si>
    <t>Задача  2. Создание условий для деятельности субъектов профилактики наркомании. Реализация профилактического комплекса мер в антинаркотической деятельности</t>
  </si>
  <si>
    <t xml:space="preserve">управление массовых коммуникаций
управление по обеспечению деятельности административных и других коллегиальных органов  </t>
  </si>
  <si>
    <t xml:space="preserve">управление массовых коммуникаций
</t>
  </si>
  <si>
    <t xml:space="preserve">Основное мероприятие 1.3.  Обеспечение бесперебойного функционирования и развития оборудования систем видеонаблюдения и фото-видеофиксации АПК "Безопасный город" (целевой показатель № 1 из таблицы № 1) </t>
  </si>
  <si>
    <t xml:space="preserve">Общий объем финансирования
программы - всего,
в том числе
</t>
  </si>
  <si>
    <t xml:space="preserve">Объем финансирования соадминистратора 
управление по делам гражданской обороны чрезвычайным ситуациям
</t>
  </si>
  <si>
    <t xml:space="preserve">Объем финансирования  соадминистратора
МКУ «Наш город»
</t>
  </si>
  <si>
    <t xml:space="preserve">Объем финансирования соадминистратора
МКУ «ХЭУ»
</t>
  </si>
  <si>
    <t xml:space="preserve">Объем финансирования  администратора «Управление по обеспечению деятельности административных и других коллегиальных органов»
</t>
  </si>
  <si>
    <t xml:space="preserve">Объем финансирования  соадминистратора «Департамент городского хозяйства»
</t>
  </si>
  <si>
    <t xml:space="preserve">Объем финансирования  соадминистратора «Управление по природопользованию 
и экологии»
</t>
  </si>
  <si>
    <t xml:space="preserve">Объем финансирования  соадминистратора «Комитет по управлению имуществом»
</t>
  </si>
  <si>
    <t xml:space="preserve">Объем финансирования соадминистратора
МКУ «Управление информационных технологий и связи города Сургута»
</t>
  </si>
  <si>
    <t xml:space="preserve">Основное мероприятие  1.11
Размещение на сайтах муниципальных организаций, сайте педагогического сообщества «Сурвики», в школьных средствах массовой информации проблем подростковой преступности, злоупотребления психоактивными веществами (ПАВ), спиртосодержащими напитками среди несовершеннолетних (целевой показатель № 4 из таблицы № 1) </t>
  </si>
  <si>
    <t xml:space="preserve">Основное мероприятие 1.17
Взаимодействие снекомерческими организациями, чья основная деятельность связана с профилактикой социально опасных форм поведения граждан в рамках деятельности коллегиальных органов (целевой показатель № 4 из таблицы № 1) </t>
  </si>
  <si>
    <t xml:space="preserve">Основное мероприятие 1.6. Аренда помещения в целях предоставления для работы на обслуживаемом администрптивном участке сотруднику, замещающему должность участкового уполномоченного Полиции УМВД России по городу Сургуту  (целевой показатель № 1 из таблицы 
№1) </t>
  </si>
  <si>
    <t xml:space="preserve">Основное мероприятие  1.20.
Реализация плана профилактических мероприятий по формированию культуры безопасного использования компьютерных технологий, расчетных банковских карт, социальных сетей на территории муниципального образования город Сургут. (целевой показатель № 1 из таблицы № 1) </t>
  </si>
  <si>
    <t>управление по обеспечению деятельности административных и других коллегальных органов</t>
  </si>
  <si>
    <t>Мероприятие 1.7. 2. Обеспечение охраны общественного порядка при проведении общегородских праздничных, культурно-массовых и спортивных мероприятий (приобретение и установка секционных ограждений)</t>
  </si>
  <si>
    <t xml:space="preserve">Мероприятие 1.7.1. Приобретение технических средств усиления контроля доступа и проведение работ, обеспечивающих их функционирование"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</si>
</sst>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"/>
      <color indexed="8"/>
      <name val="Calibri"/>
      <family val="2"/>
    </font>
    <font>
      <sz val="13"/>
      <name val="Calibri"/>
      <family val="2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b/>
      <sz val="2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2" fillId="0" borderId="0"/>
    <xf numFmtId="0" fontId="11" fillId="0" borderId="0"/>
    <xf numFmtId="165" fontId="4" fillId="0" borderId="0" applyFont="0" applyFill="0" applyBorder="0" applyAlignment="0" applyProtection="0"/>
    <xf numFmtId="0" fontId="1" fillId="0" borderId="0"/>
  </cellStyleXfs>
  <cellXfs count="83">
    <xf numFmtId="0" fontId="0" fillId="0" borderId="0" xfId="0"/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0" borderId="0" xfId="0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165" fontId="13" fillId="0" borderId="1" xfId="5" applyFont="1" applyFill="1" applyBorder="1" applyAlignment="1">
      <alignment horizontal="center" vertical="top" wrapText="1"/>
    </xf>
    <xf numFmtId="165" fontId="13" fillId="0" borderId="1" xfId="5" applyFont="1" applyFill="1" applyBorder="1" applyAlignment="1">
      <alignment vertical="top"/>
    </xf>
    <xf numFmtId="43" fontId="13" fillId="0" borderId="0" xfId="0" applyNumberFormat="1" applyFont="1" applyFill="1" applyBorder="1" applyAlignment="1">
      <alignment vertical="center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horizontal="left" vertical="top" wrapText="1"/>
    </xf>
    <xf numFmtId="0" fontId="13" fillId="0" borderId="4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Alignment="1">
      <alignment vertical="center"/>
    </xf>
    <xf numFmtId="3" fontId="14" fillId="0" borderId="0" xfId="0" applyNumberFormat="1" applyFont="1" applyFill="1" applyAlignment="1">
      <alignment horizontal="center" vertical="center"/>
    </xf>
    <xf numFmtId="0" fontId="13" fillId="0" borderId="0" xfId="0" applyNumberFormat="1" applyFont="1" applyFill="1" applyAlignment="1">
      <alignment vertical="top" wrapText="1"/>
    </xf>
    <xf numFmtId="0" fontId="13" fillId="0" borderId="0" xfId="0" applyFont="1" applyFill="1" applyAlignment="1">
      <alignment vertical="center"/>
    </xf>
    <xf numFmtId="0" fontId="15" fillId="0" borderId="0" xfId="0" applyNumberFormat="1" applyFont="1" applyFill="1" applyAlignment="1">
      <alignment horizontal="right" vertical="center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NumberFormat="1" applyFont="1" applyFill="1" applyAlignment="1">
      <alignment vertical="center"/>
    </xf>
    <xf numFmtId="3" fontId="13" fillId="0" borderId="0" xfId="0" applyNumberFormat="1" applyFont="1" applyFill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top" wrapText="1"/>
    </xf>
    <xf numFmtId="165" fontId="13" fillId="0" borderId="3" xfId="5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vertical="center"/>
    </xf>
    <xf numFmtId="0" fontId="13" fillId="0" borderId="1" xfId="5" applyNumberFormat="1" applyFont="1" applyFill="1" applyBorder="1" applyAlignment="1">
      <alignment horizontal="left" vertical="top" wrapText="1"/>
    </xf>
    <xf numFmtId="0" fontId="16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3" xfId="0" applyNumberFormat="1" applyFont="1" applyFill="1" applyBorder="1" applyAlignment="1">
      <alignment vertical="top" wrapText="1"/>
    </xf>
    <xf numFmtId="165" fontId="13" fillId="0" borderId="1" xfId="5" applyFont="1" applyFill="1" applyBorder="1" applyAlignment="1">
      <alignment horizontal="left" vertical="top" wrapText="1"/>
    </xf>
    <xf numFmtId="165" fontId="13" fillId="0" borderId="1" xfId="5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horizontal="center" vertical="top" wrapText="1"/>
    </xf>
    <xf numFmtId="43" fontId="13" fillId="0" borderId="0" xfId="0" applyNumberFormat="1" applyFont="1" applyFill="1" applyAlignment="1">
      <alignment vertical="center"/>
    </xf>
    <xf numFmtId="165" fontId="13" fillId="0" borderId="2" xfId="5" applyFont="1" applyFill="1" applyBorder="1" applyAlignment="1">
      <alignment horizontal="left" vertical="top" wrapText="1"/>
    </xf>
    <xf numFmtId="3" fontId="16" fillId="0" borderId="0" xfId="0" applyNumberFormat="1" applyFont="1" applyFill="1" applyAlignment="1">
      <alignment horizontal="center" vertical="center"/>
    </xf>
    <xf numFmtId="0" fontId="15" fillId="0" borderId="0" xfId="0" applyNumberFormat="1" applyFont="1" applyFill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3" fillId="0" borderId="2" xfId="0" applyNumberFormat="1" applyFont="1" applyFill="1" applyBorder="1" applyAlignment="1">
      <alignment horizontal="left" vertical="top" wrapText="1"/>
    </xf>
    <xf numFmtId="0" fontId="13" fillId="0" borderId="4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vertical="top" wrapText="1"/>
    </xf>
    <xf numFmtId="0" fontId="15" fillId="0" borderId="0" xfId="0" applyNumberFormat="1" applyFont="1" applyFill="1" applyAlignment="1">
      <alignment horizontal="left" vertical="top" wrapText="1"/>
    </xf>
    <xf numFmtId="14" fontId="13" fillId="0" borderId="2" xfId="0" applyNumberFormat="1" applyFont="1" applyFill="1" applyBorder="1" applyAlignment="1">
      <alignment vertical="top" wrapText="1"/>
    </xf>
    <xf numFmtId="14" fontId="13" fillId="0" borderId="4" xfId="0" applyNumberFormat="1" applyFont="1" applyFill="1" applyBorder="1" applyAlignment="1">
      <alignment vertical="top" wrapText="1"/>
    </xf>
    <xf numFmtId="14" fontId="13" fillId="0" borderId="3" xfId="0" applyNumberFormat="1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top" wrapText="1"/>
    </xf>
    <xf numFmtId="0" fontId="13" fillId="0" borderId="4" xfId="0" applyNumberFormat="1" applyFont="1" applyFill="1" applyBorder="1" applyAlignment="1">
      <alignment vertical="top" wrapText="1"/>
    </xf>
    <xf numFmtId="0" fontId="13" fillId="0" borderId="0" xfId="0" applyNumberFormat="1" applyFont="1" applyFill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top" wrapText="1"/>
    </xf>
    <xf numFmtId="3" fontId="13" fillId="0" borderId="1" xfId="0" applyNumberFormat="1" applyFont="1" applyFill="1" applyBorder="1" applyAlignment="1">
      <alignment horizontal="center" vertical="top" wrapText="1"/>
    </xf>
    <xf numFmtId="0" fontId="13" fillId="0" borderId="2" xfId="0" applyNumberFormat="1" applyFont="1" applyFill="1" applyBorder="1" applyAlignment="1">
      <alignment horizontal="center" vertical="top" wrapText="1"/>
    </xf>
    <xf numFmtId="0" fontId="13" fillId="0" borderId="4" xfId="0" applyNumberFormat="1" applyFont="1" applyFill="1" applyBorder="1" applyAlignment="1">
      <alignment horizontal="center" vertical="top" wrapText="1"/>
    </xf>
    <xf numFmtId="0" fontId="13" fillId="0" borderId="3" xfId="0" applyNumberFormat="1" applyFont="1" applyFill="1" applyBorder="1" applyAlignment="1">
      <alignment horizontal="center" vertical="top" wrapText="1"/>
    </xf>
    <xf numFmtId="9" fontId="13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</cellXfs>
  <cellStyles count="7">
    <cellStyle name="Денежный 2" xfId="1"/>
    <cellStyle name="Денежный 2 2" xfId="2"/>
    <cellStyle name="Обычный" xfId="0" builtinId="0"/>
    <cellStyle name="Обычный 2" xfId="3"/>
    <cellStyle name="Обычный 2 2" xfId="6"/>
    <cellStyle name="Обычный 3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U191"/>
  <sheetViews>
    <sheetView tabSelected="1" view="pageBreakPreview" zoomScale="32" zoomScaleNormal="29" zoomScaleSheetLayoutView="32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A3" sqref="A3:F5"/>
    </sheetView>
  </sheetViews>
  <sheetFormatPr defaultColWidth="9.140625" defaultRowHeight="33" x14ac:dyDescent="0.25"/>
  <cols>
    <col min="1" max="1" width="106.5703125" style="43" customWidth="1"/>
    <col min="2" max="2" width="51.140625" style="43" customWidth="1"/>
    <col min="3" max="3" width="48.7109375" style="55" customWidth="1"/>
    <col min="4" max="4" width="45.140625" style="55" customWidth="1"/>
    <col min="5" max="5" width="50.28515625" style="55" customWidth="1"/>
    <col min="6" max="6" width="40.28515625" style="55" customWidth="1"/>
    <col min="7" max="7" width="42.85546875" style="55" customWidth="1"/>
    <col min="8" max="8" width="39.5703125" style="55" customWidth="1"/>
    <col min="9" max="9" width="43.7109375" style="55" customWidth="1"/>
    <col min="10" max="10" width="39.140625" style="55" customWidth="1"/>
    <col min="11" max="11" width="45.5703125" style="55" customWidth="1"/>
    <col min="12" max="12" width="41.5703125" style="55" customWidth="1"/>
    <col min="13" max="13" width="45.5703125" style="55" customWidth="1"/>
    <col min="14" max="14" width="49.140625" style="55" customWidth="1"/>
    <col min="15" max="15" width="51.5703125" style="43" customWidth="1"/>
    <col min="16" max="16" width="47.5703125" style="34" customWidth="1"/>
    <col min="17" max="17" width="41.85546875" style="34" customWidth="1"/>
    <col min="18" max="18" width="43.28515625" style="34" customWidth="1"/>
    <col min="19" max="19" width="13.28515625" style="34" customWidth="1"/>
    <col min="20" max="20" width="21.85546875" style="34" customWidth="1"/>
    <col min="21" max="21" width="35" style="34" bestFit="1" customWidth="1"/>
    <col min="22" max="16384" width="9.140625" style="34"/>
  </cols>
  <sheetData>
    <row r="1" spans="1:19" ht="32.450000000000003" customHeight="1" x14ac:dyDescent="0.25">
      <c r="A1" s="31"/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64" t="s">
        <v>346</v>
      </c>
      <c r="N1" s="64"/>
      <c r="O1" s="64"/>
      <c r="P1" s="33"/>
      <c r="Q1" s="33"/>
      <c r="R1" s="33"/>
      <c r="S1" s="33"/>
    </row>
    <row r="2" spans="1:19" ht="32.450000000000003" customHeight="1" x14ac:dyDescent="0.25">
      <c r="A2" s="31"/>
      <c r="B2" s="31" t="s">
        <v>97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64"/>
      <c r="N2" s="64"/>
      <c r="O2" s="64"/>
      <c r="P2" s="33"/>
      <c r="Q2" s="33"/>
      <c r="R2" s="33"/>
      <c r="S2" s="33"/>
    </row>
    <row r="3" spans="1:19" ht="141" customHeight="1" x14ac:dyDescent="0.25">
      <c r="A3" s="64"/>
      <c r="B3" s="64"/>
      <c r="C3" s="64"/>
      <c r="D3" s="64"/>
      <c r="E3" s="64"/>
      <c r="F3" s="64"/>
      <c r="G3" s="32"/>
      <c r="H3" s="32"/>
      <c r="I3" s="32"/>
      <c r="J3" s="32"/>
      <c r="K3" s="32"/>
      <c r="L3" s="32"/>
      <c r="M3" s="64"/>
      <c r="N3" s="64"/>
      <c r="O3" s="64"/>
      <c r="P3" s="33"/>
      <c r="Q3" s="33"/>
      <c r="R3" s="33"/>
      <c r="S3" s="33"/>
    </row>
    <row r="4" spans="1:19" ht="32.450000000000003" customHeight="1" x14ac:dyDescent="0.25">
      <c r="A4" s="64"/>
      <c r="B4" s="64"/>
      <c r="C4" s="64"/>
      <c r="D4" s="64"/>
      <c r="E4" s="64"/>
      <c r="F4" s="64"/>
      <c r="G4" s="32"/>
      <c r="H4" s="32"/>
      <c r="I4" s="32"/>
      <c r="J4" s="32"/>
      <c r="K4" s="32"/>
      <c r="L4" s="32"/>
      <c r="M4" s="64"/>
      <c r="N4" s="64"/>
      <c r="O4" s="64"/>
    </row>
    <row r="5" spans="1:19" ht="32.450000000000003" customHeight="1" x14ac:dyDescent="0.25">
      <c r="A5" s="64"/>
      <c r="B5" s="64"/>
      <c r="C5" s="64"/>
      <c r="D5" s="64"/>
      <c r="E5" s="64"/>
      <c r="F5" s="64"/>
      <c r="G5" s="32"/>
      <c r="H5" s="32"/>
      <c r="I5" s="32"/>
      <c r="J5" s="32"/>
      <c r="K5" s="32"/>
      <c r="L5" s="32"/>
      <c r="M5" s="32"/>
      <c r="N5" s="32"/>
      <c r="O5" s="35" t="s">
        <v>345</v>
      </c>
    </row>
    <row r="6" spans="1:19" ht="45.75" x14ac:dyDescent="0.25">
      <c r="A6" s="56" t="s">
        <v>323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9" ht="45.75" x14ac:dyDescent="0.25">
      <c r="A7" s="56" t="s">
        <v>372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9" x14ac:dyDescent="0.25">
      <c r="A8" s="70" t="s">
        <v>97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9" x14ac:dyDescent="0.25">
      <c r="A9" s="36"/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7"/>
    </row>
    <row r="10" spans="1:19" ht="32.450000000000003" customHeight="1" x14ac:dyDescent="0.25">
      <c r="A10" s="71" t="s">
        <v>337</v>
      </c>
      <c r="B10" s="71" t="s">
        <v>194</v>
      </c>
      <c r="C10" s="72" t="s">
        <v>344</v>
      </c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1" t="s">
        <v>324</v>
      </c>
    </row>
    <row r="11" spans="1:19" ht="70.900000000000006" customHeight="1" x14ac:dyDescent="0.25">
      <c r="A11" s="71"/>
      <c r="B11" s="71"/>
      <c r="C11" s="72"/>
      <c r="D11" s="39" t="s">
        <v>325</v>
      </c>
      <c r="E11" s="39" t="s">
        <v>327</v>
      </c>
      <c r="F11" s="39" t="s">
        <v>328</v>
      </c>
      <c r="G11" s="39" t="s">
        <v>329</v>
      </c>
      <c r="H11" s="39" t="s">
        <v>330</v>
      </c>
      <c r="I11" s="39" t="s">
        <v>331</v>
      </c>
      <c r="J11" s="39" t="s">
        <v>332</v>
      </c>
      <c r="K11" s="39" t="s">
        <v>333</v>
      </c>
      <c r="L11" s="39" t="s">
        <v>334</v>
      </c>
      <c r="M11" s="39" t="s">
        <v>335</v>
      </c>
      <c r="N11" s="39" t="s">
        <v>336</v>
      </c>
      <c r="O11" s="71"/>
    </row>
    <row r="12" spans="1:19" ht="35.450000000000003" customHeight="1" x14ac:dyDescent="0.25">
      <c r="A12" s="58" t="s">
        <v>402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</row>
    <row r="13" spans="1:19" ht="42" customHeight="1" x14ac:dyDescent="0.25">
      <c r="A13" s="63" t="s">
        <v>411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</row>
    <row r="14" spans="1:19" ht="51" customHeight="1" x14ac:dyDescent="0.25">
      <c r="A14" s="63" t="s">
        <v>371</v>
      </c>
      <c r="B14" s="25" t="s">
        <v>342</v>
      </c>
      <c r="C14" s="22">
        <f>C15+C16</f>
        <v>35583795.100000001</v>
      </c>
      <c r="D14" s="22">
        <f>D15+D16</f>
        <v>3320274.1</v>
      </c>
      <c r="E14" s="22">
        <f t="shared" ref="E14:N14" si="0">E15+E16</f>
        <v>3226352.1</v>
      </c>
      <c r="F14" s="22">
        <f t="shared" si="0"/>
        <v>3226352.1</v>
      </c>
      <c r="G14" s="22">
        <f t="shared" si="0"/>
        <v>3226352.1</v>
      </c>
      <c r="H14" s="22">
        <f t="shared" si="0"/>
        <v>3226352.1</v>
      </c>
      <c r="I14" s="22">
        <f t="shared" si="0"/>
        <v>3226352.1</v>
      </c>
      <c r="J14" s="22">
        <f t="shared" si="0"/>
        <v>3226352.1</v>
      </c>
      <c r="K14" s="22">
        <f t="shared" si="0"/>
        <v>3226352.1</v>
      </c>
      <c r="L14" s="22">
        <f t="shared" si="0"/>
        <v>3226352.1</v>
      </c>
      <c r="M14" s="22">
        <f t="shared" si="0"/>
        <v>3226352.1</v>
      </c>
      <c r="N14" s="22">
        <f t="shared" si="0"/>
        <v>3226352.1</v>
      </c>
      <c r="O14" s="58" t="s">
        <v>326</v>
      </c>
    </row>
    <row r="15" spans="1:19" ht="139.15" customHeight="1" x14ac:dyDescent="0.25">
      <c r="A15" s="63"/>
      <c r="B15" s="25" t="s">
        <v>340</v>
      </c>
      <c r="C15" s="22">
        <f>D15+E15+F15+G15+H15+I15+J15+K15+L15+M15+N15</f>
        <v>1837000</v>
      </c>
      <c r="D15" s="22">
        <f>D18</f>
        <v>167000</v>
      </c>
      <c r="E15" s="22">
        <f t="shared" ref="E15:N15" si="1">E18</f>
        <v>167000</v>
      </c>
      <c r="F15" s="22">
        <f t="shared" si="1"/>
        <v>167000</v>
      </c>
      <c r="G15" s="22">
        <f t="shared" si="1"/>
        <v>167000</v>
      </c>
      <c r="H15" s="22">
        <f t="shared" si="1"/>
        <v>167000</v>
      </c>
      <c r="I15" s="22">
        <f t="shared" si="1"/>
        <v>167000</v>
      </c>
      <c r="J15" s="22">
        <f t="shared" si="1"/>
        <v>167000</v>
      </c>
      <c r="K15" s="22">
        <f t="shared" si="1"/>
        <v>167000</v>
      </c>
      <c r="L15" s="22">
        <f t="shared" si="1"/>
        <v>167000</v>
      </c>
      <c r="M15" s="22">
        <f t="shared" si="1"/>
        <v>167000</v>
      </c>
      <c r="N15" s="22">
        <f t="shared" si="1"/>
        <v>167000</v>
      </c>
      <c r="O15" s="58"/>
    </row>
    <row r="16" spans="1:19" ht="140.44999999999999" customHeight="1" x14ac:dyDescent="0.25">
      <c r="A16" s="63"/>
      <c r="B16" s="25" t="s">
        <v>341</v>
      </c>
      <c r="C16" s="22">
        <f>D16+E16+F16+G16+H16+I16+J16+K16+L16+M16+N16</f>
        <v>33746795.100000001</v>
      </c>
      <c r="D16" s="22">
        <f t="shared" ref="D16:N16" si="2">D19+D22+D25+D28</f>
        <v>3153274.1</v>
      </c>
      <c r="E16" s="22">
        <f t="shared" si="2"/>
        <v>3059352.1</v>
      </c>
      <c r="F16" s="22">
        <f t="shared" si="2"/>
        <v>3059352.1</v>
      </c>
      <c r="G16" s="22">
        <f t="shared" si="2"/>
        <v>3059352.1</v>
      </c>
      <c r="H16" s="22">
        <f t="shared" si="2"/>
        <v>3059352.1</v>
      </c>
      <c r="I16" s="22">
        <f t="shared" si="2"/>
        <v>3059352.1</v>
      </c>
      <c r="J16" s="22">
        <f t="shared" si="2"/>
        <v>3059352.1</v>
      </c>
      <c r="K16" s="22">
        <f t="shared" si="2"/>
        <v>3059352.1</v>
      </c>
      <c r="L16" s="22">
        <f t="shared" si="2"/>
        <v>3059352.1</v>
      </c>
      <c r="M16" s="22">
        <f t="shared" si="2"/>
        <v>3059352.1</v>
      </c>
      <c r="N16" s="22">
        <f t="shared" si="2"/>
        <v>3059352.1</v>
      </c>
      <c r="O16" s="58"/>
    </row>
    <row r="17" spans="1:229" ht="140.44999999999999" customHeight="1" x14ac:dyDescent="0.25">
      <c r="A17" s="62" t="s">
        <v>347</v>
      </c>
      <c r="B17" s="30" t="s">
        <v>342</v>
      </c>
      <c r="C17" s="40">
        <f>C18+C19</f>
        <v>8541760.3000000007</v>
      </c>
      <c r="D17" s="40">
        <f t="shared" ref="D17:N17" si="3">D18+D19</f>
        <v>861907.3</v>
      </c>
      <c r="E17" s="40">
        <f t="shared" si="3"/>
        <v>767985.3</v>
      </c>
      <c r="F17" s="40">
        <f t="shared" si="3"/>
        <v>767985.3</v>
      </c>
      <c r="G17" s="40">
        <f t="shared" si="3"/>
        <v>767985.3</v>
      </c>
      <c r="H17" s="40">
        <f t="shared" si="3"/>
        <v>767985.3</v>
      </c>
      <c r="I17" s="40">
        <f t="shared" si="3"/>
        <v>767985.3</v>
      </c>
      <c r="J17" s="40">
        <f t="shared" si="3"/>
        <v>767985.3</v>
      </c>
      <c r="K17" s="40">
        <f t="shared" si="3"/>
        <v>767985.3</v>
      </c>
      <c r="L17" s="40">
        <f t="shared" si="3"/>
        <v>767985.3</v>
      </c>
      <c r="M17" s="40">
        <f t="shared" si="3"/>
        <v>767985.3</v>
      </c>
      <c r="N17" s="40">
        <f t="shared" si="3"/>
        <v>767985.3</v>
      </c>
      <c r="O17" s="59" t="s">
        <v>326</v>
      </c>
    </row>
    <row r="18" spans="1:229" ht="140.44999999999999" customHeight="1" x14ac:dyDescent="0.25">
      <c r="A18" s="63"/>
      <c r="B18" s="25" t="s">
        <v>340</v>
      </c>
      <c r="C18" s="22">
        <f>SUM(D18:N18)</f>
        <v>1837000</v>
      </c>
      <c r="D18" s="22">
        <v>167000</v>
      </c>
      <c r="E18" s="22">
        <v>167000</v>
      </c>
      <c r="F18" s="22">
        <v>167000</v>
      </c>
      <c r="G18" s="22">
        <v>167000</v>
      </c>
      <c r="H18" s="22">
        <v>167000</v>
      </c>
      <c r="I18" s="22">
        <v>167000</v>
      </c>
      <c r="J18" s="22">
        <v>167000</v>
      </c>
      <c r="K18" s="22">
        <v>167000</v>
      </c>
      <c r="L18" s="22">
        <v>167000</v>
      </c>
      <c r="M18" s="22">
        <v>167000</v>
      </c>
      <c r="N18" s="22">
        <v>167000</v>
      </c>
      <c r="O18" s="60"/>
    </row>
    <row r="19" spans="1:229" ht="140.44999999999999" customHeight="1" x14ac:dyDescent="0.25">
      <c r="A19" s="63"/>
      <c r="B19" s="25" t="s">
        <v>341</v>
      </c>
      <c r="C19" s="22">
        <f>SUM(D19:N19)</f>
        <v>6704760.2999999998</v>
      </c>
      <c r="D19" s="22">
        <f>167000+527907.3</f>
        <v>694907.3</v>
      </c>
      <c r="E19" s="22">
        <f>167000+433985.3</f>
        <v>600985.30000000005</v>
      </c>
      <c r="F19" s="22">
        <f>167000+433985.3</f>
        <v>600985.30000000005</v>
      </c>
      <c r="G19" s="22">
        <f t="shared" ref="G19:N19" si="4">167000+433985.3</f>
        <v>600985.30000000005</v>
      </c>
      <c r="H19" s="22">
        <f t="shared" si="4"/>
        <v>600985.30000000005</v>
      </c>
      <c r="I19" s="22">
        <f t="shared" si="4"/>
        <v>600985.30000000005</v>
      </c>
      <c r="J19" s="22">
        <f t="shared" si="4"/>
        <v>600985.30000000005</v>
      </c>
      <c r="K19" s="22">
        <f t="shared" si="4"/>
        <v>600985.30000000005</v>
      </c>
      <c r="L19" s="22">
        <f t="shared" si="4"/>
        <v>600985.30000000005</v>
      </c>
      <c r="M19" s="22">
        <f t="shared" si="4"/>
        <v>600985.30000000005</v>
      </c>
      <c r="N19" s="22">
        <f t="shared" si="4"/>
        <v>600985.30000000005</v>
      </c>
      <c r="O19" s="61"/>
    </row>
    <row r="20" spans="1:229" ht="77.25" customHeight="1" x14ac:dyDescent="0.25">
      <c r="A20" s="63" t="s">
        <v>348</v>
      </c>
      <c r="B20" s="25" t="s">
        <v>342</v>
      </c>
      <c r="C20" s="40">
        <f>C21+C22</f>
        <v>25740000</v>
      </c>
      <c r="D20" s="40">
        <f t="shared" ref="D20:N20" si="5">D21+D22</f>
        <v>2340000</v>
      </c>
      <c r="E20" s="40">
        <f t="shared" si="5"/>
        <v>2340000</v>
      </c>
      <c r="F20" s="40">
        <f t="shared" si="5"/>
        <v>2340000</v>
      </c>
      <c r="G20" s="40">
        <f t="shared" si="5"/>
        <v>2340000</v>
      </c>
      <c r="H20" s="40">
        <f t="shared" si="5"/>
        <v>2340000</v>
      </c>
      <c r="I20" s="40">
        <f t="shared" si="5"/>
        <v>2340000</v>
      </c>
      <c r="J20" s="40">
        <f t="shared" si="5"/>
        <v>2340000</v>
      </c>
      <c r="K20" s="40">
        <f t="shared" si="5"/>
        <v>2340000</v>
      </c>
      <c r="L20" s="40">
        <f t="shared" si="5"/>
        <v>2340000</v>
      </c>
      <c r="M20" s="40">
        <f t="shared" si="5"/>
        <v>2340000</v>
      </c>
      <c r="N20" s="40">
        <f t="shared" si="5"/>
        <v>2340000</v>
      </c>
      <c r="O20" s="59" t="s">
        <v>326</v>
      </c>
    </row>
    <row r="21" spans="1:229" s="17" customFormat="1" ht="122.45" customHeight="1" x14ac:dyDescent="0.25">
      <c r="A21" s="63"/>
      <c r="B21" s="25" t="s">
        <v>340</v>
      </c>
      <c r="C21" s="22">
        <f>SUM(D21:N21)</f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60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</row>
    <row r="22" spans="1:229" s="41" customFormat="1" ht="147" customHeight="1" x14ac:dyDescent="0.25">
      <c r="A22" s="63"/>
      <c r="B22" s="25" t="s">
        <v>341</v>
      </c>
      <c r="C22" s="22">
        <f>SUM(D22:N22)</f>
        <v>25740000</v>
      </c>
      <c r="D22" s="22">
        <v>2340000</v>
      </c>
      <c r="E22" s="22">
        <v>2340000</v>
      </c>
      <c r="F22" s="22">
        <v>2340000</v>
      </c>
      <c r="G22" s="22">
        <v>2340000</v>
      </c>
      <c r="H22" s="22">
        <v>2340000</v>
      </c>
      <c r="I22" s="22">
        <v>2340000</v>
      </c>
      <c r="J22" s="22">
        <v>2340000</v>
      </c>
      <c r="K22" s="22">
        <v>2340000</v>
      </c>
      <c r="L22" s="22">
        <v>2340000</v>
      </c>
      <c r="M22" s="22">
        <v>2340000</v>
      </c>
      <c r="N22" s="22">
        <v>2340000</v>
      </c>
      <c r="O22" s="61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</row>
    <row r="23" spans="1:229" s="17" customFormat="1" ht="86.25" customHeight="1" x14ac:dyDescent="0.25">
      <c r="A23" s="63" t="s">
        <v>349</v>
      </c>
      <c r="B23" s="25" t="s">
        <v>342</v>
      </c>
      <c r="C23" s="40">
        <f>D23+E23+F23+G23+H23+I23+J23+K23+L23+M23+N23</f>
        <v>198459.8</v>
      </c>
      <c r="D23" s="22">
        <f t="shared" ref="D23:N23" si="6">D24+D25</f>
        <v>18041.8</v>
      </c>
      <c r="E23" s="22">
        <f t="shared" si="6"/>
        <v>18041.8</v>
      </c>
      <c r="F23" s="22">
        <f t="shared" si="6"/>
        <v>18041.8</v>
      </c>
      <c r="G23" s="22">
        <f t="shared" si="6"/>
        <v>18041.8</v>
      </c>
      <c r="H23" s="22">
        <f t="shared" si="6"/>
        <v>18041.8</v>
      </c>
      <c r="I23" s="22">
        <f t="shared" si="6"/>
        <v>18041.8</v>
      </c>
      <c r="J23" s="22">
        <f t="shared" si="6"/>
        <v>18041.8</v>
      </c>
      <c r="K23" s="22">
        <f t="shared" si="6"/>
        <v>18041.8</v>
      </c>
      <c r="L23" s="22">
        <f t="shared" si="6"/>
        <v>18041.8</v>
      </c>
      <c r="M23" s="22">
        <f t="shared" si="6"/>
        <v>18041.8</v>
      </c>
      <c r="N23" s="22">
        <f t="shared" si="6"/>
        <v>18041.8</v>
      </c>
      <c r="O23" s="59" t="s">
        <v>326</v>
      </c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</row>
    <row r="24" spans="1:229" s="17" customFormat="1" ht="126" customHeight="1" x14ac:dyDescent="0.25">
      <c r="A24" s="63"/>
      <c r="B24" s="42" t="s">
        <v>340</v>
      </c>
      <c r="C24" s="40">
        <f t="shared" ref="C24:C28" si="7">D24+E24+F24+G24+H24+I24+J24+K24+L24+M24+N24</f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60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</row>
    <row r="25" spans="1:229" s="17" customFormat="1" ht="147" customHeight="1" x14ac:dyDescent="0.25">
      <c r="A25" s="63"/>
      <c r="B25" s="42" t="s">
        <v>341</v>
      </c>
      <c r="C25" s="40">
        <f t="shared" si="7"/>
        <v>198459.8</v>
      </c>
      <c r="D25" s="22">
        <v>18041.8</v>
      </c>
      <c r="E25" s="22">
        <v>18041.8</v>
      </c>
      <c r="F25" s="22">
        <v>18041.8</v>
      </c>
      <c r="G25" s="22">
        <v>18041.8</v>
      </c>
      <c r="H25" s="22">
        <v>18041.8</v>
      </c>
      <c r="I25" s="22">
        <v>18041.8</v>
      </c>
      <c r="J25" s="22">
        <v>18041.8</v>
      </c>
      <c r="K25" s="22">
        <v>18041.8</v>
      </c>
      <c r="L25" s="22">
        <v>18041.8</v>
      </c>
      <c r="M25" s="22">
        <v>18041.8</v>
      </c>
      <c r="N25" s="22">
        <v>18041.8</v>
      </c>
      <c r="O25" s="60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  <c r="GZ25" s="43"/>
      <c r="HA25" s="43"/>
      <c r="HB25" s="43"/>
      <c r="HC25" s="43"/>
      <c r="HD25" s="43"/>
      <c r="HE25" s="43"/>
      <c r="HF25" s="43"/>
      <c r="HG25" s="43"/>
      <c r="HH25" s="43"/>
      <c r="HI25" s="43"/>
      <c r="HJ25" s="43"/>
      <c r="HK25" s="43"/>
      <c r="HL25" s="43"/>
      <c r="HM25" s="43"/>
      <c r="HN25" s="43"/>
      <c r="HO25" s="43"/>
      <c r="HP25" s="43"/>
      <c r="HQ25" s="43"/>
      <c r="HR25" s="43"/>
      <c r="HS25" s="43"/>
      <c r="HT25" s="43"/>
      <c r="HU25" s="43"/>
    </row>
    <row r="26" spans="1:229" s="17" customFormat="1" ht="88.5" customHeight="1" x14ac:dyDescent="0.25">
      <c r="A26" s="59" t="s">
        <v>350</v>
      </c>
      <c r="B26" s="25" t="s">
        <v>342</v>
      </c>
      <c r="C26" s="40">
        <f t="shared" si="7"/>
        <v>1103575</v>
      </c>
      <c r="D26" s="40">
        <f>D27+D28</f>
        <v>100325</v>
      </c>
      <c r="E26" s="40">
        <f t="shared" ref="E26:N26" si="8">E27+E28</f>
        <v>100325</v>
      </c>
      <c r="F26" s="40">
        <f t="shared" si="8"/>
        <v>100325</v>
      </c>
      <c r="G26" s="40">
        <f t="shared" si="8"/>
        <v>100325</v>
      </c>
      <c r="H26" s="40">
        <f t="shared" si="8"/>
        <v>100325</v>
      </c>
      <c r="I26" s="40">
        <f t="shared" si="8"/>
        <v>100325</v>
      </c>
      <c r="J26" s="40">
        <f t="shared" si="8"/>
        <v>100325</v>
      </c>
      <c r="K26" s="40">
        <f t="shared" si="8"/>
        <v>100325</v>
      </c>
      <c r="L26" s="40">
        <f t="shared" si="8"/>
        <v>100325</v>
      </c>
      <c r="M26" s="40">
        <f t="shared" si="8"/>
        <v>100325</v>
      </c>
      <c r="N26" s="40">
        <f t="shared" si="8"/>
        <v>100325</v>
      </c>
      <c r="O26" s="60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</row>
    <row r="27" spans="1:229" s="18" customFormat="1" ht="117" customHeight="1" x14ac:dyDescent="0.25">
      <c r="A27" s="60"/>
      <c r="B27" s="25" t="s">
        <v>340</v>
      </c>
      <c r="C27" s="40">
        <f t="shared" si="7"/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60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</row>
    <row r="28" spans="1:229" s="18" customFormat="1" ht="174" customHeight="1" x14ac:dyDescent="0.25">
      <c r="A28" s="61"/>
      <c r="B28" s="25" t="s">
        <v>341</v>
      </c>
      <c r="C28" s="40">
        <f t="shared" si="7"/>
        <v>1103575</v>
      </c>
      <c r="D28" s="40">
        <v>100325</v>
      </c>
      <c r="E28" s="40">
        <v>100325</v>
      </c>
      <c r="F28" s="40">
        <v>100325</v>
      </c>
      <c r="G28" s="40">
        <v>100325</v>
      </c>
      <c r="H28" s="40">
        <v>100325</v>
      </c>
      <c r="I28" s="40">
        <v>100325</v>
      </c>
      <c r="J28" s="40">
        <v>100325</v>
      </c>
      <c r="K28" s="40">
        <v>100325</v>
      </c>
      <c r="L28" s="40">
        <v>100325</v>
      </c>
      <c r="M28" s="40">
        <v>100325</v>
      </c>
      <c r="N28" s="40">
        <v>100325</v>
      </c>
      <c r="O28" s="61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</row>
    <row r="29" spans="1:229" s="18" customFormat="1" ht="139.5" customHeight="1" x14ac:dyDescent="0.25">
      <c r="A29" s="68" t="s">
        <v>351</v>
      </c>
      <c r="B29" s="25" t="s">
        <v>342</v>
      </c>
      <c r="C29" s="40">
        <f t="shared" ref="C29:N29" si="9">C30+C31</f>
        <v>135278187.21000001</v>
      </c>
      <c r="D29" s="40">
        <f t="shared" si="9"/>
        <v>12479324.59</v>
      </c>
      <c r="E29" s="40">
        <f t="shared" si="9"/>
        <v>12338522.23</v>
      </c>
      <c r="F29" s="40">
        <f t="shared" si="9"/>
        <v>12370078.23</v>
      </c>
      <c r="G29" s="40">
        <f t="shared" si="9"/>
        <v>12261282.77</v>
      </c>
      <c r="H29" s="40">
        <f t="shared" si="9"/>
        <v>12261282.77</v>
      </c>
      <c r="I29" s="40">
        <f t="shared" si="9"/>
        <v>12261282.77</v>
      </c>
      <c r="J29" s="40">
        <f t="shared" si="9"/>
        <v>12261282.77</v>
      </c>
      <c r="K29" s="40">
        <f t="shared" si="9"/>
        <v>12261282.77</v>
      </c>
      <c r="L29" s="40">
        <f t="shared" si="9"/>
        <v>12261282.77</v>
      </c>
      <c r="M29" s="40">
        <f t="shared" si="9"/>
        <v>12261282.77</v>
      </c>
      <c r="N29" s="40">
        <f t="shared" si="9"/>
        <v>12261282.77</v>
      </c>
      <c r="O29" s="59" t="s">
        <v>352</v>
      </c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</row>
    <row r="30" spans="1:229" ht="105.6" customHeight="1" x14ac:dyDescent="0.25">
      <c r="A30" s="69"/>
      <c r="B30" s="25" t="s">
        <v>340</v>
      </c>
      <c r="C30" s="22">
        <f>SUM(D30:N30)</f>
        <v>112574000</v>
      </c>
      <c r="D30" s="22">
        <f t="shared" ref="D30:E30" si="10">D33+D36+D39</f>
        <v>10234000</v>
      </c>
      <c r="E30" s="22">
        <f t="shared" si="10"/>
        <v>10234000</v>
      </c>
      <c r="F30" s="22">
        <f t="shared" ref="F30:N30" si="11">F33+F36+F39</f>
        <v>10234000</v>
      </c>
      <c r="G30" s="22">
        <f t="shared" si="11"/>
        <v>10234000</v>
      </c>
      <c r="H30" s="22">
        <f t="shared" si="11"/>
        <v>10234000</v>
      </c>
      <c r="I30" s="22">
        <f t="shared" si="11"/>
        <v>10234000</v>
      </c>
      <c r="J30" s="22">
        <f t="shared" si="11"/>
        <v>10234000</v>
      </c>
      <c r="K30" s="22">
        <f t="shared" si="11"/>
        <v>10234000</v>
      </c>
      <c r="L30" s="22">
        <f t="shared" si="11"/>
        <v>10234000</v>
      </c>
      <c r="M30" s="22">
        <f t="shared" si="11"/>
        <v>10234000</v>
      </c>
      <c r="N30" s="22">
        <f t="shared" si="11"/>
        <v>10234000</v>
      </c>
      <c r="O30" s="60"/>
    </row>
    <row r="31" spans="1:229" s="44" customFormat="1" ht="217.9" customHeight="1" x14ac:dyDescent="0.25">
      <c r="A31" s="62"/>
      <c r="B31" s="25" t="s">
        <v>341</v>
      </c>
      <c r="C31" s="22">
        <f>SUM(D31:N31)</f>
        <v>22704187.210000001</v>
      </c>
      <c r="D31" s="22">
        <f>D34</f>
        <v>2245324.59</v>
      </c>
      <c r="E31" s="22">
        <f t="shared" ref="E31:N31" si="12">E34</f>
        <v>2104522.23</v>
      </c>
      <c r="F31" s="22">
        <f t="shared" si="12"/>
        <v>2136078.23</v>
      </c>
      <c r="G31" s="22">
        <f t="shared" si="12"/>
        <v>2027282.77</v>
      </c>
      <c r="H31" s="22">
        <f t="shared" si="12"/>
        <v>2027282.77</v>
      </c>
      <c r="I31" s="22">
        <f t="shared" si="12"/>
        <v>2027282.77</v>
      </c>
      <c r="J31" s="22">
        <f t="shared" si="12"/>
        <v>2027282.77</v>
      </c>
      <c r="K31" s="22">
        <f t="shared" si="12"/>
        <v>2027282.77</v>
      </c>
      <c r="L31" s="22">
        <f t="shared" si="12"/>
        <v>2027282.77</v>
      </c>
      <c r="M31" s="22">
        <f t="shared" si="12"/>
        <v>2027282.77</v>
      </c>
      <c r="N31" s="22">
        <f t="shared" si="12"/>
        <v>2027282.77</v>
      </c>
      <c r="O31" s="60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</row>
    <row r="32" spans="1:229" s="45" customFormat="1" ht="208.15" customHeight="1" x14ac:dyDescent="0.25">
      <c r="A32" s="68" t="s">
        <v>353</v>
      </c>
      <c r="B32" s="25" t="s">
        <v>342</v>
      </c>
      <c r="C32" s="40">
        <f>D32+E32+F32+G32+H32+I32+J32+K32+L32+M32+N32</f>
        <v>119545382.59</v>
      </c>
      <c r="D32" s="22">
        <f t="shared" ref="D32:N32" si="13">D33+D34</f>
        <v>11139496.470000001</v>
      </c>
      <c r="E32" s="22">
        <f t="shared" si="13"/>
        <v>10899224.58</v>
      </c>
      <c r="F32" s="22">
        <f t="shared" si="13"/>
        <v>10930780.58</v>
      </c>
      <c r="G32" s="22">
        <f t="shared" si="13"/>
        <v>10821985.119999999</v>
      </c>
      <c r="H32" s="22">
        <f t="shared" si="13"/>
        <v>10821985.119999999</v>
      </c>
      <c r="I32" s="22">
        <f t="shared" si="13"/>
        <v>10821985.119999999</v>
      </c>
      <c r="J32" s="22">
        <f t="shared" si="13"/>
        <v>10821985.119999999</v>
      </c>
      <c r="K32" s="22">
        <f t="shared" si="13"/>
        <v>10821985.119999999</v>
      </c>
      <c r="L32" s="22">
        <f t="shared" si="13"/>
        <v>10821985.119999999</v>
      </c>
      <c r="M32" s="22">
        <f t="shared" si="13"/>
        <v>10821985.119999999</v>
      </c>
      <c r="N32" s="22">
        <f t="shared" si="13"/>
        <v>10821985.119999999</v>
      </c>
      <c r="O32" s="59" t="s">
        <v>352</v>
      </c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</row>
    <row r="33" spans="1:229" s="46" customFormat="1" ht="32.450000000000003" customHeight="1" x14ac:dyDescent="0.25">
      <c r="A33" s="69"/>
      <c r="B33" s="25" t="s">
        <v>340</v>
      </c>
      <c r="C33" s="22">
        <f>SUM(D33:N33)</f>
        <v>96841195.379999995</v>
      </c>
      <c r="D33" s="22">
        <v>8894171.8800000008</v>
      </c>
      <c r="E33" s="22">
        <v>8794702.3499999996</v>
      </c>
      <c r="F33" s="22">
        <v>8794702.3499999996</v>
      </c>
      <c r="G33" s="22">
        <v>8794702.3499999996</v>
      </c>
      <c r="H33" s="22">
        <v>8794702.3499999996</v>
      </c>
      <c r="I33" s="22">
        <v>8794702.3499999996</v>
      </c>
      <c r="J33" s="22">
        <v>8794702.3499999996</v>
      </c>
      <c r="K33" s="22">
        <v>8794702.3499999996</v>
      </c>
      <c r="L33" s="22">
        <v>8794702.3499999996</v>
      </c>
      <c r="M33" s="22">
        <v>8794702.3499999996</v>
      </c>
      <c r="N33" s="22">
        <v>8794702.3499999996</v>
      </c>
      <c r="O33" s="60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</row>
    <row r="34" spans="1:229" s="46" customFormat="1" ht="151.9" customHeight="1" x14ac:dyDescent="0.25">
      <c r="A34" s="62"/>
      <c r="B34" s="25" t="s">
        <v>341</v>
      </c>
      <c r="C34" s="22">
        <f>SUM(D34:N34)</f>
        <v>22704187.210000001</v>
      </c>
      <c r="D34" s="22">
        <v>2245324.59</v>
      </c>
      <c r="E34" s="22">
        <v>2104522.23</v>
      </c>
      <c r="F34" s="22">
        <v>2136078.23</v>
      </c>
      <c r="G34" s="22">
        <v>2027282.77</v>
      </c>
      <c r="H34" s="22">
        <v>2027282.77</v>
      </c>
      <c r="I34" s="22">
        <v>2027282.77</v>
      </c>
      <c r="J34" s="22">
        <v>2027282.77</v>
      </c>
      <c r="K34" s="22">
        <v>2027282.77</v>
      </c>
      <c r="L34" s="22">
        <v>2027282.77</v>
      </c>
      <c r="M34" s="22">
        <v>2027282.77</v>
      </c>
      <c r="N34" s="22">
        <v>2027282.77</v>
      </c>
      <c r="O34" s="60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</row>
    <row r="35" spans="1:229" s="46" customFormat="1" ht="126" customHeight="1" x14ac:dyDescent="0.25">
      <c r="A35" s="68" t="s">
        <v>354</v>
      </c>
      <c r="B35" s="25" t="s">
        <v>342</v>
      </c>
      <c r="C35" s="40">
        <f>D35+E35+F35+G35+H35+I35+J35+K35+L35+M35+N35</f>
        <v>11342747.359999999</v>
      </c>
      <c r="D35" s="22">
        <f t="shared" ref="D35:N35" si="14">D36</f>
        <v>940249.76</v>
      </c>
      <c r="E35" s="22">
        <f t="shared" si="14"/>
        <v>1040249.76</v>
      </c>
      <c r="F35" s="22">
        <f t="shared" si="14"/>
        <v>1040249.76</v>
      </c>
      <c r="G35" s="22">
        <f t="shared" si="14"/>
        <v>1040249.76</v>
      </c>
      <c r="H35" s="22">
        <f t="shared" si="14"/>
        <v>1040249.76</v>
      </c>
      <c r="I35" s="22">
        <f t="shared" si="14"/>
        <v>1040249.76</v>
      </c>
      <c r="J35" s="22">
        <f t="shared" si="14"/>
        <v>1040249.76</v>
      </c>
      <c r="K35" s="22">
        <f t="shared" si="14"/>
        <v>1040249.76</v>
      </c>
      <c r="L35" s="22">
        <f t="shared" si="14"/>
        <v>1040249.76</v>
      </c>
      <c r="M35" s="22">
        <f t="shared" si="14"/>
        <v>1040249.76</v>
      </c>
      <c r="N35" s="22">
        <f t="shared" si="14"/>
        <v>1040249.76</v>
      </c>
      <c r="O35" s="59" t="s">
        <v>343</v>
      </c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</row>
    <row r="36" spans="1:229" s="46" customFormat="1" ht="98.25" customHeight="1" x14ac:dyDescent="0.25">
      <c r="A36" s="69"/>
      <c r="B36" s="25" t="s">
        <v>340</v>
      </c>
      <c r="C36" s="22">
        <f>SUM(D36:N36)</f>
        <v>11342747.359999999</v>
      </c>
      <c r="D36" s="22">
        <v>940249.76</v>
      </c>
      <c r="E36" s="22">
        <v>1040249.76</v>
      </c>
      <c r="F36" s="22">
        <v>1040249.76</v>
      </c>
      <c r="G36" s="22">
        <v>1040249.76</v>
      </c>
      <c r="H36" s="22">
        <v>1040249.76</v>
      </c>
      <c r="I36" s="22">
        <v>1040249.76</v>
      </c>
      <c r="J36" s="22">
        <v>1040249.76</v>
      </c>
      <c r="K36" s="22">
        <v>1040249.76</v>
      </c>
      <c r="L36" s="22">
        <v>1040249.76</v>
      </c>
      <c r="M36" s="22">
        <v>1040249.76</v>
      </c>
      <c r="N36" s="22">
        <v>1040249.76</v>
      </c>
      <c r="O36" s="60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</row>
    <row r="37" spans="1:229" s="46" customFormat="1" ht="96.75" customHeight="1" x14ac:dyDescent="0.25">
      <c r="A37" s="62"/>
      <c r="B37" s="25" t="s">
        <v>341</v>
      </c>
      <c r="C37" s="22">
        <f>SUM(D37:N37)</f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61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</row>
    <row r="38" spans="1:229" s="46" customFormat="1" ht="87.75" customHeight="1" x14ac:dyDescent="0.25">
      <c r="A38" s="68" t="s">
        <v>355</v>
      </c>
      <c r="B38" s="25" t="s">
        <v>342</v>
      </c>
      <c r="C38" s="22">
        <f>D38+E38+F38+G38+H38+I38+J38+K38+L38+M38+N38</f>
        <v>4390057.26</v>
      </c>
      <c r="D38" s="22">
        <f t="shared" ref="D38:N38" si="15">D39</f>
        <v>399578.36</v>
      </c>
      <c r="E38" s="22">
        <f t="shared" si="15"/>
        <v>399047.89</v>
      </c>
      <c r="F38" s="22">
        <f t="shared" si="15"/>
        <v>399047.89</v>
      </c>
      <c r="G38" s="22">
        <f t="shared" si="15"/>
        <v>399047.89</v>
      </c>
      <c r="H38" s="22">
        <f t="shared" si="15"/>
        <v>399047.89</v>
      </c>
      <c r="I38" s="22">
        <f t="shared" si="15"/>
        <v>399047.89</v>
      </c>
      <c r="J38" s="22">
        <f t="shared" si="15"/>
        <v>399047.89</v>
      </c>
      <c r="K38" s="22">
        <f t="shared" si="15"/>
        <v>399047.89</v>
      </c>
      <c r="L38" s="22">
        <f t="shared" si="15"/>
        <v>399047.89</v>
      </c>
      <c r="M38" s="22">
        <f t="shared" si="15"/>
        <v>399047.89</v>
      </c>
      <c r="N38" s="22">
        <f t="shared" si="15"/>
        <v>399047.89</v>
      </c>
      <c r="O38" s="59" t="s">
        <v>338</v>
      </c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</row>
    <row r="39" spans="1:229" ht="105.6" customHeight="1" x14ac:dyDescent="0.25">
      <c r="A39" s="69"/>
      <c r="B39" s="25" t="s">
        <v>340</v>
      </c>
      <c r="C39" s="22">
        <f>SUM(D39:N39)</f>
        <v>4390057.26</v>
      </c>
      <c r="D39" s="22">
        <v>399578.36</v>
      </c>
      <c r="E39" s="22">
        <v>399047.89</v>
      </c>
      <c r="F39" s="22">
        <v>399047.89</v>
      </c>
      <c r="G39" s="22">
        <v>399047.89</v>
      </c>
      <c r="H39" s="22">
        <v>399047.89</v>
      </c>
      <c r="I39" s="22">
        <v>399047.89</v>
      </c>
      <c r="J39" s="22">
        <v>399047.89</v>
      </c>
      <c r="K39" s="22">
        <v>399047.89</v>
      </c>
      <c r="L39" s="22">
        <v>399047.89</v>
      </c>
      <c r="M39" s="22">
        <v>399047.89</v>
      </c>
      <c r="N39" s="22">
        <v>399047.89</v>
      </c>
      <c r="O39" s="60"/>
    </row>
    <row r="40" spans="1:229" s="44" customFormat="1" ht="74.25" customHeight="1" x14ac:dyDescent="0.25">
      <c r="A40" s="62"/>
      <c r="B40" s="25" t="s">
        <v>341</v>
      </c>
      <c r="C40" s="22">
        <f>SUM(D40:N40)</f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61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</row>
    <row r="41" spans="1:229" s="45" customFormat="1" ht="75" customHeight="1" x14ac:dyDescent="0.25">
      <c r="A41" s="68" t="s">
        <v>356</v>
      </c>
      <c r="B41" s="25" t="s">
        <v>342</v>
      </c>
      <c r="C41" s="40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60" t="s">
        <v>352</v>
      </c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</row>
    <row r="42" spans="1:229" s="47" customFormat="1" ht="100.15" customHeight="1" x14ac:dyDescent="0.25">
      <c r="A42" s="69"/>
      <c r="B42" s="25" t="s">
        <v>340</v>
      </c>
      <c r="C42" s="40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60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</row>
    <row r="43" spans="1:229" s="47" customFormat="1" ht="72.75" customHeight="1" x14ac:dyDescent="0.25">
      <c r="A43" s="62"/>
      <c r="B43" s="25" t="s">
        <v>341</v>
      </c>
      <c r="C43" s="40">
        <f>D43+E43+F43+G43+H43+I43+J43+K43+L43+M43+N43</f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61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4"/>
      <c r="DZ43" s="34"/>
      <c r="EA43" s="34"/>
      <c r="EB43" s="34"/>
      <c r="EC43" s="34"/>
      <c r="ED43" s="34"/>
      <c r="EE43" s="34"/>
      <c r="EF43" s="34"/>
      <c r="EG43" s="34"/>
      <c r="EH43" s="34"/>
      <c r="EI43" s="34"/>
      <c r="EJ43" s="34"/>
      <c r="EK43" s="34"/>
      <c r="EL43" s="34"/>
      <c r="EM43" s="34"/>
      <c r="EN43" s="34"/>
      <c r="EO43" s="34"/>
      <c r="EP43" s="34"/>
      <c r="EQ43" s="34"/>
      <c r="ER43" s="34"/>
      <c r="ES43" s="34"/>
      <c r="ET43" s="34"/>
      <c r="EU43" s="34"/>
      <c r="EV43" s="34"/>
      <c r="EW43" s="34"/>
      <c r="EX43" s="34"/>
      <c r="EY43" s="34"/>
      <c r="EZ43" s="34"/>
      <c r="FA43" s="34"/>
      <c r="FB43" s="34"/>
      <c r="FC43" s="34"/>
      <c r="FD43" s="34"/>
      <c r="FE43" s="34"/>
      <c r="FF43" s="34"/>
      <c r="FG43" s="34"/>
      <c r="FH43" s="34"/>
      <c r="FI43" s="34"/>
      <c r="FJ43" s="34"/>
      <c r="FK43" s="34"/>
      <c r="FL43" s="34"/>
      <c r="FM43" s="34"/>
      <c r="FN43" s="34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34"/>
      <c r="GA43" s="34"/>
      <c r="GB43" s="34"/>
      <c r="GC43" s="34"/>
      <c r="GD43" s="34"/>
      <c r="GE43" s="34"/>
      <c r="GF43" s="34"/>
      <c r="GG43" s="34"/>
      <c r="GH43" s="34"/>
      <c r="GI43" s="34"/>
      <c r="GJ43" s="34"/>
      <c r="GK43" s="34"/>
      <c r="GL43" s="34"/>
      <c r="GM43" s="34"/>
      <c r="GN43" s="34"/>
      <c r="GO43" s="34"/>
      <c r="GP43" s="34"/>
      <c r="GQ43" s="34"/>
      <c r="GR43" s="34"/>
      <c r="GS43" s="34"/>
      <c r="GT43" s="34"/>
      <c r="GU43" s="34"/>
      <c r="GV43" s="34"/>
      <c r="GW43" s="34"/>
      <c r="GX43" s="34"/>
      <c r="GY43" s="34"/>
      <c r="GZ43" s="34"/>
      <c r="HA43" s="34"/>
      <c r="HB43" s="34"/>
      <c r="HC43" s="34"/>
      <c r="HD43" s="34"/>
      <c r="HE43" s="34"/>
      <c r="HF43" s="34"/>
      <c r="HG43" s="34"/>
      <c r="HH43" s="34"/>
      <c r="HI43" s="34"/>
      <c r="HJ43" s="34"/>
      <c r="HK43" s="34"/>
      <c r="HL43" s="34"/>
      <c r="HM43" s="34"/>
      <c r="HN43" s="34"/>
      <c r="HO43" s="34"/>
      <c r="HP43" s="34"/>
      <c r="HQ43" s="34"/>
      <c r="HR43" s="34"/>
      <c r="HS43" s="34"/>
      <c r="HT43" s="34"/>
      <c r="HU43" s="34"/>
    </row>
    <row r="44" spans="1:229" s="43" customFormat="1" ht="78.75" customHeight="1" x14ac:dyDescent="0.25">
      <c r="A44" s="68" t="s">
        <v>417</v>
      </c>
      <c r="B44" s="25" t="s">
        <v>342</v>
      </c>
      <c r="C44" s="40">
        <f>D44+E44+F44+G44+H44+I44+J44+K44+L44+M44+N44</f>
        <v>180006400.24000001</v>
      </c>
      <c r="D44" s="22">
        <f>D45+D46</f>
        <v>19863666.32</v>
      </c>
      <c r="E44" s="22">
        <f t="shared" ref="E44:N44" si="16">SUM(E45:E46)</f>
        <v>24735482.210000001</v>
      </c>
      <c r="F44" s="22">
        <f t="shared" si="16"/>
        <v>24735512.210000001</v>
      </c>
      <c r="G44" s="22">
        <f t="shared" si="16"/>
        <v>13832665.32</v>
      </c>
      <c r="H44" s="22">
        <f t="shared" si="16"/>
        <v>13831289.119999999</v>
      </c>
      <c r="I44" s="22">
        <f t="shared" si="16"/>
        <v>13837768.369999999</v>
      </c>
      <c r="J44" s="22">
        <f t="shared" si="16"/>
        <v>13827775.35</v>
      </c>
      <c r="K44" s="22">
        <f t="shared" si="16"/>
        <v>13845637.76</v>
      </c>
      <c r="L44" s="22">
        <f t="shared" si="16"/>
        <v>13834155.619999999</v>
      </c>
      <c r="M44" s="22">
        <f t="shared" si="16"/>
        <v>13833401.189999999</v>
      </c>
      <c r="N44" s="22">
        <f t="shared" si="16"/>
        <v>13829046.77</v>
      </c>
      <c r="O44" s="59" t="s">
        <v>359</v>
      </c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</row>
    <row r="45" spans="1:229" ht="130.5" customHeight="1" x14ac:dyDescent="0.25">
      <c r="A45" s="69"/>
      <c r="B45" s="28" t="s">
        <v>340</v>
      </c>
      <c r="C45" s="22">
        <f>SUM(D45:N45)</f>
        <v>0</v>
      </c>
      <c r="D45" s="22">
        <f>D48</f>
        <v>0</v>
      </c>
      <c r="E45" s="22">
        <f t="shared" ref="E45:N45" si="17">E48</f>
        <v>0</v>
      </c>
      <c r="F45" s="22">
        <f t="shared" si="17"/>
        <v>0</v>
      </c>
      <c r="G45" s="22">
        <f t="shared" si="17"/>
        <v>0</v>
      </c>
      <c r="H45" s="22">
        <f t="shared" si="17"/>
        <v>0</v>
      </c>
      <c r="I45" s="22">
        <f t="shared" si="17"/>
        <v>0</v>
      </c>
      <c r="J45" s="22">
        <f t="shared" si="17"/>
        <v>0</v>
      </c>
      <c r="K45" s="22">
        <f t="shared" si="17"/>
        <v>0</v>
      </c>
      <c r="L45" s="22">
        <f t="shared" si="17"/>
        <v>0</v>
      </c>
      <c r="M45" s="22">
        <f t="shared" si="17"/>
        <v>0</v>
      </c>
      <c r="N45" s="22">
        <f t="shared" si="17"/>
        <v>0</v>
      </c>
      <c r="O45" s="60"/>
    </row>
    <row r="46" spans="1:229" ht="95.25" customHeight="1" x14ac:dyDescent="0.25">
      <c r="A46" s="62"/>
      <c r="B46" s="25" t="s">
        <v>341</v>
      </c>
      <c r="C46" s="22">
        <f>SUM(D46:N46)</f>
        <v>180006400.24000001</v>
      </c>
      <c r="D46" s="22">
        <f>D49</f>
        <v>19863666.32</v>
      </c>
      <c r="E46" s="22">
        <f t="shared" ref="E46:N46" si="18">E49</f>
        <v>24735482.210000001</v>
      </c>
      <c r="F46" s="22">
        <f t="shared" si="18"/>
        <v>24735512.210000001</v>
      </c>
      <c r="G46" s="22">
        <f t="shared" si="18"/>
        <v>13832665.32</v>
      </c>
      <c r="H46" s="22">
        <f t="shared" si="18"/>
        <v>13831289.119999999</v>
      </c>
      <c r="I46" s="22">
        <f t="shared" si="18"/>
        <v>13837768.369999999</v>
      </c>
      <c r="J46" s="22">
        <f t="shared" si="18"/>
        <v>13827775.35</v>
      </c>
      <c r="K46" s="22">
        <f t="shared" si="18"/>
        <v>13845637.76</v>
      </c>
      <c r="L46" s="22">
        <f t="shared" si="18"/>
        <v>13834155.619999999</v>
      </c>
      <c r="M46" s="22">
        <f t="shared" si="18"/>
        <v>13833401.189999999</v>
      </c>
      <c r="N46" s="22">
        <f t="shared" si="18"/>
        <v>13829046.77</v>
      </c>
      <c r="O46" s="61"/>
    </row>
    <row r="47" spans="1:229" ht="92.45" customHeight="1" x14ac:dyDescent="0.25">
      <c r="A47" s="68" t="s">
        <v>412</v>
      </c>
      <c r="B47" s="25" t="s">
        <v>342</v>
      </c>
      <c r="C47" s="40">
        <f>D47+E47+F47+G47+H47+I47+J47+K47+L47+M47+N47</f>
        <v>180006400.24000001</v>
      </c>
      <c r="D47" s="22">
        <f t="shared" ref="D47:N47" si="19">SUM(D48:D49)</f>
        <v>19863666.32</v>
      </c>
      <c r="E47" s="22">
        <f t="shared" si="19"/>
        <v>24735482.210000001</v>
      </c>
      <c r="F47" s="22">
        <f t="shared" si="19"/>
        <v>24735512.210000001</v>
      </c>
      <c r="G47" s="22">
        <f t="shared" si="19"/>
        <v>13832665.32</v>
      </c>
      <c r="H47" s="22">
        <f t="shared" si="19"/>
        <v>13831289.119999999</v>
      </c>
      <c r="I47" s="22">
        <f t="shared" si="19"/>
        <v>13837768.369999999</v>
      </c>
      <c r="J47" s="22">
        <f t="shared" si="19"/>
        <v>13827775.35</v>
      </c>
      <c r="K47" s="22">
        <f t="shared" si="19"/>
        <v>13845637.76</v>
      </c>
      <c r="L47" s="22">
        <f t="shared" si="19"/>
        <v>13834155.619999999</v>
      </c>
      <c r="M47" s="22">
        <f t="shared" si="19"/>
        <v>13833401.189999999</v>
      </c>
      <c r="N47" s="22">
        <f t="shared" si="19"/>
        <v>13829046.77</v>
      </c>
      <c r="O47" s="59" t="s">
        <v>359</v>
      </c>
    </row>
    <row r="48" spans="1:229" ht="102" customHeight="1" x14ac:dyDescent="0.25">
      <c r="A48" s="69"/>
      <c r="B48" s="28" t="s">
        <v>340</v>
      </c>
      <c r="C48" s="22">
        <f>SUM(D48:N48)</f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60"/>
    </row>
    <row r="49" spans="1:15" ht="66" customHeight="1" x14ac:dyDescent="0.25">
      <c r="A49" s="62"/>
      <c r="B49" s="25" t="s">
        <v>341</v>
      </c>
      <c r="C49" s="22">
        <f>SUM(D49:N49)</f>
        <v>180006400.24000001</v>
      </c>
      <c r="D49" s="22">
        <v>19863666.32</v>
      </c>
      <c r="E49" s="22">
        <v>24735482.210000001</v>
      </c>
      <c r="F49" s="22">
        <v>24735512.210000001</v>
      </c>
      <c r="G49" s="22">
        <f>17202665.32-3370000</f>
        <v>13832665.32</v>
      </c>
      <c r="H49" s="22">
        <f>17751289.12-3920000</f>
        <v>13831289.119999999</v>
      </c>
      <c r="I49" s="22">
        <f>18437768.37-4600000</f>
        <v>13837768.369999999</v>
      </c>
      <c r="J49" s="22">
        <f>18917775.35-5090000</f>
        <v>13827775.35</v>
      </c>
      <c r="K49" s="22">
        <f>19535637.76-5690000</f>
        <v>13845637.76</v>
      </c>
      <c r="L49" s="22">
        <f>19924155.62-6090000</f>
        <v>13834155.619999999</v>
      </c>
      <c r="M49" s="22">
        <f>20473401.19-6640000</f>
        <v>13833401.189999999</v>
      </c>
      <c r="N49" s="22">
        <f>20839046.77-7010000</f>
        <v>13829046.77</v>
      </c>
      <c r="O49" s="61"/>
    </row>
    <row r="50" spans="1:15" ht="74.45" customHeight="1" x14ac:dyDescent="0.25">
      <c r="A50" s="65" t="s">
        <v>357</v>
      </c>
      <c r="B50" s="25" t="s">
        <v>342</v>
      </c>
      <c r="C50" s="40">
        <f>D50+E50+F50+G50+H50+I50+J50+K50+L50+M50+N50</f>
        <v>21592579.100000001</v>
      </c>
      <c r="D50" s="22">
        <f t="shared" ref="D50:N50" si="20">SUM(D51:D52)</f>
        <v>2572499.9</v>
      </c>
      <c r="E50" s="22">
        <f t="shared" si="20"/>
        <v>2127245.7000000002</v>
      </c>
      <c r="F50" s="22">
        <f t="shared" si="20"/>
        <v>1876981.5</v>
      </c>
      <c r="G50" s="22">
        <f t="shared" si="20"/>
        <v>1876981.5</v>
      </c>
      <c r="H50" s="22">
        <f t="shared" si="20"/>
        <v>1876981.5</v>
      </c>
      <c r="I50" s="22">
        <f t="shared" si="20"/>
        <v>1876981.5</v>
      </c>
      <c r="J50" s="22">
        <f t="shared" si="20"/>
        <v>1876981.5</v>
      </c>
      <c r="K50" s="22">
        <f t="shared" si="20"/>
        <v>1876981.5</v>
      </c>
      <c r="L50" s="22">
        <f t="shared" si="20"/>
        <v>1876981.5</v>
      </c>
      <c r="M50" s="22">
        <f t="shared" si="20"/>
        <v>1876981.5</v>
      </c>
      <c r="N50" s="22">
        <f t="shared" si="20"/>
        <v>1876981.5</v>
      </c>
      <c r="O50" s="59" t="s">
        <v>359</v>
      </c>
    </row>
    <row r="51" spans="1:15" ht="104.45" customHeight="1" x14ac:dyDescent="0.25">
      <c r="A51" s="66"/>
      <c r="B51" s="25" t="s">
        <v>340</v>
      </c>
      <c r="C51" s="40">
        <f t="shared" ref="C51:C70" si="21">D51+E51+F51+G51+H51+I51+J51+K51+L51+M51+N51</f>
        <v>10738100</v>
      </c>
      <c r="D51" s="22">
        <v>1286200</v>
      </c>
      <c r="E51" s="22">
        <v>1058500</v>
      </c>
      <c r="F51" s="22">
        <v>932600</v>
      </c>
      <c r="G51" s="22">
        <v>932600</v>
      </c>
      <c r="H51" s="22">
        <v>932600</v>
      </c>
      <c r="I51" s="22">
        <v>932600</v>
      </c>
      <c r="J51" s="22">
        <v>932600</v>
      </c>
      <c r="K51" s="22">
        <v>932600</v>
      </c>
      <c r="L51" s="22">
        <v>932600</v>
      </c>
      <c r="M51" s="22">
        <v>932600</v>
      </c>
      <c r="N51" s="22">
        <v>932600</v>
      </c>
      <c r="O51" s="60"/>
    </row>
    <row r="52" spans="1:15" ht="72" customHeight="1" x14ac:dyDescent="0.25">
      <c r="A52" s="67"/>
      <c r="B52" s="25" t="s">
        <v>341</v>
      </c>
      <c r="C52" s="40">
        <f t="shared" si="21"/>
        <v>10854479.1</v>
      </c>
      <c r="D52" s="22">
        <f>1286200+99.9</f>
        <v>1286299.8999999999</v>
      </c>
      <c r="E52" s="22">
        <f>1058500+10245.7</f>
        <v>1068745.7</v>
      </c>
      <c r="F52" s="22">
        <f>932600+11781.5</f>
        <v>944381.5</v>
      </c>
      <c r="G52" s="22">
        <f t="shared" ref="G52:N52" si="22">932600+11781.5</f>
        <v>944381.5</v>
      </c>
      <c r="H52" s="22">
        <f t="shared" si="22"/>
        <v>944381.5</v>
      </c>
      <c r="I52" s="22">
        <f t="shared" si="22"/>
        <v>944381.5</v>
      </c>
      <c r="J52" s="22">
        <f t="shared" si="22"/>
        <v>944381.5</v>
      </c>
      <c r="K52" s="22">
        <f t="shared" si="22"/>
        <v>944381.5</v>
      </c>
      <c r="L52" s="22">
        <f t="shared" si="22"/>
        <v>944381.5</v>
      </c>
      <c r="M52" s="22">
        <f t="shared" si="22"/>
        <v>944381.5</v>
      </c>
      <c r="N52" s="22">
        <f t="shared" si="22"/>
        <v>944381.5</v>
      </c>
      <c r="O52" s="61"/>
    </row>
    <row r="53" spans="1:15" ht="74.45" customHeight="1" x14ac:dyDescent="0.25">
      <c r="A53" s="68" t="s">
        <v>358</v>
      </c>
      <c r="B53" s="25" t="s">
        <v>342</v>
      </c>
      <c r="C53" s="40">
        <f t="shared" si="21"/>
        <v>9666605.8300000001</v>
      </c>
      <c r="D53" s="22">
        <f t="shared" ref="D53:N53" si="23">D54+D55</f>
        <v>878861.83</v>
      </c>
      <c r="E53" s="22">
        <f t="shared" si="23"/>
        <v>878774.4</v>
      </c>
      <c r="F53" s="22">
        <f t="shared" si="23"/>
        <v>878774.4</v>
      </c>
      <c r="G53" s="22">
        <f t="shared" si="23"/>
        <v>878774.4</v>
      </c>
      <c r="H53" s="22">
        <f t="shared" si="23"/>
        <v>878774.4</v>
      </c>
      <c r="I53" s="22">
        <f t="shared" si="23"/>
        <v>878774.4</v>
      </c>
      <c r="J53" s="22">
        <f t="shared" si="23"/>
        <v>878774.4</v>
      </c>
      <c r="K53" s="22">
        <f t="shared" si="23"/>
        <v>878774.4</v>
      </c>
      <c r="L53" s="22">
        <f t="shared" si="23"/>
        <v>878774.4</v>
      </c>
      <c r="M53" s="22">
        <f t="shared" si="23"/>
        <v>878774.4</v>
      </c>
      <c r="N53" s="22">
        <f t="shared" si="23"/>
        <v>878774.4</v>
      </c>
      <c r="O53" s="59" t="s">
        <v>360</v>
      </c>
    </row>
    <row r="54" spans="1:15" ht="127.15" customHeight="1" x14ac:dyDescent="0.25">
      <c r="A54" s="69"/>
      <c r="B54" s="25" t="s">
        <v>340</v>
      </c>
      <c r="C54" s="40">
        <f t="shared" si="21"/>
        <v>0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60"/>
    </row>
    <row r="55" spans="1:15" ht="149.44999999999999" customHeight="1" x14ac:dyDescent="0.25">
      <c r="A55" s="62"/>
      <c r="B55" s="25" t="s">
        <v>341</v>
      </c>
      <c r="C55" s="40">
        <f t="shared" si="21"/>
        <v>9666605.8300000001</v>
      </c>
      <c r="D55" s="22">
        <v>878861.83</v>
      </c>
      <c r="E55" s="22">
        <v>878774.4</v>
      </c>
      <c r="F55" s="22">
        <v>878774.4</v>
      </c>
      <c r="G55" s="22">
        <v>878774.4</v>
      </c>
      <c r="H55" s="22">
        <v>878774.4</v>
      </c>
      <c r="I55" s="22">
        <v>878774.4</v>
      </c>
      <c r="J55" s="22">
        <v>878774.4</v>
      </c>
      <c r="K55" s="22">
        <v>878774.4</v>
      </c>
      <c r="L55" s="22">
        <v>878774.4</v>
      </c>
      <c r="M55" s="22">
        <v>878774.4</v>
      </c>
      <c r="N55" s="22">
        <v>878774.4</v>
      </c>
      <c r="O55" s="61"/>
    </row>
    <row r="56" spans="1:15" ht="149.44999999999999" customHeight="1" x14ac:dyDescent="0.25">
      <c r="A56" s="68" t="s">
        <v>429</v>
      </c>
      <c r="B56" s="25" t="s">
        <v>342</v>
      </c>
      <c r="C56" s="40">
        <f>C57+C58</f>
        <v>2134947.0499999998</v>
      </c>
      <c r="D56" s="40">
        <f t="shared" ref="D56:N56" si="24">D57+D58</f>
        <v>192738.33</v>
      </c>
      <c r="E56" s="40">
        <f t="shared" si="24"/>
        <v>193564.52</v>
      </c>
      <c r="F56" s="40">
        <f t="shared" si="24"/>
        <v>194293.8</v>
      </c>
      <c r="G56" s="40">
        <f t="shared" si="24"/>
        <v>194293.8</v>
      </c>
      <c r="H56" s="40">
        <f t="shared" si="24"/>
        <v>194293.8</v>
      </c>
      <c r="I56" s="40">
        <f t="shared" si="24"/>
        <v>194293.8</v>
      </c>
      <c r="J56" s="40">
        <f t="shared" si="24"/>
        <v>194293.8</v>
      </c>
      <c r="K56" s="40">
        <f t="shared" si="24"/>
        <v>194293.8</v>
      </c>
      <c r="L56" s="40">
        <f t="shared" si="24"/>
        <v>194293.8</v>
      </c>
      <c r="M56" s="40">
        <f t="shared" si="24"/>
        <v>194293.8</v>
      </c>
      <c r="N56" s="40">
        <f t="shared" si="24"/>
        <v>194293.8</v>
      </c>
      <c r="O56" s="29" t="s">
        <v>373</v>
      </c>
    </row>
    <row r="57" spans="1:15" ht="149.44999999999999" customHeight="1" x14ac:dyDescent="0.25">
      <c r="A57" s="69"/>
      <c r="B57" s="25" t="s">
        <v>340</v>
      </c>
      <c r="C57" s="40">
        <f t="shared" si="21"/>
        <v>0</v>
      </c>
      <c r="D57" s="40">
        <f t="shared" ref="D57" si="25">E57+F57+G57+H57+I57+J57+K57+L57+M57+N57+O57</f>
        <v>0</v>
      </c>
      <c r="E57" s="40">
        <f t="shared" ref="E57" si="26">F57+G57+H57+I57+J57+K57+L57+M57+N57+O57+P57</f>
        <v>0</v>
      </c>
      <c r="F57" s="40">
        <f t="shared" ref="F57" si="27">G57+H57+I57+J57+K57+L57+M57+N57+O57+P57+Q57</f>
        <v>0</v>
      </c>
      <c r="G57" s="40">
        <f t="shared" ref="G57" si="28">H57+I57+J57+K57+L57+M57+N57+O57+P57+Q57+R57</f>
        <v>0</v>
      </c>
      <c r="H57" s="40">
        <f t="shared" ref="H57" si="29">I57+J57+K57+L57+M57+N57+O57+P57+Q57+R57+S57</f>
        <v>0</v>
      </c>
      <c r="I57" s="40">
        <f t="shared" ref="I57" si="30">J57+K57+L57+M57+N57+O57+P57+Q57+R57+S57+T57</f>
        <v>0</v>
      </c>
      <c r="J57" s="40">
        <f t="shared" ref="J57" si="31">K57+L57+M57+N57+O57+P57+Q57+R57+S57+T57+U57</f>
        <v>0</v>
      </c>
      <c r="K57" s="40">
        <f t="shared" ref="K57" si="32">L57+M57+N57+O57+P57+Q57+R57+S57+T57+U57+V57</f>
        <v>0</v>
      </c>
      <c r="L57" s="40">
        <f t="shared" ref="L57" si="33">M57+N57+O57+P57+Q57+R57+S57+T57+U57+V57+W57</f>
        <v>0</v>
      </c>
      <c r="M57" s="40">
        <f t="shared" ref="M57" si="34">N57+O57+P57+Q57+R57+S57+T57+U57+V57+W57+X57</f>
        <v>0</v>
      </c>
      <c r="N57" s="40">
        <f t="shared" ref="N57" si="35">O57+P57+Q57+R57+S57+T57+U57+V57+W57+X57+Y57</f>
        <v>0</v>
      </c>
      <c r="O57" s="29"/>
    </row>
    <row r="58" spans="1:15" ht="149.44999999999999" customHeight="1" x14ac:dyDescent="0.25">
      <c r="A58" s="62"/>
      <c r="B58" s="25" t="s">
        <v>341</v>
      </c>
      <c r="C58" s="40">
        <f t="shared" si="21"/>
        <v>2134947.0499999998</v>
      </c>
      <c r="D58" s="22">
        <v>192738.33</v>
      </c>
      <c r="E58" s="22">
        <v>193564.52</v>
      </c>
      <c r="F58" s="22">
        <v>194293.8</v>
      </c>
      <c r="G58" s="22">
        <v>194293.8</v>
      </c>
      <c r="H58" s="22">
        <v>194293.8</v>
      </c>
      <c r="I58" s="22">
        <v>194293.8</v>
      </c>
      <c r="J58" s="22">
        <v>194293.8</v>
      </c>
      <c r="K58" s="22">
        <v>194293.8</v>
      </c>
      <c r="L58" s="22">
        <v>194293.8</v>
      </c>
      <c r="M58" s="22">
        <v>194293.8</v>
      </c>
      <c r="N58" s="22">
        <v>194293.8</v>
      </c>
      <c r="O58" s="29"/>
    </row>
    <row r="59" spans="1:15" ht="93.6" customHeight="1" x14ac:dyDescent="0.25">
      <c r="A59" s="63" t="s">
        <v>370</v>
      </c>
      <c r="B59" s="25" t="s">
        <v>342</v>
      </c>
      <c r="C59" s="40">
        <f>C60+C61</f>
        <v>4997520</v>
      </c>
      <c r="D59" s="40">
        <f t="shared" ref="D59:N59" si="36">D60+D61</f>
        <v>4997520</v>
      </c>
      <c r="E59" s="40">
        <f t="shared" si="36"/>
        <v>0</v>
      </c>
      <c r="F59" s="40">
        <f t="shared" si="36"/>
        <v>0</v>
      </c>
      <c r="G59" s="40">
        <f t="shared" si="36"/>
        <v>0</v>
      </c>
      <c r="H59" s="40">
        <f t="shared" si="36"/>
        <v>0</v>
      </c>
      <c r="I59" s="40">
        <f t="shared" si="36"/>
        <v>0</v>
      </c>
      <c r="J59" s="40">
        <f t="shared" si="36"/>
        <v>0</v>
      </c>
      <c r="K59" s="40">
        <f t="shared" si="36"/>
        <v>0</v>
      </c>
      <c r="L59" s="40">
        <f t="shared" si="36"/>
        <v>0</v>
      </c>
      <c r="M59" s="40">
        <f t="shared" si="36"/>
        <v>0</v>
      </c>
      <c r="N59" s="40">
        <f t="shared" si="36"/>
        <v>0</v>
      </c>
      <c r="O59" s="59" t="s">
        <v>361</v>
      </c>
    </row>
    <row r="60" spans="1:15" ht="129.6" customHeight="1" x14ac:dyDescent="0.25">
      <c r="A60" s="63"/>
      <c r="B60" s="25" t="s">
        <v>340</v>
      </c>
      <c r="C60" s="40">
        <f>C63+C66</f>
        <v>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60"/>
    </row>
    <row r="61" spans="1:15" ht="139.15" customHeight="1" x14ac:dyDescent="0.25">
      <c r="A61" s="63"/>
      <c r="B61" s="25" t="s">
        <v>341</v>
      </c>
      <c r="C61" s="40">
        <f>C64+C67</f>
        <v>4997520</v>
      </c>
      <c r="D61" s="40">
        <f t="shared" ref="D61:N61" si="37">D64+D67</f>
        <v>4997520</v>
      </c>
      <c r="E61" s="40">
        <f t="shared" si="37"/>
        <v>0</v>
      </c>
      <c r="F61" s="40">
        <f t="shared" si="37"/>
        <v>0</v>
      </c>
      <c r="G61" s="40">
        <f t="shared" si="37"/>
        <v>0</v>
      </c>
      <c r="H61" s="40">
        <f t="shared" si="37"/>
        <v>0</v>
      </c>
      <c r="I61" s="40">
        <f t="shared" si="37"/>
        <v>0</v>
      </c>
      <c r="J61" s="40">
        <f t="shared" si="37"/>
        <v>0</v>
      </c>
      <c r="K61" s="40">
        <f t="shared" si="37"/>
        <v>0</v>
      </c>
      <c r="L61" s="40">
        <f t="shared" si="37"/>
        <v>0</v>
      </c>
      <c r="M61" s="40">
        <f t="shared" si="37"/>
        <v>0</v>
      </c>
      <c r="N61" s="40">
        <f t="shared" si="37"/>
        <v>0</v>
      </c>
      <c r="O61" s="61"/>
    </row>
    <row r="62" spans="1:15" ht="139.15" customHeight="1" x14ac:dyDescent="0.25">
      <c r="A62" s="63" t="s">
        <v>433</v>
      </c>
      <c r="B62" s="25" t="s">
        <v>342</v>
      </c>
      <c r="C62" s="40">
        <f t="shared" si="21"/>
        <v>3691600</v>
      </c>
      <c r="D62" s="40">
        <f>D63+D64</f>
        <v>3691600</v>
      </c>
      <c r="E62" s="40">
        <f t="shared" ref="E62:N62" si="38">E63+E64</f>
        <v>0</v>
      </c>
      <c r="F62" s="40">
        <f t="shared" si="38"/>
        <v>0</v>
      </c>
      <c r="G62" s="40">
        <f t="shared" si="38"/>
        <v>0</v>
      </c>
      <c r="H62" s="40">
        <f t="shared" si="38"/>
        <v>0</v>
      </c>
      <c r="I62" s="40">
        <f t="shared" si="38"/>
        <v>0</v>
      </c>
      <c r="J62" s="40">
        <f t="shared" si="38"/>
        <v>0</v>
      </c>
      <c r="K62" s="40">
        <f t="shared" si="38"/>
        <v>0</v>
      </c>
      <c r="L62" s="40">
        <f t="shared" si="38"/>
        <v>0</v>
      </c>
      <c r="M62" s="40">
        <f t="shared" si="38"/>
        <v>0</v>
      </c>
      <c r="N62" s="40">
        <f t="shared" si="38"/>
        <v>0</v>
      </c>
      <c r="O62" s="28"/>
    </row>
    <row r="63" spans="1:15" ht="139.15" customHeight="1" x14ac:dyDescent="0.25">
      <c r="A63" s="63"/>
      <c r="B63" s="25" t="s">
        <v>340</v>
      </c>
      <c r="C63" s="40">
        <f t="shared" si="21"/>
        <v>0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29" t="s">
        <v>343</v>
      </c>
    </row>
    <row r="64" spans="1:15" ht="139.15" customHeight="1" x14ac:dyDescent="0.25">
      <c r="A64" s="63"/>
      <c r="B64" s="25" t="s">
        <v>341</v>
      </c>
      <c r="C64" s="40">
        <f t="shared" si="21"/>
        <v>3691600</v>
      </c>
      <c r="D64" s="40">
        <v>3691600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30"/>
    </row>
    <row r="65" spans="1:229" ht="139.15" customHeight="1" x14ac:dyDescent="0.25">
      <c r="A65" s="63" t="s">
        <v>432</v>
      </c>
      <c r="B65" s="25" t="s">
        <v>342</v>
      </c>
      <c r="C65" s="40">
        <f t="shared" si="21"/>
        <v>1305920</v>
      </c>
      <c r="D65" s="40">
        <f>D66+D67</f>
        <v>1305920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73" t="s">
        <v>403</v>
      </c>
    </row>
    <row r="66" spans="1:229" ht="139.15" customHeight="1" x14ac:dyDescent="0.25">
      <c r="A66" s="63"/>
      <c r="B66" s="25" t="s">
        <v>340</v>
      </c>
      <c r="C66" s="40">
        <f t="shared" si="21"/>
        <v>0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74"/>
    </row>
    <row r="67" spans="1:229" ht="139.15" customHeight="1" x14ac:dyDescent="0.25">
      <c r="A67" s="63"/>
      <c r="B67" s="25" t="s">
        <v>341</v>
      </c>
      <c r="C67" s="40">
        <f t="shared" si="21"/>
        <v>1305920</v>
      </c>
      <c r="D67" s="40">
        <v>1305920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75"/>
    </row>
    <row r="68" spans="1:229" s="43" customFormat="1" ht="140.25" customHeight="1" x14ac:dyDescent="0.25">
      <c r="A68" s="68" t="s">
        <v>378</v>
      </c>
      <c r="B68" s="25" t="s">
        <v>342</v>
      </c>
      <c r="C68" s="40">
        <f t="shared" si="21"/>
        <v>0</v>
      </c>
      <c r="D68" s="22">
        <f t="shared" ref="D68:N68" si="39">D69+D70</f>
        <v>0</v>
      </c>
      <c r="E68" s="22">
        <f t="shared" si="39"/>
        <v>0</v>
      </c>
      <c r="F68" s="22">
        <f t="shared" si="39"/>
        <v>0</v>
      </c>
      <c r="G68" s="22">
        <f t="shared" si="39"/>
        <v>0</v>
      </c>
      <c r="H68" s="22">
        <f t="shared" si="39"/>
        <v>0</v>
      </c>
      <c r="I68" s="22">
        <f t="shared" si="39"/>
        <v>0</v>
      </c>
      <c r="J68" s="22">
        <f t="shared" si="39"/>
        <v>0</v>
      </c>
      <c r="K68" s="22">
        <f t="shared" si="39"/>
        <v>0</v>
      </c>
      <c r="L68" s="22">
        <f t="shared" si="39"/>
        <v>0</v>
      </c>
      <c r="M68" s="22">
        <f t="shared" si="39"/>
        <v>0</v>
      </c>
      <c r="N68" s="22">
        <f t="shared" si="39"/>
        <v>0</v>
      </c>
      <c r="O68" s="59" t="s">
        <v>359</v>
      </c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  <c r="CT68" s="34"/>
      <c r="CU68" s="34"/>
      <c r="CV68" s="34"/>
      <c r="CW68" s="34"/>
      <c r="CX68" s="34"/>
      <c r="CY68" s="34"/>
      <c r="CZ68" s="34"/>
      <c r="DA68" s="34"/>
      <c r="DB68" s="34"/>
      <c r="DC68" s="34"/>
      <c r="DD68" s="34"/>
      <c r="DE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  <c r="DU68" s="34"/>
      <c r="DV68" s="34"/>
      <c r="DW68" s="34"/>
      <c r="DX68" s="34"/>
      <c r="DY68" s="34"/>
      <c r="DZ68" s="34"/>
      <c r="EA68" s="34"/>
      <c r="EB68" s="34"/>
      <c r="EC68" s="34"/>
      <c r="ED68" s="34"/>
      <c r="EE68" s="34"/>
      <c r="EF68" s="34"/>
      <c r="EG68" s="34"/>
      <c r="EH68" s="34"/>
      <c r="EI68" s="34"/>
      <c r="EJ68" s="34"/>
      <c r="EK68" s="34"/>
      <c r="EL68" s="34"/>
      <c r="EM68" s="34"/>
      <c r="EN68" s="34"/>
      <c r="EO68" s="34"/>
      <c r="EP68" s="34"/>
      <c r="EQ68" s="34"/>
      <c r="ER68" s="34"/>
      <c r="ES68" s="34"/>
      <c r="ET68" s="34"/>
      <c r="EU68" s="34"/>
      <c r="EV68" s="34"/>
      <c r="EW68" s="34"/>
      <c r="EX68" s="34"/>
      <c r="EY68" s="34"/>
      <c r="EZ68" s="34"/>
      <c r="FA68" s="34"/>
      <c r="FB68" s="34"/>
      <c r="FC68" s="34"/>
      <c r="FD68" s="34"/>
      <c r="FE68" s="34"/>
      <c r="FF68" s="34"/>
      <c r="FG68" s="34"/>
      <c r="FH68" s="34"/>
      <c r="FI68" s="34"/>
      <c r="FJ68" s="34"/>
      <c r="FK68" s="34"/>
      <c r="FL68" s="34"/>
      <c r="FM68" s="34"/>
      <c r="FN68" s="34"/>
      <c r="FO68" s="34"/>
      <c r="FP68" s="34"/>
      <c r="FQ68" s="34"/>
      <c r="FR68" s="34"/>
      <c r="FS68" s="34"/>
      <c r="FT68" s="34"/>
      <c r="FU68" s="34"/>
      <c r="FV68" s="34"/>
      <c r="FW68" s="34"/>
      <c r="FX68" s="34"/>
      <c r="FY68" s="34"/>
      <c r="FZ68" s="34"/>
      <c r="GA68" s="34"/>
      <c r="GB68" s="34"/>
      <c r="GC68" s="34"/>
      <c r="GD68" s="34"/>
      <c r="GE68" s="34"/>
      <c r="GF68" s="34"/>
      <c r="GG68" s="34"/>
      <c r="GH68" s="34"/>
      <c r="GI68" s="34"/>
      <c r="GJ68" s="34"/>
      <c r="GK68" s="34"/>
      <c r="GL68" s="34"/>
      <c r="GM68" s="34"/>
      <c r="GN68" s="34"/>
      <c r="GO68" s="34"/>
      <c r="GP68" s="34"/>
      <c r="GQ68" s="34"/>
      <c r="GR68" s="34"/>
      <c r="GS68" s="34"/>
      <c r="GT68" s="34"/>
      <c r="GU68" s="34"/>
      <c r="GV68" s="34"/>
      <c r="GW68" s="34"/>
      <c r="GX68" s="34"/>
      <c r="GY68" s="34"/>
      <c r="GZ68" s="34"/>
      <c r="HA68" s="34"/>
      <c r="HB68" s="34"/>
      <c r="HC68" s="34"/>
      <c r="HD68" s="34"/>
      <c r="HE68" s="34"/>
      <c r="HF68" s="34"/>
      <c r="HG68" s="34"/>
      <c r="HH68" s="34"/>
      <c r="HI68" s="34"/>
      <c r="HJ68" s="34"/>
      <c r="HK68" s="34"/>
      <c r="HL68" s="34"/>
      <c r="HM68" s="34"/>
      <c r="HN68" s="34"/>
      <c r="HO68" s="34"/>
      <c r="HP68" s="34"/>
      <c r="HQ68" s="34"/>
      <c r="HR68" s="34"/>
      <c r="HS68" s="34"/>
      <c r="HT68" s="34"/>
      <c r="HU68" s="34"/>
    </row>
    <row r="69" spans="1:229" ht="132" x14ac:dyDescent="0.25">
      <c r="A69" s="69"/>
      <c r="B69" s="28" t="s">
        <v>340</v>
      </c>
      <c r="C69" s="40">
        <f t="shared" si="21"/>
        <v>0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60"/>
    </row>
    <row r="70" spans="1:229" ht="153" customHeight="1" x14ac:dyDescent="0.25">
      <c r="A70" s="62"/>
      <c r="B70" s="25" t="s">
        <v>341</v>
      </c>
      <c r="C70" s="40">
        <f t="shared" si="21"/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61"/>
    </row>
    <row r="71" spans="1:229" s="18" customFormat="1" ht="264" x14ac:dyDescent="0.25">
      <c r="A71" s="48" t="s">
        <v>379</v>
      </c>
      <c r="B71" s="40">
        <v>0</v>
      </c>
      <c r="C71" s="40">
        <v>0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26" t="s">
        <v>362</v>
      </c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  <c r="GD71" s="46"/>
      <c r="GE71" s="46"/>
      <c r="GF71" s="46"/>
      <c r="GG71" s="46"/>
      <c r="GH71" s="46"/>
      <c r="GI71" s="46"/>
      <c r="GJ71" s="46"/>
      <c r="GK71" s="46"/>
      <c r="GL71" s="46"/>
      <c r="GM71" s="46"/>
      <c r="GN71" s="46"/>
      <c r="GO71" s="46"/>
      <c r="GP71" s="46"/>
      <c r="GQ71" s="46"/>
      <c r="GR71" s="46"/>
      <c r="GS71" s="46"/>
      <c r="GT71" s="46"/>
      <c r="GU71" s="46"/>
      <c r="GV71" s="46"/>
      <c r="GW71" s="46"/>
      <c r="GX71" s="46"/>
      <c r="GY71" s="46"/>
      <c r="GZ71" s="46"/>
      <c r="HA71" s="46"/>
      <c r="HB71" s="46"/>
      <c r="HC71" s="46"/>
      <c r="HD71" s="46"/>
      <c r="HE71" s="46"/>
      <c r="HF71" s="46"/>
      <c r="HG71" s="46"/>
      <c r="HH71" s="46"/>
      <c r="HI71" s="46"/>
      <c r="HJ71" s="46"/>
      <c r="HK71" s="46"/>
      <c r="HL71" s="46"/>
      <c r="HM71" s="46"/>
      <c r="HN71" s="46"/>
      <c r="HO71" s="46"/>
      <c r="HP71" s="46"/>
      <c r="HQ71" s="46"/>
      <c r="HR71" s="46"/>
      <c r="HS71" s="46"/>
      <c r="HT71" s="46"/>
      <c r="HU71" s="46"/>
    </row>
    <row r="72" spans="1:229" s="18" customFormat="1" ht="249.6" customHeight="1" x14ac:dyDescent="0.25">
      <c r="A72" s="26" t="s">
        <v>380</v>
      </c>
      <c r="B72" s="22">
        <v>0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6" t="s">
        <v>362</v>
      </c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  <c r="GD72" s="46"/>
      <c r="GE72" s="46"/>
      <c r="GF72" s="46"/>
      <c r="GG72" s="46"/>
      <c r="GH72" s="46"/>
      <c r="GI72" s="46"/>
      <c r="GJ72" s="46"/>
      <c r="GK72" s="46"/>
      <c r="GL72" s="46"/>
      <c r="GM72" s="46"/>
      <c r="GN72" s="46"/>
      <c r="GO72" s="46"/>
      <c r="GP72" s="46"/>
      <c r="GQ72" s="46"/>
      <c r="GR72" s="46"/>
      <c r="GS72" s="46"/>
      <c r="GT72" s="46"/>
      <c r="GU72" s="46"/>
      <c r="GV72" s="46"/>
      <c r="GW72" s="46"/>
      <c r="GX72" s="46"/>
      <c r="GY72" s="46"/>
      <c r="GZ72" s="46"/>
      <c r="HA72" s="46"/>
      <c r="HB72" s="46"/>
      <c r="HC72" s="46"/>
      <c r="HD72" s="46"/>
      <c r="HE72" s="46"/>
      <c r="HF72" s="46"/>
      <c r="HG72" s="46"/>
      <c r="HH72" s="46"/>
      <c r="HI72" s="46"/>
      <c r="HJ72" s="46"/>
      <c r="HK72" s="46"/>
      <c r="HL72" s="46"/>
      <c r="HM72" s="46"/>
      <c r="HN72" s="46"/>
      <c r="HO72" s="46"/>
      <c r="HP72" s="46"/>
      <c r="HQ72" s="46"/>
      <c r="HR72" s="46"/>
      <c r="HS72" s="46"/>
      <c r="HT72" s="46"/>
      <c r="HU72" s="46"/>
    </row>
    <row r="73" spans="1:229" ht="359.45" customHeight="1" x14ac:dyDescent="0.25">
      <c r="A73" s="26" t="s">
        <v>427</v>
      </c>
      <c r="B73" s="22">
        <v>0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6" t="s">
        <v>362</v>
      </c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  <c r="FP73" s="43"/>
      <c r="FQ73" s="43"/>
      <c r="FR73" s="43"/>
      <c r="FS73" s="43"/>
      <c r="FT73" s="43"/>
      <c r="FU73" s="43"/>
      <c r="FV73" s="43"/>
      <c r="FW73" s="43"/>
      <c r="FX73" s="43"/>
      <c r="FY73" s="43"/>
      <c r="FZ73" s="43"/>
      <c r="GA73" s="43"/>
      <c r="GB73" s="43"/>
      <c r="GC73" s="43"/>
      <c r="GD73" s="43"/>
      <c r="GE73" s="43"/>
      <c r="GF73" s="43"/>
      <c r="GG73" s="43"/>
      <c r="GH73" s="43"/>
      <c r="GI73" s="43"/>
      <c r="GJ73" s="43"/>
      <c r="GK73" s="43"/>
      <c r="GL73" s="43"/>
      <c r="GM73" s="43"/>
      <c r="GN73" s="43"/>
      <c r="GO73" s="43"/>
      <c r="GP73" s="43"/>
      <c r="GQ73" s="43"/>
      <c r="GR73" s="43"/>
      <c r="GS73" s="43"/>
      <c r="GT73" s="43"/>
      <c r="GU73" s="43"/>
      <c r="GV73" s="43"/>
      <c r="GW73" s="43"/>
      <c r="GX73" s="43"/>
      <c r="GY73" s="43"/>
      <c r="GZ73" s="43"/>
      <c r="HA73" s="43"/>
      <c r="HB73" s="43"/>
      <c r="HC73" s="43"/>
      <c r="HD73" s="43"/>
      <c r="HE73" s="43"/>
      <c r="HF73" s="43"/>
      <c r="HG73" s="43"/>
      <c r="HH73" s="43"/>
      <c r="HI73" s="43"/>
      <c r="HJ73" s="43"/>
      <c r="HK73" s="43"/>
      <c r="HL73" s="43"/>
      <c r="HM73" s="43"/>
      <c r="HN73" s="43"/>
      <c r="HO73" s="43"/>
      <c r="HP73" s="43"/>
      <c r="HQ73" s="43"/>
      <c r="HR73" s="43"/>
      <c r="HS73" s="43"/>
      <c r="HT73" s="43"/>
      <c r="HU73" s="43"/>
    </row>
    <row r="74" spans="1:229" ht="359.45" customHeight="1" x14ac:dyDescent="0.25">
      <c r="A74" s="26" t="s">
        <v>381</v>
      </c>
      <c r="B74" s="22">
        <v>0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6" t="s">
        <v>362</v>
      </c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  <c r="FP74" s="43"/>
      <c r="FQ74" s="43"/>
      <c r="FR74" s="43"/>
      <c r="FS74" s="43"/>
      <c r="FT74" s="43"/>
      <c r="FU74" s="43"/>
      <c r="FV74" s="43"/>
      <c r="FW74" s="43"/>
      <c r="FX74" s="43"/>
      <c r="FY74" s="43"/>
      <c r="FZ74" s="43"/>
      <c r="GA74" s="43"/>
      <c r="GB74" s="43"/>
      <c r="GC74" s="43"/>
      <c r="GD74" s="43"/>
      <c r="GE74" s="43"/>
      <c r="GF74" s="43"/>
      <c r="GG74" s="43"/>
      <c r="GH74" s="43"/>
      <c r="GI74" s="43"/>
      <c r="GJ74" s="43"/>
      <c r="GK74" s="43"/>
      <c r="GL74" s="43"/>
      <c r="GM74" s="43"/>
      <c r="GN74" s="43"/>
      <c r="GO74" s="43"/>
      <c r="GP74" s="43"/>
      <c r="GQ74" s="43"/>
      <c r="GR74" s="43"/>
      <c r="GS74" s="43"/>
      <c r="GT74" s="43"/>
      <c r="GU74" s="43"/>
      <c r="GV74" s="43"/>
      <c r="GW74" s="43"/>
      <c r="GX74" s="43"/>
      <c r="GY74" s="43"/>
      <c r="GZ74" s="43"/>
      <c r="HA74" s="43"/>
      <c r="HB74" s="43"/>
      <c r="HC74" s="43"/>
      <c r="HD74" s="43"/>
      <c r="HE74" s="43"/>
      <c r="HF74" s="43"/>
      <c r="HG74" s="43"/>
      <c r="HH74" s="43"/>
      <c r="HI74" s="43"/>
      <c r="HJ74" s="43"/>
      <c r="HK74" s="43"/>
      <c r="HL74" s="43"/>
      <c r="HM74" s="43"/>
      <c r="HN74" s="43"/>
      <c r="HO74" s="43"/>
      <c r="HP74" s="43"/>
      <c r="HQ74" s="43"/>
      <c r="HR74" s="43"/>
      <c r="HS74" s="43"/>
      <c r="HT74" s="43"/>
      <c r="HU74" s="43"/>
    </row>
    <row r="75" spans="1:229" ht="340.5" customHeight="1" x14ac:dyDescent="0.25">
      <c r="A75" s="26" t="s">
        <v>401</v>
      </c>
      <c r="B75" s="22">
        <v>0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6" t="s">
        <v>362</v>
      </c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  <c r="FP75" s="43"/>
      <c r="FQ75" s="43"/>
      <c r="FR75" s="43"/>
      <c r="FS75" s="43"/>
      <c r="FT75" s="43"/>
      <c r="FU75" s="43"/>
      <c r="FV75" s="43"/>
      <c r="FW75" s="43"/>
      <c r="FX75" s="43"/>
      <c r="FY75" s="43"/>
      <c r="FZ75" s="43"/>
      <c r="GA75" s="43"/>
      <c r="GB75" s="43"/>
      <c r="GC75" s="43"/>
      <c r="GD75" s="43"/>
      <c r="GE75" s="43"/>
      <c r="GF75" s="43"/>
      <c r="GG75" s="43"/>
      <c r="GH75" s="43"/>
      <c r="GI75" s="43"/>
      <c r="GJ75" s="43"/>
      <c r="GK75" s="43"/>
      <c r="GL75" s="43"/>
      <c r="GM75" s="43"/>
      <c r="GN75" s="43"/>
      <c r="GO75" s="43"/>
      <c r="GP75" s="43"/>
      <c r="GQ75" s="43"/>
      <c r="GR75" s="43"/>
      <c r="GS75" s="43"/>
      <c r="GT75" s="43"/>
      <c r="GU75" s="43"/>
      <c r="GV75" s="43"/>
      <c r="GW75" s="43"/>
      <c r="GX75" s="43"/>
      <c r="GY75" s="43"/>
      <c r="GZ75" s="43"/>
      <c r="HA75" s="43"/>
      <c r="HB75" s="43"/>
      <c r="HC75" s="43"/>
      <c r="HD75" s="43"/>
      <c r="HE75" s="43"/>
      <c r="HF75" s="43"/>
      <c r="HG75" s="43"/>
      <c r="HH75" s="43"/>
      <c r="HI75" s="43"/>
      <c r="HJ75" s="43"/>
      <c r="HK75" s="43"/>
      <c r="HL75" s="43"/>
      <c r="HM75" s="43"/>
      <c r="HN75" s="43"/>
      <c r="HO75" s="43"/>
      <c r="HP75" s="43"/>
      <c r="HQ75" s="43"/>
      <c r="HR75" s="43"/>
      <c r="HS75" s="43"/>
      <c r="HT75" s="43"/>
      <c r="HU75" s="43"/>
    </row>
    <row r="76" spans="1:229" x14ac:dyDescent="0.25">
      <c r="A76" s="68" t="s">
        <v>404</v>
      </c>
      <c r="B76" s="49" t="s">
        <v>342</v>
      </c>
      <c r="C76" s="22">
        <f t="shared" ref="C76:N76" si="40">C77+C78</f>
        <v>244147200</v>
      </c>
      <c r="D76" s="22">
        <f t="shared" si="40"/>
        <v>22195200</v>
      </c>
      <c r="E76" s="22">
        <f t="shared" si="40"/>
        <v>22195200</v>
      </c>
      <c r="F76" s="22">
        <f t="shared" si="40"/>
        <v>22195200</v>
      </c>
      <c r="G76" s="22">
        <f t="shared" si="40"/>
        <v>22195200</v>
      </c>
      <c r="H76" s="22">
        <f t="shared" si="40"/>
        <v>22195200</v>
      </c>
      <c r="I76" s="22">
        <f t="shared" si="40"/>
        <v>22195200</v>
      </c>
      <c r="J76" s="22">
        <f t="shared" si="40"/>
        <v>22195200</v>
      </c>
      <c r="K76" s="22">
        <f t="shared" si="40"/>
        <v>22195200</v>
      </c>
      <c r="L76" s="22">
        <f t="shared" si="40"/>
        <v>22195200</v>
      </c>
      <c r="M76" s="22">
        <f t="shared" si="40"/>
        <v>22195200</v>
      </c>
      <c r="N76" s="22">
        <f t="shared" si="40"/>
        <v>22195200</v>
      </c>
      <c r="O76" s="73" t="s">
        <v>374</v>
      </c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  <c r="FP76" s="43"/>
      <c r="FQ76" s="43"/>
      <c r="FR76" s="43"/>
      <c r="FS76" s="43"/>
      <c r="FT76" s="43"/>
      <c r="FU76" s="43"/>
      <c r="FV76" s="43"/>
      <c r="FW76" s="43"/>
      <c r="FX76" s="43"/>
      <c r="FY76" s="43"/>
      <c r="FZ76" s="43"/>
      <c r="GA76" s="43"/>
      <c r="GB76" s="43"/>
      <c r="GC76" s="43"/>
      <c r="GD76" s="43"/>
      <c r="GE76" s="43"/>
      <c r="GF76" s="43"/>
      <c r="GG76" s="43"/>
      <c r="GH76" s="43"/>
      <c r="GI76" s="43"/>
      <c r="GJ76" s="43"/>
      <c r="GK76" s="43"/>
      <c r="GL76" s="43"/>
      <c r="GM76" s="43"/>
      <c r="GN76" s="43"/>
      <c r="GO76" s="43"/>
      <c r="GP76" s="43"/>
      <c r="GQ76" s="43"/>
      <c r="GR76" s="43"/>
      <c r="GS76" s="43"/>
      <c r="GT76" s="43"/>
      <c r="GU76" s="43"/>
      <c r="GV76" s="43"/>
      <c r="GW76" s="43"/>
      <c r="GX76" s="43"/>
      <c r="GY76" s="43"/>
      <c r="GZ76" s="43"/>
      <c r="HA76" s="43"/>
      <c r="HB76" s="43"/>
      <c r="HC76" s="43"/>
      <c r="HD76" s="43"/>
      <c r="HE76" s="43"/>
      <c r="HF76" s="43"/>
      <c r="HG76" s="43"/>
      <c r="HH76" s="43"/>
      <c r="HI76" s="43"/>
      <c r="HJ76" s="43"/>
      <c r="HK76" s="43"/>
      <c r="HL76" s="43"/>
      <c r="HM76" s="43"/>
      <c r="HN76" s="43"/>
      <c r="HO76" s="43"/>
      <c r="HP76" s="43"/>
      <c r="HQ76" s="43"/>
      <c r="HR76" s="43"/>
      <c r="HS76" s="43"/>
      <c r="HT76" s="43"/>
      <c r="HU76" s="43"/>
    </row>
    <row r="77" spans="1:229" ht="100.15" customHeight="1" x14ac:dyDescent="0.25">
      <c r="A77" s="69"/>
      <c r="B77" s="49" t="s">
        <v>340</v>
      </c>
      <c r="C77" s="22">
        <f>SUM(D77:N77)</f>
        <v>244147200</v>
      </c>
      <c r="D77" s="22">
        <f t="shared" ref="D77:N77" si="41">D80+D83+D86</f>
        <v>22195200</v>
      </c>
      <c r="E77" s="22">
        <f t="shared" si="41"/>
        <v>22195200</v>
      </c>
      <c r="F77" s="22">
        <f t="shared" si="41"/>
        <v>22195200</v>
      </c>
      <c r="G77" s="22">
        <f t="shared" si="41"/>
        <v>22195200</v>
      </c>
      <c r="H77" s="22">
        <f t="shared" si="41"/>
        <v>22195200</v>
      </c>
      <c r="I77" s="22">
        <f t="shared" si="41"/>
        <v>22195200</v>
      </c>
      <c r="J77" s="22">
        <f t="shared" si="41"/>
        <v>22195200</v>
      </c>
      <c r="K77" s="22">
        <f t="shared" si="41"/>
        <v>22195200</v>
      </c>
      <c r="L77" s="22">
        <f t="shared" si="41"/>
        <v>22195200</v>
      </c>
      <c r="M77" s="22">
        <f t="shared" si="41"/>
        <v>22195200</v>
      </c>
      <c r="N77" s="22">
        <f t="shared" si="41"/>
        <v>22195200</v>
      </c>
      <c r="O77" s="74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  <c r="FP77" s="43"/>
      <c r="FQ77" s="43"/>
      <c r="FR77" s="43"/>
      <c r="FS77" s="43"/>
      <c r="FT77" s="43"/>
      <c r="FU77" s="43"/>
      <c r="FV77" s="43"/>
      <c r="FW77" s="43"/>
      <c r="FX77" s="43"/>
      <c r="FY77" s="43"/>
      <c r="FZ77" s="43"/>
      <c r="GA77" s="43"/>
      <c r="GB77" s="43"/>
      <c r="GC77" s="43"/>
      <c r="GD77" s="43"/>
      <c r="GE77" s="43"/>
      <c r="GF77" s="43"/>
      <c r="GG77" s="43"/>
      <c r="GH77" s="43"/>
      <c r="GI77" s="43"/>
      <c r="GJ77" s="43"/>
      <c r="GK77" s="43"/>
      <c r="GL77" s="43"/>
      <c r="GM77" s="43"/>
      <c r="GN77" s="43"/>
      <c r="GO77" s="43"/>
      <c r="GP77" s="43"/>
      <c r="GQ77" s="43"/>
      <c r="GR77" s="43"/>
      <c r="GS77" s="43"/>
      <c r="GT77" s="43"/>
      <c r="GU77" s="43"/>
      <c r="GV77" s="43"/>
      <c r="GW77" s="43"/>
      <c r="GX77" s="43"/>
      <c r="GY77" s="43"/>
      <c r="GZ77" s="43"/>
      <c r="HA77" s="43"/>
      <c r="HB77" s="43"/>
      <c r="HC77" s="43"/>
      <c r="HD77" s="43"/>
      <c r="HE77" s="43"/>
      <c r="HF77" s="43"/>
      <c r="HG77" s="43"/>
      <c r="HH77" s="43"/>
      <c r="HI77" s="43"/>
      <c r="HJ77" s="43"/>
      <c r="HK77" s="43"/>
      <c r="HL77" s="43"/>
      <c r="HM77" s="43"/>
      <c r="HN77" s="43"/>
      <c r="HO77" s="43"/>
      <c r="HP77" s="43"/>
      <c r="HQ77" s="43"/>
      <c r="HR77" s="43"/>
      <c r="HS77" s="43"/>
      <c r="HT77" s="43"/>
      <c r="HU77" s="43"/>
    </row>
    <row r="78" spans="1:229" ht="150" customHeight="1" x14ac:dyDescent="0.25">
      <c r="A78" s="62"/>
      <c r="B78" s="49" t="s">
        <v>341</v>
      </c>
      <c r="C78" s="22">
        <f>SUM(D78:N78)</f>
        <v>0</v>
      </c>
      <c r="D78" s="22">
        <f t="shared" ref="D78:N78" si="42">D81+D84+D87</f>
        <v>0</v>
      </c>
      <c r="E78" s="22">
        <f t="shared" si="42"/>
        <v>0</v>
      </c>
      <c r="F78" s="22">
        <f t="shared" si="42"/>
        <v>0</v>
      </c>
      <c r="G78" s="22">
        <f t="shared" si="42"/>
        <v>0</v>
      </c>
      <c r="H78" s="22">
        <f t="shared" si="42"/>
        <v>0</v>
      </c>
      <c r="I78" s="22">
        <f t="shared" si="42"/>
        <v>0</v>
      </c>
      <c r="J78" s="22">
        <f t="shared" si="42"/>
        <v>0</v>
      </c>
      <c r="K78" s="22">
        <f t="shared" si="42"/>
        <v>0</v>
      </c>
      <c r="L78" s="22">
        <f t="shared" si="42"/>
        <v>0</v>
      </c>
      <c r="M78" s="22">
        <f t="shared" si="42"/>
        <v>0</v>
      </c>
      <c r="N78" s="22">
        <f t="shared" si="42"/>
        <v>0</v>
      </c>
      <c r="O78" s="74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  <c r="FP78" s="43"/>
      <c r="FQ78" s="43"/>
      <c r="FR78" s="43"/>
      <c r="FS78" s="43"/>
      <c r="FT78" s="43"/>
      <c r="FU78" s="43"/>
      <c r="FV78" s="43"/>
      <c r="FW78" s="43"/>
      <c r="FX78" s="43"/>
      <c r="FY78" s="43"/>
      <c r="FZ78" s="43"/>
      <c r="GA78" s="43"/>
      <c r="GB78" s="43"/>
      <c r="GC78" s="43"/>
      <c r="GD78" s="43"/>
      <c r="GE78" s="43"/>
      <c r="GF78" s="43"/>
      <c r="GG78" s="43"/>
      <c r="GH78" s="43"/>
      <c r="GI78" s="43"/>
      <c r="GJ78" s="43"/>
      <c r="GK78" s="43"/>
      <c r="GL78" s="43"/>
      <c r="GM78" s="43"/>
      <c r="GN78" s="43"/>
      <c r="GO78" s="43"/>
      <c r="GP78" s="43"/>
      <c r="GQ78" s="43"/>
      <c r="GR78" s="43"/>
      <c r="GS78" s="43"/>
      <c r="GT78" s="43"/>
      <c r="GU78" s="43"/>
      <c r="GV78" s="43"/>
      <c r="GW78" s="43"/>
      <c r="GX78" s="43"/>
      <c r="GY78" s="43"/>
      <c r="GZ78" s="43"/>
      <c r="HA78" s="43"/>
      <c r="HB78" s="43"/>
      <c r="HC78" s="43"/>
      <c r="HD78" s="43"/>
      <c r="HE78" s="43"/>
      <c r="HF78" s="43"/>
      <c r="HG78" s="43"/>
      <c r="HH78" s="43"/>
      <c r="HI78" s="43"/>
      <c r="HJ78" s="43"/>
      <c r="HK78" s="43"/>
      <c r="HL78" s="43"/>
      <c r="HM78" s="43"/>
      <c r="HN78" s="43"/>
      <c r="HO78" s="43"/>
      <c r="HP78" s="43"/>
      <c r="HQ78" s="43"/>
      <c r="HR78" s="43"/>
      <c r="HS78" s="43"/>
      <c r="HT78" s="43"/>
      <c r="HU78" s="43"/>
    </row>
    <row r="79" spans="1:229" ht="87.6" customHeight="1" x14ac:dyDescent="0.25">
      <c r="A79" s="63" t="s">
        <v>405</v>
      </c>
      <c r="B79" s="49" t="s">
        <v>342</v>
      </c>
      <c r="C79" s="22">
        <f>C80+C81</f>
        <v>214917420.66</v>
      </c>
      <c r="D79" s="22">
        <f t="shared" ref="D79:N79" si="43">D80+D81</f>
        <v>19537465.059999999</v>
      </c>
      <c r="E79" s="22">
        <f t="shared" si="43"/>
        <v>19537995.559999999</v>
      </c>
      <c r="F79" s="22">
        <f t="shared" si="43"/>
        <v>19537995.559999999</v>
      </c>
      <c r="G79" s="22">
        <f t="shared" si="43"/>
        <v>19537995.559999999</v>
      </c>
      <c r="H79" s="22">
        <f t="shared" si="43"/>
        <v>19537995.559999999</v>
      </c>
      <c r="I79" s="22">
        <f t="shared" si="43"/>
        <v>19537995.559999999</v>
      </c>
      <c r="J79" s="22">
        <f t="shared" si="43"/>
        <v>19537995.559999999</v>
      </c>
      <c r="K79" s="22">
        <f t="shared" si="43"/>
        <v>19537995.559999999</v>
      </c>
      <c r="L79" s="22">
        <f t="shared" si="43"/>
        <v>19537995.559999999</v>
      </c>
      <c r="M79" s="22">
        <f t="shared" si="43"/>
        <v>19537995.559999999</v>
      </c>
      <c r="N79" s="22">
        <f t="shared" si="43"/>
        <v>19537995.559999999</v>
      </c>
      <c r="O79" s="74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  <c r="FP79" s="43"/>
      <c r="FQ79" s="43"/>
      <c r="FR79" s="43"/>
      <c r="FS79" s="43"/>
      <c r="FT79" s="43"/>
      <c r="FU79" s="43"/>
      <c r="FV79" s="43"/>
      <c r="FW79" s="43"/>
      <c r="FX79" s="43"/>
      <c r="FY79" s="43"/>
      <c r="FZ79" s="43"/>
      <c r="GA79" s="43"/>
      <c r="GB79" s="43"/>
      <c r="GC79" s="43"/>
      <c r="GD79" s="43"/>
      <c r="GE79" s="43"/>
      <c r="GF79" s="43"/>
      <c r="GG79" s="43"/>
      <c r="GH79" s="43"/>
      <c r="GI79" s="43"/>
      <c r="GJ79" s="43"/>
      <c r="GK79" s="43"/>
      <c r="GL79" s="43"/>
      <c r="GM79" s="43"/>
      <c r="GN79" s="43"/>
      <c r="GO79" s="43"/>
      <c r="GP79" s="43"/>
      <c r="GQ79" s="43"/>
      <c r="GR79" s="43"/>
      <c r="GS79" s="43"/>
      <c r="GT79" s="43"/>
      <c r="GU79" s="43"/>
      <c r="GV79" s="43"/>
      <c r="GW79" s="43"/>
      <c r="GX79" s="43"/>
      <c r="GY79" s="43"/>
      <c r="GZ79" s="43"/>
      <c r="HA79" s="43"/>
      <c r="HB79" s="43"/>
      <c r="HC79" s="43"/>
      <c r="HD79" s="43"/>
      <c r="HE79" s="43"/>
      <c r="HF79" s="43"/>
      <c r="HG79" s="43"/>
      <c r="HH79" s="43"/>
      <c r="HI79" s="43"/>
      <c r="HJ79" s="43"/>
      <c r="HK79" s="43"/>
      <c r="HL79" s="43"/>
      <c r="HM79" s="43"/>
      <c r="HN79" s="43"/>
      <c r="HO79" s="43"/>
      <c r="HP79" s="43"/>
      <c r="HQ79" s="43"/>
      <c r="HR79" s="43"/>
      <c r="HS79" s="43"/>
      <c r="HT79" s="43"/>
      <c r="HU79" s="43"/>
    </row>
    <row r="80" spans="1:229" ht="32.450000000000003" customHeight="1" x14ac:dyDescent="0.25">
      <c r="A80" s="63"/>
      <c r="B80" s="49" t="s">
        <v>340</v>
      </c>
      <c r="C80" s="22">
        <f>SUM(D80:N80)</f>
        <v>214917420.66</v>
      </c>
      <c r="D80" s="22">
        <v>19537465.059999999</v>
      </c>
      <c r="E80" s="22">
        <v>19537995.559999999</v>
      </c>
      <c r="F80" s="22">
        <v>19537995.559999999</v>
      </c>
      <c r="G80" s="22">
        <v>19537995.559999999</v>
      </c>
      <c r="H80" s="22">
        <v>19537995.559999999</v>
      </c>
      <c r="I80" s="22">
        <v>19537995.559999999</v>
      </c>
      <c r="J80" s="22">
        <v>19537995.559999999</v>
      </c>
      <c r="K80" s="22">
        <v>19537995.559999999</v>
      </c>
      <c r="L80" s="22">
        <v>19537995.559999999</v>
      </c>
      <c r="M80" s="22">
        <v>19537995.559999999</v>
      </c>
      <c r="N80" s="22">
        <v>19537995.559999999</v>
      </c>
      <c r="O80" s="74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  <c r="FP80" s="43"/>
      <c r="FQ80" s="43"/>
      <c r="FR80" s="43"/>
      <c r="FS80" s="43"/>
      <c r="FT80" s="43"/>
      <c r="FU80" s="43"/>
      <c r="FV80" s="43"/>
      <c r="FW80" s="43"/>
      <c r="FX80" s="43"/>
      <c r="FY80" s="43"/>
      <c r="FZ80" s="43"/>
      <c r="GA80" s="43"/>
      <c r="GB80" s="43"/>
      <c r="GC80" s="43"/>
      <c r="GD80" s="43"/>
      <c r="GE80" s="43"/>
      <c r="GF80" s="43"/>
      <c r="GG80" s="43"/>
      <c r="GH80" s="43"/>
      <c r="GI80" s="43"/>
      <c r="GJ80" s="43"/>
      <c r="GK80" s="43"/>
      <c r="GL80" s="43"/>
      <c r="GM80" s="43"/>
      <c r="GN80" s="43"/>
      <c r="GO80" s="43"/>
      <c r="GP80" s="43"/>
      <c r="GQ80" s="43"/>
      <c r="GR80" s="43"/>
      <c r="GS80" s="43"/>
      <c r="GT80" s="43"/>
      <c r="GU80" s="43"/>
      <c r="GV80" s="43"/>
      <c r="GW80" s="43"/>
      <c r="GX80" s="43"/>
      <c r="GY80" s="43"/>
      <c r="GZ80" s="43"/>
      <c r="HA80" s="43"/>
      <c r="HB80" s="43"/>
      <c r="HC80" s="43"/>
      <c r="HD80" s="43"/>
      <c r="HE80" s="43"/>
      <c r="HF80" s="43"/>
      <c r="HG80" s="43"/>
      <c r="HH80" s="43"/>
      <c r="HI80" s="43"/>
      <c r="HJ80" s="43"/>
      <c r="HK80" s="43"/>
      <c r="HL80" s="43"/>
      <c r="HM80" s="43"/>
      <c r="HN80" s="43"/>
      <c r="HO80" s="43"/>
      <c r="HP80" s="43"/>
      <c r="HQ80" s="43"/>
      <c r="HR80" s="43"/>
      <c r="HS80" s="43"/>
      <c r="HT80" s="43"/>
      <c r="HU80" s="43"/>
    </row>
    <row r="81" spans="1:229" ht="238.9" customHeight="1" x14ac:dyDescent="0.25">
      <c r="A81" s="63"/>
      <c r="B81" s="49" t="s">
        <v>341</v>
      </c>
      <c r="C81" s="22">
        <f>SUM(D81:N81)</f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75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  <c r="FP81" s="43"/>
      <c r="FQ81" s="43"/>
      <c r="FR81" s="43"/>
      <c r="FS81" s="43"/>
      <c r="FT81" s="43"/>
      <c r="FU81" s="43"/>
      <c r="FV81" s="43"/>
      <c r="FW81" s="43"/>
      <c r="FX81" s="43"/>
      <c r="FY81" s="43"/>
      <c r="FZ81" s="43"/>
      <c r="GA81" s="43"/>
      <c r="GB81" s="43"/>
      <c r="GC81" s="43"/>
      <c r="GD81" s="43"/>
      <c r="GE81" s="43"/>
      <c r="GF81" s="43"/>
      <c r="GG81" s="43"/>
      <c r="GH81" s="43"/>
      <c r="GI81" s="43"/>
      <c r="GJ81" s="43"/>
      <c r="GK81" s="43"/>
      <c r="GL81" s="43"/>
      <c r="GM81" s="43"/>
      <c r="GN81" s="43"/>
      <c r="GO81" s="43"/>
      <c r="GP81" s="43"/>
      <c r="GQ81" s="43"/>
      <c r="GR81" s="43"/>
      <c r="GS81" s="43"/>
      <c r="GT81" s="43"/>
      <c r="GU81" s="43"/>
      <c r="GV81" s="43"/>
      <c r="GW81" s="43"/>
      <c r="GX81" s="43"/>
      <c r="GY81" s="43"/>
      <c r="GZ81" s="43"/>
      <c r="HA81" s="43"/>
      <c r="HB81" s="43"/>
      <c r="HC81" s="43"/>
      <c r="HD81" s="43"/>
      <c r="HE81" s="43"/>
      <c r="HF81" s="43"/>
      <c r="HG81" s="43"/>
      <c r="HH81" s="43"/>
      <c r="HI81" s="43"/>
      <c r="HJ81" s="43"/>
      <c r="HK81" s="43"/>
      <c r="HL81" s="43"/>
      <c r="HM81" s="43"/>
      <c r="HN81" s="43"/>
      <c r="HO81" s="43"/>
      <c r="HP81" s="43"/>
      <c r="HQ81" s="43"/>
      <c r="HR81" s="43"/>
      <c r="HS81" s="43"/>
      <c r="HT81" s="43"/>
      <c r="HU81" s="43"/>
    </row>
    <row r="82" spans="1:229" x14ac:dyDescent="0.25">
      <c r="A82" s="63" t="s">
        <v>406</v>
      </c>
      <c r="B82" s="49" t="s">
        <v>342</v>
      </c>
      <c r="C82" s="22">
        <f>C83+C84</f>
        <v>21164013.640000001</v>
      </c>
      <c r="D82" s="22">
        <f t="shared" ref="D82:N82" si="44">D83</f>
        <v>1924001.24</v>
      </c>
      <c r="E82" s="22">
        <f t="shared" si="44"/>
        <v>1924001.24</v>
      </c>
      <c r="F82" s="22">
        <f t="shared" si="44"/>
        <v>1924001.24</v>
      </c>
      <c r="G82" s="22">
        <f t="shared" si="44"/>
        <v>1924001.24</v>
      </c>
      <c r="H82" s="22">
        <f t="shared" si="44"/>
        <v>1924001.24</v>
      </c>
      <c r="I82" s="22">
        <f t="shared" si="44"/>
        <v>1924001.24</v>
      </c>
      <c r="J82" s="22">
        <f t="shared" si="44"/>
        <v>1924001.24</v>
      </c>
      <c r="K82" s="22">
        <f t="shared" si="44"/>
        <v>1924001.24</v>
      </c>
      <c r="L82" s="22">
        <f t="shared" si="44"/>
        <v>1924001.24</v>
      </c>
      <c r="M82" s="22">
        <f t="shared" si="44"/>
        <v>1924001.24</v>
      </c>
      <c r="N82" s="22">
        <f t="shared" si="44"/>
        <v>1924001.24</v>
      </c>
      <c r="O82" s="59" t="s">
        <v>343</v>
      </c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  <c r="FP82" s="43"/>
      <c r="FQ82" s="43"/>
      <c r="FR82" s="43"/>
      <c r="FS82" s="43"/>
      <c r="FT82" s="43"/>
      <c r="FU82" s="43"/>
      <c r="FV82" s="43"/>
      <c r="FW82" s="43"/>
      <c r="FX82" s="43"/>
      <c r="FY82" s="43"/>
      <c r="FZ82" s="43"/>
      <c r="GA82" s="43"/>
      <c r="GB82" s="43"/>
      <c r="GC82" s="43"/>
      <c r="GD82" s="43"/>
      <c r="GE82" s="43"/>
      <c r="GF82" s="43"/>
      <c r="GG82" s="43"/>
      <c r="GH82" s="43"/>
      <c r="GI82" s="43"/>
      <c r="GJ82" s="43"/>
      <c r="GK82" s="43"/>
      <c r="GL82" s="43"/>
      <c r="GM82" s="43"/>
      <c r="GN82" s="43"/>
      <c r="GO82" s="43"/>
      <c r="GP82" s="43"/>
      <c r="GQ82" s="43"/>
      <c r="GR82" s="43"/>
      <c r="GS82" s="43"/>
      <c r="GT82" s="43"/>
      <c r="GU82" s="43"/>
      <c r="GV82" s="43"/>
      <c r="GW82" s="43"/>
      <c r="GX82" s="43"/>
      <c r="GY82" s="43"/>
      <c r="GZ82" s="43"/>
      <c r="HA82" s="43"/>
      <c r="HB82" s="43"/>
      <c r="HC82" s="43"/>
      <c r="HD82" s="43"/>
      <c r="HE82" s="43"/>
      <c r="HF82" s="43"/>
      <c r="HG82" s="43"/>
      <c r="HH82" s="43"/>
      <c r="HI82" s="43"/>
      <c r="HJ82" s="43"/>
      <c r="HK82" s="43"/>
      <c r="HL82" s="43"/>
      <c r="HM82" s="43"/>
      <c r="HN82" s="43"/>
      <c r="HO82" s="43"/>
      <c r="HP82" s="43"/>
      <c r="HQ82" s="43"/>
      <c r="HR82" s="43"/>
      <c r="HS82" s="43"/>
      <c r="HT82" s="43"/>
      <c r="HU82" s="43"/>
    </row>
    <row r="83" spans="1:229" ht="103.9" customHeight="1" x14ac:dyDescent="0.25">
      <c r="A83" s="63"/>
      <c r="B83" s="49" t="s">
        <v>340</v>
      </c>
      <c r="C83" s="22">
        <f>SUM(D83:N83)</f>
        <v>21164013.640000001</v>
      </c>
      <c r="D83" s="22">
        <v>1924001.24</v>
      </c>
      <c r="E83" s="22">
        <v>1924001.24</v>
      </c>
      <c r="F83" s="22">
        <v>1924001.24</v>
      </c>
      <c r="G83" s="22">
        <v>1924001.24</v>
      </c>
      <c r="H83" s="22">
        <v>1924001.24</v>
      </c>
      <c r="I83" s="22">
        <v>1924001.24</v>
      </c>
      <c r="J83" s="22">
        <v>1924001.24</v>
      </c>
      <c r="K83" s="22">
        <v>1924001.24</v>
      </c>
      <c r="L83" s="22">
        <v>1924001.24</v>
      </c>
      <c r="M83" s="22">
        <v>1924001.24</v>
      </c>
      <c r="N83" s="22">
        <v>1924001.24</v>
      </c>
      <c r="O83" s="60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  <c r="FP83" s="43"/>
      <c r="FQ83" s="43"/>
      <c r="FR83" s="43"/>
      <c r="FS83" s="43"/>
      <c r="FT83" s="43"/>
      <c r="FU83" s="43"/>
      <c r="FV83" s="43"/>
      <c r="FW83" s="43"/>
      <c r="FX83" s="43"/>
      <c r="FY83" s="43"/>
      <c r="FZ83" s="43"/>
      <c r="GA83" s="43"/>
      <c r="GB83" s="43"/>
      <c r="GC83" s="43"/>
      <c r="GD83" s="43"/>
      <c r="GE83" s="43"/>
      <c r="GF83" s="43"/>
      <c r="GG83" s="43"/>
      <c r="GH83" s="43"/>
      <c r="GI83" s="43"/>
      <c r="GJ83" s="43"/>
      <c r="GK83" s="43"/>
      <c r="GL83" s="43"/>
      <c r="GM83" s="43"/>
      <c r="GN83" s="43"/>
      <c r="GO83" s="43"/>
      <c r="GP83" s="43"/>
      <c r="GQ83" s="43"/>
      <c r="GR83" s="43"/>
      <c r="GS83" s="43"/>
      <c r="GT83" s="43"/>
      <c r="GU83" s="43"/>
      <c r="GV83" s="43"/>
      <c r="GW83" s="43"/>
      <c r="GX83" s="43"/>
      <c r="GY83" s="43"/>
      <c r="GZ83" s="43"/>
      <c r="HA83" s="43"/>
      <c r="HB83" s="43"/>
      <c r="HC83" s="43"/>
      <c r="HD83" s="43"/>
      <c r="HE83" s="43"/>
      <c r="HF83" s="43"/>
      <c r="HG83" s="43"/>
      <c r="HH83" s="43"/>
      <c r="HI83" s="43"/>
      <c r="HJ83" s="43"/>
      <c r="HK83" s="43"/>
      <c r="HL83" s="43"/>
      <c r="HM83" s="43"/>
      <c r="HN83" s="43"/>
      <c r="HO83" s="43"/>
      <c r="HP83" s="43"/>
      <c r="HQ83" s="43"/>
      <c r="HR83" s="43"/>
      <c r="HS83" s="43"/>
      <c r="HT83" s="43"/>
      <c r="HU83" s="43"/>
    </row>
    <row r="84" spans="1:229" ht="146.44999999999999" customHeight="1" x14ac:dyDescent="0.25">
      <c r="A84" s="63"/>
      <c r="B84" s="49" t="s">
        <v>341</v>
      </c>
      <c r="C84" s="22">
        <f>SUM(D84:N84)</f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61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  <c r="FP84" s="43"/>
      <c r="FQ84" s="43"/>
      <c r="FR84" s="43"/>
      <c r="FS84" s="43"/>
      <c r="FT84" s="43"/>
      <c r="FU84" s="43"/>
      <c r="FV84" s="43"/>
      <c r="FW84" s="43"/>
      <c r="FX84" s="43"/>
      <c r="FY84" s="43"/>
      <c r="FZ84" s="43"/>
      <c r="GA84" s="43"/>
      <c r="GB84" s="43"/>
      <c r="GC84" s="43"/>
      <c r="GD84" s="43"/>
      <c r="GE84" s="43"/>
      <c r="GF84" s="43"/>
      <c r="GG84" s="43"/>
      <c r="GH84" s="43"/>
      <c r="GI84" s="43"/>
      <c r="GJ84" s="43"/>
      <c r="GK84" s="43"/>
      <c r="GL84" s="43"/>
      <c r="GM84" s="43"/>
      <c r="GN84" s="43"/>
      <c r="GO84" s="43"/>
      <c r="GP84" s="43"/>
      <c r="GQ84" s="43"/>
      <c r="GR84" s="43"/>
      <c r="GS84" s="43"/>
      <c r="GT84" s="43"/>
      <c r="GU84" s="43"/>
      <c r="GV84" s="43"/>
      <c r="GW84" s="43"/>
      <c r="GX84" s="43"/>
      <c r="GY84" s="43"/>
      <c r="GZ84" s="43"/>
      <c r="HA84" s="43"/>
      <c r="HB84" s="43"/>
      <c r="HC84" s="43"/>
      <c r="HD84" s="43"/>
      <c r="HE84" s="43"/>
      <c r="HF84" s="43"/>
      <c r="HG84" s="43"/>
      <c r="HH84" s="43"/>
      <c r="HI84" s="43"/>
      <c r="HJ84" s="43"/>
      <c r="HK84" s="43"/>
      <c r="HL84" s="43"/>
      <c r="HM84" s="43"/>
      <c r="HN84" s="43"/>
      <c r="HO84" s="43"/>
      <c r="HP84" s="43"/>
      <c r="HQ84" s="43"/>
      <c r="HR84" s="43"/>
      <c r="HS84" s="43"/>
      <c r="HT84" s="43"/>
      <c r="HU84" s="43"/>
    </row>
    <row r="85" spans="1:229" ht="84.75" customHeight="1" x14ac:dyDescent="0.25">
      <c r="A85" s="63" t="s">
        <v>407</v>
      </c>
      <c r="B85" s="49" t="s">
        <v>342</v>
      </c>
      <c r="C85" s="22">
        <f>C86+C87</f>
        <v>8065765.7000000002</v>
      </c>
      <c r="D85" s="22">
        <f t="shared" ref="D85:N85" si="45">D86</f>
        <v>733733.7</v>
      </c>
      <c r="E85" s="22">
        <f t="shared" si="45"/>
        <v>733203.2</v>
      </c>
      <c r="F85" s="22">
        <f t="shared" si="45"/>
        <v>733203.2</v>
      </c>
      <c r="G85" s="22">
        <f t="shared" si="45"/>
        <v>733203.2</v>
      </c>
      <c r="H85" s="22">
        <f t="shared" si="45"/>
        <v>733203.2</v>
      </c>
      <c r="I85" s="22">
        <f t="shared" si="45"/>
        <v>733203.2</v>
      </c>
      <c r="J85" s="22">
        <f t="shared" si="45"/>
        <v>733203.2</v>
      </c>
      <c r="K85" s="22">
        <f t="shared" si="45"/>
        <v>733203.2</v>
      </c>
      <c r="L85" s="22">
        <f t="shared" si="45"/>
        <v>733203.2</v>
      </c>
      <c r="M85" s="22">
        <f t="shared" si="45"/>
        <v>733203.2</v>
      </c>
      <c r="N85" s="22">
        <f t="shared" si="45"/>
        <v>733203.2</v>
      </c>
      <c r="O85" s="59" t="s">
        <v>338</v>
      </c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  <c r="FP85" s="43"/>
      <c r="FQ85" s="43"/>
      <c r="FR85" s="43"/>
      <c r="FS85" s="43"/>
      <c r="FT85" s="43"/>
      <c r="FU85" s="43"/>
      <c r="FV85" s="43"/>
      <c r="FW85" s="43"/>
      <c r="FX85" s="43"/>
      <c r="FY85" s="43"/>
      <c r="FZ85" s="43"/>
      <c r="GA85" s="43"/>
      <c r="GB85" s="43"/>
      <c r="GC85" s="43"/>
      <c r="GD85" s="43"/>
      <c r="GE85" s="43"/>
      <c r="GF85" s="43"/>
      <c r="GG85" s="43"/>
      <c r="GH85" s="43"/>
      <c r="GI85" s="43"/>
      <c r="GJ85" s="43"/>
      <c r="GK85" s="43"/>
      <c r="GL85" s="43"/>
      <c r="GM85" s="43"/>
      <c r="GN85" s="43"/>
      <c r="GO85" s="43"/>
      <c r="GP85" s="43"/>
      <c r="GQ85" s="43"/>
      <c r="GR85" s="43"/>
      <c r="GS85" s="43"/>
      <c r="GT85" s="43"/>
      <c r="GU85" s="43"/>
      <c r="GV85" s="43"/>
      <c r="GW85" s="43"/>
      <c r="GX85" s="43"/>
      <c r="GY85" s="43"/>
      <c r="GZ85" s="43"/>
      <c r="HA85" s="43"/>
      <c r="HB85" s="43"/>
      <c r="HC85" s="43"/>
      <c r="HD85" s="43"/>
      <c r="HE85" s="43"/>
      <c r="HF85" s="43"/>
      <c r="HG85" s="43"/>
      <c r="HH85" s="43"/>
      <c r="HI85" s="43"/>
      <c r="HJ85" s="43"/>
      <c r="HK85" s="43"/>
      <c r="HL85" s="43"/>
      <c r="HM85" s="43"/>
      <c r="HN85" s="43"/>
      <c r="HO85" s="43"/>
      <c r="HP85" s="43"/>
      <c r="HQ85" s="43"/>
      <c r="HR85" s="43"/>
      <c r="HS85" s="43"/>
      <c r="HT85" s="43"/>
      <c r="HU85" s="43"/>
    </row>
    <row r="86" spans="1:229" ht="142.5" customHeight="1" x14ac:dyDescent="0.25">
      <c r="A86" s="63"/>
      <c r="B86" s="49" t="s">
        <v>340</v>
      </c>
      <c r="C86" s="22">
        <f>SUM(D86:N86)</f>
        <v>8065765.7000000002</v>
      </c>
      <c r="D86" s="22">
        <v>733733.7</v>
      </c>
      <c r="E86" s="22">
        <v>733203.2</v>
      </c>
      <c r="F86" s="22">
        <v>733203.2</v>
      </c>
      <c r="G86" s="22">
        <v>733203.2</v>
      </c>
      <c r="H86" s="22">
        <v>733203.2</v>
      </c>
      <c r="I86" s="22">
        <v>733203.2</v>
      </c>
      <c r="J86" s="22">
        <v>733203.2</v>
      </c>
      <c r="K86" s="22">
        <v>733203.2</v>
      </c>
      <c r="L86" s="22">
        <v>733203.2</v>
      </c>
      <c r="M86" s="22">
        <v>733203.2</v>
      </c>
      <c r="N86" s="22">
        <v>733203.2</v>
      </c>
      <c r="O86" s="60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  <c r="FP86" s="43"/>
      <c r="FQ86" s="43"/>
      <c r="FR86" s="43"/>
      <c r="FS86" s="43"/>
      <c r="FT86" s="43"/>
      <c r="FU86" s="43"/>
      <c r="FV86" s="43"/>
      <c r="FW86" s="43"/>
      <c r="FX86" s="43"/>
      <c r="FY86" s="43"/>
      <c r="FZ86" s="43"/>
      <c r="GA86" s="43"/>
      <c r="GB86" s="43"/>
      <c r="GC86" s="43"/>
      <c r="GD86" s="43"/>
      <c r="GE86" s="43"/>
      <c r="GF86" s="43"/>
      <c r="GG86" s="43"/>
      <c r="GH86" s="43"/>
      <c r="GI86" s="43"/>
      <c r="GJ86" s="43"/>
      <c r="GK86" s="43"/>
      <c r="GL86" s="43"/>
      <c r="GM86" s="43"/>
      <c r="GN86" s="43"/>
      <c r="GO86" s="43"/>
      <c r="GP86" s="43"/>
      <c r="GQ86" s="43"/>
      <c r="GR86" s="43"/>
      <c r="GS86" s="43"/>
      <c r="GT86" s="43"/>
      <c r="GU86" s="43"/>
      <c r="GV86" s="43"/>
      <c r="GW86" s="43"/>
      <c r="GX86" s="43"/>
      <c r="GY86" s="43"/>
      <c r="GZ86" s="43"/>
      <c r="HA86" s="43"/>
      <c r="HB86" s="43"/>
      <c r="HC86" s="43"/>
      <c r="HD86" s="43"/>
      <c r="HE86" s="43"/>
      <c r="HF86" s="43"/>
      <c r="HG86" s="43"/>
      <c r="HH86" s="43"/>
      <c r="HI86" s="43"/>
      <c r="HJ86" s="43"/>
      <c r="HK86" s="43"/>
      <c r="HL86" s="43"/>
      <c r="HM86" s="43"/>
      <c r="HN86" s="43"/>
      <c r="HO86" s="43"/>
      <c r="HP86" s="43"/>
      <c r="HQ86" s="43"/>
      <c r="HR86" s="43"/>
      <c r="HS86" s="43"/>
      <c r="HT86" s="43"/>
      <c r="HU86" s="43"/>
    </row>
    <row r="87" spans="1:229" ht="150.75" customHeight="1" x14ac:dyDescent="0.25">
      <c r="A87" s="63"/>
      <c r="B87" s="49" t="s">
        <v>341</v>
      </c>
      <c r="C87" s="50">
        <f>SUM(D87:N87)</f>
        <v>0</v>
      </c>
      <c r="D87" s="50">
        <v>0</v>
      </c>
      <c r="E87" s="50">
        <v>0</v>
      </c>
      <c r="F87" s="50">
        <v>0</v>
      </c>
      <c r="G87" s="50">
        <v>0</v>
      </c>
      <c r="H87" s="50">
        <v>0</v>
      </c>
      <c r="I87" s="50">
        <v>0</v>
      </c>
      <c r="J87" s="50">
        <v>0</v>
      </c>
      <c r="K87" s="50">
        <v>0</v>
      </c>
      <c r="L87" s="50">
        <v>0</v>
      </c>
      <c r="M87" s="50">
        <v>0</v>
      </c>
      <c r="N87" s="50">
        <v>0</v>
      </c>
      <c r="O87" s="61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  <c r="FP87" s="43"/>
      <c r="FQ87" s="43"/>
      <c r="FR87" s="43"/>
      <c r="FS87" s="43"/>
      <c r="FT87" s="43"/>
      <c r="FU87" s="43"/>
      <c r="FV87" s="43"/>
      <c r="FW87" s="43"/>
      <c r="FX87" s="43"/>
      <c r="FY87" s="43"/>
      <c r="FZ87" s="43"/>
      <c r="GA87" s="43"/>
      <c r="GB87" s="43"/>
      <c r="GC87" s="43"/>
      <c r="GD87" s="43"/>
      <c r="GE87" s="43"/>
      <c r="GF87" s="43"/>
      <c r="GG87" s="43"/>
      <c r="GH87" s="43"/>
      <c r="GI87" s="43"/>
      <c r="GJ87" s="43"/>
      <c r="GK87" s="43"/>
      <c r="GL87" s="43"/>
      <c r="GM87" s="43"/>
      <c r="GN87" s="43"/>
      <c r="GO87" s="43"/>
      <c r="GP87" s="43"/>
      <c r="GQ87" s="43"/>
      <c r="GR87" s="43"/>
      <c r="GS87" s="43"/>
      <c r="GT87" s="43"/>
      <c r="GU87" s="43"/>
      <c r="GV87" s="43"/>
      <c r="GW87" s="43"/>
      <c r="GX87" s="43"/>
      <c r="GY87" s="43"/>
      <c r="GZ87" s="43"/>
      <c r="HA87" s="43"/>
      <c r="HB87" s="43"/>
      <c r="HC87" s="43"/>
      <c r="HD87" s="43"/>
      <c r="HE87" s="43"/>
      <c r="HF87" s="43"/>
      <c r="HG87" s="43"/>
      <c r="HH87" s="43"/>
      <c r="HI87" s="43"/>
      <c r="HJ87" s="43"/>
      <c r="HK87" s="43"/>
      <c r="HL87" s="43"/>
      <c r="HM87" s="43"/>
      <c r="HN87" s="43"/>
      <c r="HO87" s="43"/>
      <c r="HP87" s="43"/>
      <c r="HQ87" s="43"/>
      <c r="HR87" s="43"/>
      <c r="HS87" s="43"/>
      <c r="HT87" s="43"/>
      <c r="HU87" s="43"/>
    </row>
    <row r="88" spans="1:229" s="17" customFormat="1" ht="93.75" customHeight="1" x14ac:dyDescent="0.25">
      <c r="A88" s="63" t="s">
        <v>408</v>
      </c>
      <c r="B88" s="49" t="s">
        <v>342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59" t="s">
        <v>375</v>
      </c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  <c r="FP88" s="43"/>
      <c r="FQ88" s="43"/>
      <c r="FR88" s="43"/>
      <c r="FS88" s="43"/>
      <c r="FT88" s="43"/>
      <c r="FU88" s="43"/>
      <c r="FV88" s="43"/>
      <c r="FW88" s="43"/>
      <c r="FX88" s="43"/>
      <c r="FY88" s="43"/>
      <c r="FZ88" s="43"/>
      <c r="GA88" s="43"/>
      <c r="GB88" s="43"/>
      <c r="GC88" s="43"/>
      <c r="GD88" s="43"/>
      <c r="GE88" s="43"/>
      <c r="GF88" s="43"/>
      <c r="GG88" s="43"/>
      <c r="GH88" s="43"/>
      <c r="GI88" s="43"/>
      <c r="GJ88" s="43"/>
      <c r="GK88" s="43"/>
      <c r="GL88" s="43"/>
      <c r="GM88" s="43"/>
      <c r="GN88" s="43"/>
      <c r="GO88" s="43"/>
      <c r="GP88" s="43"/>
      <c r="GQ88" s="43"/>
      <c r="GR88" s="43"/>
      <c r="GS88" s="43"/>
      <c r="GT88" s="43"/>
      <c r="GU88" s="43"/>
      <c r="GV88" s="43"/>
      <c r="GW88" s="43"/>
      <c r="GX88" s="43"/>
      <c r="GY88" s="43"/>
      <c r="GZ88" s="43"/>
      <c r="HA88" s="43"/>
      <c r="HB88" s="43"/>
      <c r="HC88" s="43"/>
      <c r="HD88" s="43"/>
      <c r="HE88" s="43"/>
      <c r="HF88" s="43"/>
      <c r="HG88" s="43"/>
      <c r="HH88" s="43"/>
      <c r="HI88" s="43"/>
      <c r="HJ88" s="43"/>
      <c r="HK88" s="43"/>
      <c r="HL88" s="43"/>
      <c r="HM88" s="43"/>
      <c r="HN88" s="43"/>
      <c r="HO88" s="43"/>
      <c r="HP88" s="43"/>
      <c r="HQ88" s="43"/>
      <c r="HR88" s="43"/>
      <c r="HS88" s="43"/>
      <c r="HT88" s="43"/>
      <c r="HU88" s="43"/>
    </row>
    <row r="89" spans="1:229" s="43" customFormat="1" ht="103.9" customHeight="1" x14ac:dyDescent="0.25">
      <c r="A89" s="63"/>
      <c r="B89" s="49" t="s">
        <v>340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60"/>
    </row>
    <row r="90" spans="1:229" s="43" customFormat="1" ht="153.75" customHeight="1" x14ac:dyDescent="0.25">
      <c r="A90" s="63"/>
      <c r="B90" s="49" t="s">
        <v>341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60"/>
    </row>
    <row r="91" spans="1:229" s="43" customFormat="1" ht="87.75" customHeight="1" x14ac:dyDescent="0.25">
      <c r="A91" s="63" t="s">
        <v>409</v>
      </c>
      <c r="B91" s="49" t="s">
        <v>342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59" t="s">
        <v>376</v>
      </c>
    </row>
    <row r="92" spans="1:229" s="43" customFormat="1" ht="159" customHeight="1" x14ac:dyDescent="0.25">
      <c r="A92" s="63"/>
      <c r="B92" s="49" t="s">
        <v>340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60"/>
    </row>
    <row r="93" spans="1:229" s="43" customFormat="1" ht="204.6" customHeight="1" x14ac:dyDescent="0.25">
      <c r="A93" s="63"/>
      <c r="B93" s="49" t="s">
        <v>341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60"/>
    </row>
    <row r="94" spans="1:229" s="43" customFormat="1" ht="324.60000000000002" customHeight="1" x14ac:dyDescent="0.25">
      <c r="A94" s="51" t="s">
        <v>428</v>
      </c>
      <c r="B94" s="49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5" t="s">
        <v>377</v>
      </c>
    </row>
    <row r="95" spans="1:229" s="43" customFormat="1" ht="164.45" customHeight="1" x14ac:dyDescent="0.25">
      <c r="A95" s="59" t="s">
        <v>410</v>
      </c>
      <c r="B95" s="49" t="s">
        <v>342</v>
      </c>
      <c r="C95" s="23">
        <f t="shared" ref="C95" si="46">C96+C97</f>
        <v>0</v>
      </c>
      <c r="D95" s="23">
        <f t="shared" ref="D95:N95" si="47">D96+D97</f>
        <v>0</v>
      </c>
      <c r="E95" s="23">
        <f t="shared" si="47"/>
        <v>0</v>
      </c>
      <c r="F95" s="23">
        <f t="shared" si="47"/>
        <v>0</v>
      </c>
      <c r="G95" s="23">
        <f t="shared" si="47"/>
        <v>0</v>
      </c>
      <c r="H95" s="23">
        <f t="shared" si="47"/>
        <v>0</v>
      </c>
      <c r="I95" s="23">
        <f t="shared" si="47"/>
        <v>0</v>
      </c>
      <c r="J95" s="23">
        <f t="shared" si="47"/>
        <v>0</v>
      </c>
      <c r="K95" s="23">
        <f t="shared" si="47"/>
        <v>0</v>
      </c>
      <c r="L95" s="23">
        <f t="shared" si="47"/>
        <v>0</v>
      </c>
      <c r="M95" s="23">
        <f t="shared" si="47"/>
        <v>0</v>
      </c>
      <c r="N95" s="23">
        <f t="shared" si="47"/>
        <v>0</v>
      </c>
      <c r="O95" s="59" t="s">
        <v>338</v>
      </c>
    </row>
    <row r="96" spans="1:229" s="43" customFormat="1" ht="135.6" customHeight="1" x14ac:dyDescent="0.25">
      <c r="A96" s="60"/>
      <c r="B96" s="49" t="s">
        <v>340</v>
      </c>
      <c r="C96" s="23">
        <v>0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60"/>
    </row>
    <row r="97" spans="1:114" s="43" customFormat="1" ht="66.599999999999994" customHeight="1" x14ac:dyDescent="0.25">
      <c r="A97" s="61"/>
      <c r="B97" s="49" t="s">
        <v>341</v>
      </c>
      <c r="C97" s="23">
        <v>0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61"/>
    </row>
    <row r="98" spans="1:114" s="43" customFormat="1" ht="66.599999999999994" customHeight="1" x14ac:dyDescent="0.25">
      <c r="A98" s="57" t="s">
        <v>413</v>
      </c>
      <c r="B98" s="49" t="s">
        <v>342</v>
      </c>
      <c r="C98" s="23">
        <f t="shared" ref="C98:N98" si="48">C99+C100</f>
        <v>0</v>
      </c>
      <c r="D98" s="23">
        <f t="shared" si="48"/>
        <v>0</v>
      </c>
      <c r="E98" s="23">
        <f t="shared" si="48"/>
        <v>0</v>
      </c>
      <c r="F98" s="23">
        <f t="shared" si="48"/>
        <v>0</v>
      </c>
      <c r="G98" s="23">
        <f t="shared" si="48"/>
        <v>0</v>
      </c>
      <c r="H98" s="23">
        <f t="shared" si="48"/>
        <v>0</v>
      </c>
      <c r="I98" s="23">
        <f t="shared" si="48"/>
        <v>0</v>
      </c>
      <c r="J98" s="23">
        <f t="shared" si="48"/>
        <v>0</v>
      </c>
      <c r="K98" s="23">
        <f t="shared" si="48"/>
        <v>0</v>
      </c>
      <c r="L98" s="23">
        <f t="shared" si="48"/>
        <v>0</v>
      </c>
      <c r="M98" s="23">
        <f t="shared" si="48"/>
        <v>0</v>
      </c>
      <c r="N98" s="23">
        <f t="shared" si="48"/>
        <v>0</v>
      </c>
      <c r="O98" s="59" t="s">
        <v>326</v>
      </c>
    </row>
    <row r="99" spans="1:114" s="43" customFormat="1" ht="146.25" customHeight="1" x14ac:dyDescent="0.25">
      <c r="A99" s="57"/>
      <c r="B99" s="49" t="s">
        <v>340</v>
      </c>
      <c r="C99" s="23">
        <v>0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60"/>
    </row>
    <row r="100" spans="1:114" s="43" customFormat="1" ht="150.75" customHeight="1" x14ac:dyDescent="0.25">
      <c r="A100" s="57"/>
      <c r="B100" s="49" t="s">
        <v>341</v>
      </c>
      <c r="C100" s="23">
        <v>0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61"/>
    </row>
    <row r="101" spans="1:114" s="17" customFormat="1" ht="53.25" customHeight="1" x14ac:dyDescent="0.25">
      <c r="A101" s="57" t="s">
        <v>430</v>
      </c>
      <c r="B101" s="25" t="s">
        <v>342</v>
      </c>
      <c r="C101" s="22">
        <f>D101+E101+F101+G101+H101+I101+J101+K101+L101+M101+N101</f>
        <v>0</v>
      </c>
      <c r="D101" s="22">
        <f>D102+D103</f>
        <v>0</v>
      </c>
      <c r="E101" s="22">
        <f t="shared" ref="E101:N101" si="49">E102+E103</f>
        <v>0</v>
      </c>
      <c r="F101" s="22">
        <f t="shared" si="49"/>
        <v>0</v>
      </c>
      <c r="G101" s="22">
        <f t="shared" si="49"/>
        <v>0</v>
      </c>
      <c r="H101" s="22">
        <f t="shared" si="49"/>
        <v>0</v>
      </c>
      <c r="I101" s="22">
        <f t="shared" si="49"/>
        <v>0</v>
      </c>
      <c r="J101" s="22">
        <f t="shared" si="49"/>
        <v>0</v>
      </c>
      <c r="K101" s="22">
        <f t="shared" si="49"/>
        <v>0</v>
      </c>
      <c r="L101" s="22">
        <f t="shared" si="49"/>
        <v>0</v>
      </c>
      <c r="M101" s="22">
        <f t="shared" si="49"/>
        <v>0</v>
      </c>
      <c r="N101" s="22">
        <f t="shared" si="49"/>
        <v>0</v>
      </c>
      <c r="O101" s="58" t="s">
        <v>431</v>
      </c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9"/>
    </row>
    <row r="102" spans="1:114" s="17" customFormat="1" ht="99.6" customHeight="1" x14ac:dyDescent="0.25">
      <c r="A102" s="57"/>
      <c r="B102" s="26" t="s">
        <v>340</v>
      </c>
      <c r="C102" s="22">
        <f t="shared" ref="C102:C103" si="50">D102+E102+F102+G102+H102+I102+J102+K102+L102+M102+N102</f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5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9"/>
    </row>
    <row r="103" spans="1:114" s="17" customFormat="1" ht="309" customHeight="1" x14ac:dyDescent="0.25">
      <c r="A103" s="57"/>
      <c r="B103" s="25" t="s">
        <v>341</v>
      </c>
      <c r="C103" s="22">
        <f t="shared" si="50"/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5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9"/>
    </row>
    <row r="104" spans="1:114" s="17" customFormat="1" ht="45.75" customHeight="1" x14ac:dyDescent="0.25">
      <c r="A104" s="63" t="s">
        <v>414</v>
      </c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8"/>
      <c r="DG104" s="18"/>
      <c r="DH104" s="18"/>
      <c r="DI104" s="18"/>
      <c r="DJ104" s="19"/>
    </row>
    <row r="105" spans="1:114" s="17" customFormat="1" ht="54" customHeight="1" x14ac:dyDescent="0.25">
      <c r="A105" s="63" t="s">
        <v>382</v>
      </c>
      <c r="B105" s="25" t="s">
        <v>342</v>
      </c>
      <c r="C105" s="22">
        <f>D105+E105+F105+G105+H105+I105+J105+K105+L105+M105+N105</f>
        <v>0</v>
      </c>
      <c r="D105" s="22">
        <f>D106+D107</f>
        <v>0</v>
      </c>
      <c r="E105" s="22">
        <f t="shared" ref="E105:N105" si="51">E106+E107</f>
        <v>0</v>
      </c>
      <c r="F105" s="22">
        <f t="shared" si="51"/>
        <v>0</v>
      </c>
      <c r="G105" s="22">
        <f t="shared" si="51"/>
        <v>0</v>
      </c>
      <c r="H105" s="22">
        <f t="shared" si="51"/>
        <v>0</v>
      </c>
      <c r="I105" s="22">
        <f t="shared" si="51"/>
        <v>0</v>
      </c>
      <c r="J105" s="22">
        <f t="shared" si="51"/>
        <v>0</v>
      </c>
      <c r="K105" s="22">
        <f t="shared" si="51"/>
        <v>0</v>
      </c>
      <c r="L105" s="22">
        <f t="shared" si="51"/>
        <v>0</v>
      </c>
      <c r="M105" s="22">
        <f t="shared" si="51"/>
        <v>0</v>
      </c>
      <c r="N105" s="22">
        <f t="shared" si="51"/>
        <v>0</v>
      </c>
      <c r="O105" s="58" t="s">
        <v>363</v>
      </c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  <c r="DI105" s="18"/>
      <c r="DJ105" s="19"/>
    </row>
    <row r="106" spans="1:114" s="17" customFormat="1" ht="127.15" customHeight="1" x14ac:dyDescent="0.25">
      <c r="A106" s="63"/>
      <c r="B106" s="26" t="s">
        <v>340</v>
      </c>
      <c r="C106" s="22">
        <f t="shared" ref="C106:C113" si="52">D106+E106+F106+G106+H106+I106+J106+K106+L106+M106+N106</f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5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9"/>
    </row>
    <row r="107" spans="1:114" s="17" customFormat="1" ht="145.15" customHeight="1" x14ac:dyDescent="0.25">
      <c r="A107" s="63"/>
      <c r="B107" s="25" t="s">
        <v>341</v>
      </c>
      <c r="C107" s="22">
        <f t="shared" si="52"/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5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  <c r="DC107" s="18"/>
      <c r="DD107" s="18"/>
      <c r="DE107" s="18"/>
      <c r="DF107" s="18"/>
      <c r="DG107" s="18"/>
      <c r="DH107" s="18"/>
      <c r="DI107" s="18"/>
      <c r="DJ107" s="19"/>
    </row>
    <row r="108" spans="1:114" s="17" customFormat="1" ht="145.15" customHeight="1" x14ac:dyDescent="0.25">
      <c r="A108" s="77" t="s">
        <v>392</v>
      </c>
      <c r="B108" s="25" t="s">
        <v>342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58" t="s">
        <v>415</v>
      </c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  <c r="BV108" s="18"/>
      <c r="BW108" s="18"/>
      <c r="BX108" s="18"/>
      <c r="BY108" s="18"/>
      <c r="BZ108" s="18"/>
      <c r="CA108" s="18"/>
      <c r="CB108" s="18"/>
      <c r="CC108" s="18"/>
      <c r="CD108" s="18"/>
      <c r="CE108" s="18"/>
      <c r="CF108" s="18"/>
      <c r="CG108" s="18"/>
      <c r="CH108" s="18"/>
      <c r="CI108" s="18"/>
      <c r="CJ108" s="18"/>
      <c r="CK108" s="18"/>
      <c r="CL108" s="18"/>
      <c r="CM108" s="18"/>
      <c r="CN108" s="18"/>
      <c r="CO108" s="18"/>
      <c r="CP108" s="18"/>
      <c r="CQ108" s="18"/>
      <c r="CR108" s="18"/>
      <c r="CS108" s="18"/>
      <c r="CT108" s="18"/>
      <c r="CU108" s="18"/>
      <c r="CV108" s="18"/>
      <c r="CW108" s="18"/>
      <c r="CX108" s="18"/>
      <c r="CY108" s="18"/>
      <c r="CZ108" s="18"/>
      <c r="DA108" s="18"/>
      <c r="DB108" s="18"/>
      <c r="DC108" s="18"/>
      <c r="DD108" s="18"/>
      <c r="DE108" s="18"/>
      <c r="DF108" s="18"/>
      <c r="DG108" s="18"/>
      <c r="DH108" s="18"/>
      <c r="DI108" s="18"/>
      <c r="DJ108" s="19"/>
    </row>
    <row r="109" spans="1:114" s="17" customFormat="1" ht="145.15" customHeight="1" x14ac:dyDescent="0.25">
      <c r="A109" s="77"/>
      <c r="B109" s="26" t="s">
        <v>340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5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  <c r="BV109" s="18"/>
      <c r="BW109" s="18"/>
      <c r="BX109" s="18"/>
      <c r="BY109" s="18"/>
      <c r="BZ109" s="18"/>
      <c r="CA109" s="18"/>
      <c r="CB109" s="18"/>
      <c r="CC109" s="18"/>
      <c r="CD109" s="18"/>
      <c r="CE109" s="18"/>
      <c r="CF109" s="18"/>
      <c r="CG109" s="18"/>
      <c r="CH109" s="18"/>
      <c r="CI109" s="18"/>
      <c r="CJ109" s="18"/>
      <c r="CK109" s="18"/>
      <c r="CL109" s="18"/>
      <c r="CM109" s="18"/>
      <c r="CN109" s="18"/>
      <c r="CO109" s="18"/>
      <c r="CP109" s="18"/>
      <c r="CQ109" s="18"/>
      <c r="CR109" s="18"/>
      <c r="CS109" s="18"/>
      <c r="CT109" s="18"/>
      <c r="CU109" s="18"/>
      <c r="CV109" s="18"/>
      <c r="CW109" s="18"/>
      <c r="CX109" s="18"/>
      <c r="CY109" s="18"/>
      <c r="CZ109" s="18"/>
      <c r="DA109" s="18"/>
      <c r="DB109" s="18"/>
      <c r="DC109" s="18"/>
      <c r="DD109" s="18"/>
      <c r="DE109" s="18"/>
      <c r="DF109" s="18"/>
      <c r="DG109" s="18"/>
      <c r="DH109" s="18"/>
      <c r="DI109" s="18"/>
      <c r="DJ109" s="19"/>
    </row>
    <row r="110" spans="1:114" s="17" customFormat="1" ht="145.15" customHeight="1" x14ac:dyDescent="0.25">
      <c r="A110" s="77"/>
      <c r="B110" s="25" t="s">
        <v>341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5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  <c r="DG110" s="18"/>
      <c r="DH110" s="18"/>
      <c r="DI110" s="18"/>
      <c r="DJ110" s="19"/>
    </row>
    <row r="111" spans="1:114" s="17" customFormat="1" ht="171.75" customHeight="1" x14ac:dyDescent="0.25">
      <c r="A111" s="77" t="s">
        <v>395</v>
      </c>
      <c r="B111" s="25" t="s">
        <v>342</v>
      </c>
      <c r="C111" s="22">
        <f t="shared" si="52"/>
        <v>0</v>
      </c>
      <c r="D111" s="22">
        <f>D112+D113</f>
        <v>0</v>
      </c>
      <c r="E111" s="22">
        <f t="shared" ref="E111:N111" si="53">E112+E113</f>
        <v>0</v>
      </c>
      <c r="F111" s="22">
        <f t="shared" si="53"/>
        <v>0</v>
      </c>
      <c r="G111" s="22">
        <f t="shared" si="53"/>
        <v>0</v>
      </c>
      <c r="H111" s="22">
        <f t="shared" si="53"/>
        <v>0</v>
      </c>
      <c r="I111" s="22">
        <f t="shared" si="53"/>
        <v>0</v>
      </c>
      <c r="J111" s="22">
        <f t="shared" si="53"/>
        <v>0</v>
      </c>
      <c r="K111" s="22">
        <f t="shared" si="53"/>
        <v>0</v>
      </c>
      <c r="L111" s="22">
        <f t="shared" si="53"/>
        <v>0</v>
      </c>
      <c r="M111" s="22">
        <f t="shared" si="53"/>
        <v>0</v>
      </c>
      <c r="N111" s="22">
        <f t="shared" si="53"/>
        <v>0</v>
      </c>
      <c r="O111" s="58" t="s">
        <v>394</v>
      </c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9"/>
    </row>
    <row r="112" spans="1:114" s="17" customFormat="1" ht="109.15" customHeight="1" x14ac:dyDescent="0.25">
      <c r="A112" s="77"/>
      <c r="B112" s="26" t="s">
        <v>340</v>
      </c>
      <c r="C112" s="22">
        <f t="shared" si="52"/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5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9"/>
    </row>
    <row r="113" spans="1:114" s="17" customFormat="1" ht="229.15" customHeight="1" x14ac:dyDescent="0.25">
      <c r="A113" s="77"/>
      <c r="B113" s="25" t="s">
        <v>341</v>
      </c>
      <c r="C113" s="22">
        <f t="shared" si="52"/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5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8"/>
      <c r="DG113" s="18"/>
      <c r="DH113" s="18"/>
      <c r="DI113" s="18"/>
      <c r="DJ113" s="19"/>
    </row>
    <row r="114" spans="1:114" s="27" customFormat="1" ht="69.75" customHeight="1" x14ac:dyDescent="0.25">
      <c r="A114" s="57" t="s">
        <v>396</v>
      </c>
      <c r="B114" s="25" t="s">
        <v>342</v>
      </c>
      <c r="C114" s="22">
        <f>D114+E114+F114+G114+H114+I114+J114+K114+L114+M114+N114</f>
        <v>0</v>
      </c>
      <c r="D114" s="22">
        <f>D115+D116</f>
        <v>0</v>
      </c>
      <c r="E114" s="22">
        <f t="shared" ref="E114:N114" si="54">E115+E116</f>
        <v>0</v>
      </c>
      <c r="F114" s="22">
        <f t="shared" si="54"/>
        <v>0</v>
      </c>
      <c r="G114" s="22">
        <f t="shared" si="54"/>
        <v>0</v>
      </c>
      <c r="H114" s="22">
        <f t="shared" si="54"/>
        <v>0</v>
      </c>
      <c r="I114" s="22">
        <f t="shared" si="54"/>
        <v>0</v>
      </c>
      <c r="J114" s="22">
        <f t="shared" si="54"/>
        <v>0</v>
      </c>
      <c r="K114" s="22">
        <f t="shared" si="54"/>
        <v>0</v>
      </c>
      <c r="L114" s="22">
        <f t="shared" si="54"/>
        <v>0</v>
      </c>
      <c r="M114" s="22">
        <f t="shared" si="54"/>
        <v>0</v>
      </c>
      <c r="N114" s="22">
        <f t="shared" si="54"/>
        <v>0</v>
      </c>
      <c r="O114" s="58" t="s">
        <v>364</v>
      </c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1"/>
    </row>
    <row r="115" spans="1:114" s="17" customFormat="1" ht="132" customHeight="1" x14ac:dyDescent="0.25">
      <c r="A115" s="57"/>
      <c r="B115" s="26" t="s">
        <v>340</v>
      </c>
      <c r="C115" s="22">
        <f t="shared" ref="C115:C175" si="55">D115+E115+F115+G115+H115+I115+J115+K115+L115+M115+N115</f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5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9"/>
    </row>
    <row r="116" spans="1:114" s="17" customFormat="1" ht="70.900000000000006" customHeight="1" x14ac:dyDescent="0.25">
      <c r="A116" s="57"/>
      <c r="B116" s="25" t="s">
        <v>341</v>
      </c>
      <c r="C116" s="22">
        <f t="shared" si="55"/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5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8"/>
      <c r="DG116" s="18"/>
      <c r="DH116" s="18"/>
      <c r="DI116" s="18"/>
      <c r="DJ116" s="19"/>
    </row>
    <row r="117" spans="1:114" s="17" customFormat="1" ht="96" customHeight="1" x14ac:dyDescent="0.25">
      <c r="A117" s="57" t="s">
        <v>397</v>
      </c>
      <c r="B117" s="25" t="s">
        <v>342</v>
      </c>
      <c r="C117" s="22">
        <f t="shared" si="55"/>
        <v>0</v>
      </c>
      <c r="D117" s="22">
        <f>D118+D119</f>
        <v>0</v>
      </c>
      <c r="E117" s="22">
        <f t="shared" ref="E117:N117" si="56">E118+E119</f>
        <v>0</v>
      </c>
      <c r="F117" s="22">
        <f t="shared" si="56"/>
        <v>0</v>
      </c>
      <c r="G117" s="22">
        <f t="shared" si="56"/>
        <v>0</v>
      </c>
      <c r="H117" s="22">
        <f t="shared" si="56"/>
        <v>0</v>
      </c>
      <c r="I117" s="22">
        <f t="shared" si="56"/>
        <v>0</v>
      </c>
      <c r="J117" s="22">
        <f t="shared" si="56"/>
        <v>0</v>
      </c>
      <c r="K117" s="22">
        <f t="shared" si="56"/>
        <v>0</v>
      </c>
      <c r="L117" s="22">
        <f t="shared" si="56"/>
        <v>0</v>
      </c>
      <c r="M117" s="22">
        <f t="shared" si="56"/>
        <v>0</v>
      </c>
      <c r="N117" s="22">
        <f t="shared" si="56"/>
        <v>0</v>
      </c>
      <c r="O117" s="57" t="s">
        <v>365</v>
      </c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  <c r="DI117" s="18"/>
      <c r="DJ117" s="19"/>
    </row>
    <row r="118" spans="1:114" s="17" customFormat="1" ht="114.6" customHeight="1" x14ac:dyDescent="0.25">
      <c r="A118" s="57"/>
      <c r="B118" s="26" t="s">
        <v>340</v>
      </c>
      <c r="C118" s="22">
        <f t="shared" si="55"/>
        <v>0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57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8"/>
      <c r="DH118" s="18"/>
      <c r="DI118" s="18"/>
      <c r="DJ118" s="19"/>
    </row>
    <row r="119" spans="1:114" s="17" customFormat="1" ht="84" customHeight="1" x14ac:dyDescent="0.25">
      <c r="A119" s="57"/>
      <c r="B119" s="25" t="s">
        <v>341</v>
      </c>
      <c r="C119" s="22">
        <f t="shared" si="55"/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57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9"/>
    </row>
    <row r="120" spans="1:114" s="17" customFormat="1" ht="108" customHeight="1" x14ac:dyDescent="0.25">
      <c r="A120" s="57" t="s">
        <v>398</v>
      </c>
      <c r="B120" s="25" t="s">
        <v>342</v>
      </c>
      <c r="C120" s="22">
        <f t="shared" si="55"/>
        <v>0</v>
      </c>
      <c r="D120" s="22">
        <f>D121+D122</f>
        <v>0</v>
      </c>
      <c r="E120" s="22">
        <f t="shared" ref="E120:N120" si="57">E121+E122</f>
        <v>0</v>
      </c>
      <c r="F120" s="22">
        <f t="shared" si="57"/>
        <v>0</v>
      </c>
      <c r="G120" s="22">
        <f t="shared" si="57"/>
        <v>0</v>
      </c>
      <c r="H120" s="22">
        <f t="shared" si="57"/>
        <v>0</v>
      </c>
      <c r="I120" s="22">
        <f t="shared" si="57"/>
        <v>0</v>
      </c>
      <c r="J120" s="22">
        <f t="shared" si="57"/>
        <v>0</v>
      </c>
      <c r="K120" s="22">
        <f t="shared" si="57"/>
        <v>0</v>
      </c>
      <c r="L120" s="22">
        <f t="shared" si="57"/>
        <v>0</v>
      </c>
      <c r="M120" s="22">
        <f t="shared" si="57"/>
        <v>0</v>
      </c>
      <c r="N120" s="22">
        <f t="shared" si="57"/>
        <v>0</v>
      </c>
      <c r="O120" s="76" t="s">
        <v>364</v>
      </c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8"/>
      <c r="DH120" s="18"/>
      <c r="DI120" s="18"/>
      <c r="DJ120" s="19"/>
    </row>
    <row r="121" spans="1:114" s="17" customFormat="1" ht="123.6" customHeight="1" x14ac:dyDescent="0.25">
      <c r="A121" s="57"/>
      <c r="B121" s="26" t="s">
        <v>340</v>
      </c>
      <c r="C121" s="22">
        <f t="shared" si="55"/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76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  <c r="DI121" s="18"/>
      <c r="DJ121" s="19"/>
    </row>
    <row r="122" spans="1:114" s="17" customFormat="1" ht="156.6" customHeight="1" x14ac:dyDescent="0.25">
      <c r="A122" s="57"/>
      <c r="B122" s="25" t="s">
        <v>341</v>
      </c>
      <c r="C122" s="22">
        <f t="shared" si="55"/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76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18"/>
      <c r="BU122" s="18"/>
      <c r="BV122" s="18"/>
      <c r="BW122" s="18"/>
      <c r="BX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M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  <c r="DC122" s="18"/>
      <c r="DD122" s="18"/>
      <c r="DE122" s="18"/>
      <c r="DF122" s="18"/>
      <c r="DG122" s="18"/>
      <c r="DH122" s="18"/>
      <c r="DI122" s="18"/>
      <c r="DJ122" s="19"/>
    </row>
    <row r="123" spans="1:114" s="17" customFormat="1" ht="160.5" customHeight="1" x14ac:dyDescent="0.25">
      <c r="A123" s="57" t="s">
        <v>399</v>
      </c>
      <c r="B123" s="25" t="s">
        <v>342</v>
      </c>
      <c r="C123" s="22">
        <f t="shared" si="55"/>
        <v>0</v>
      </c>
      <c r="D123" s="22">
        <f>D124+D125</f>
        <v>0</v>
      </c>
      <c r="E123" s="22">
        <f t="shared" ref="E123:N123" si="58">E124+E125</f>
        <v>0</v>
      </c>
      <c r="F123" s="22">
        <f t="shared" si="58"/>
        <v>0</v>
      </c>
      <c r="G123" s="22">
        <f t="shared" si="58"/>
        <v>0</v>
      </c>
      <c r="H123" s="22">
        <f t="shared" si="58"/>
        <v>0</v>
      </c>
      <c r="I123" s="22">
        <f t="shared" si="58"/>
        <v>0</v>
      </c>
      <c r="J123" s="22">
        <f t="shared" si="58"/>
        <v>0</v>
      </c>
      <c r="K123" s="22">
        <f t="shared" si="58"/>
        <v>0</v>
      </c>
      <c r="L123" s="22">
        <f t="shared" si="58"/>
        <v>0</v>
      </c>
      <c r="M123" s="22">
        <f t="shared" si="58"/>
        <v>0</v>
      </c>
      <c r="N123" s="22">
        <f t="shared" si="58"/>
        <v>0</v>
      </c>
      <c r="O123" s="58" t="s">
        <v>366</v>
      </c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8"/>
      <c r="DG123" s="18"/>
      <c r="DH123" s="18"/>
      <c r="DI123" s="18"/>
      <c r="DJ123" s="19"/>
    </row>
    <row r="124" spans="1:114" s="17" customFormat="1" ht="108" customHeight="1" x14ac:dyDescent="0.25">
      <c r="A124" s="57"/>
      <c r="B124" s="26" t="s">
        <v>340</v>
      </c>
      <c r="C124" s="22">
        <f t="shared" si="55"/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5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18"/>
      <c r="BU124" s="18"/>
      <c r="BV124" s="18"/>
      <c r="BW124" s="18"/>
      <c r="BX124" s="18"/>
      <c r="BY124" s="18"/>
      <c r="BZ124" s="18"/>
      <c r="CA124" s="18"/>
      <c r="CB124" s="18"/>
      <c r="CC124" s="18"/>
      <c r="CD124" s="18"/>
      <c r="CE124" s="18"/>
      <c r="CF124" s="18"/>
      <c r="CG124" s="18"/>
      <c r="CH124" s="18"/>
      <c r="CI124" s="18"/>
      <c r="CJ124" s="18"/>
      <c r="CK124" s="18"/>
      <c r="CL124" s="18"/>
      <c r="CM124" s="18"/>
      <c r="CN124" s="18"/>
      <c r="CO124" s="18"/>
      <c r="CP124" s="18"/>
      <c r="CQ124" s="18"/>
      <c r="CR124" s="18"/>
      <c r="CS124" s="18"/>
      <c r="CT124" s="18"/>
      <c r="CU124" s="18"/>
      <c r="CV124" s="18"/>
      <c r="CW124" s="18"/>
      <c r="CX124" s="18"/>
      <c r="CY124" s="18"/>
      <c r="CZ124" s="18"/>
      <c r="DA124" s="18"/>
      <c r="DB124" s="18"/>
      <c r="DC124" s="18"/>
      <c r="DD124" s="18"/>
      <c r="DE124" s="18"/>
      <c r="DF124" s="18"/>
      <c r="DG124" s="18"/>
      <c r="DH124" s="18"/>
      <c r="DI124" s="18"/>
      <c r="DJ124" s="19"/>
    </row>
    <row r="125" spans="1:114" s="17" customFormat="1" ht="151.9" customHeight="1" x14ac:dyDescent="0.25">
      <c r="A125" s="57"/>
      <c r="B125" s="25" t="s">
        <v>341</v>
      </c>
      <c r="C125" s="22">
        <f t="shared" si="55"/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5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8"/>
      <c r="DG125" s="18"/>
      <c r="DH125" s="18"/>
      <c r="DI125" s="18"/>
      <c r="DJ125" s="19"/>
    </row>
    <row r="126" spans="1:114" s="17" customFormat="1" ht="87" customHeight="1" x14ac:dyDescent="0.25">
      <c r="A126" s="57" t="s">
        <v>400</v>
      </c>
      <c r="B126" s="25" t="s">
        <v>342</v>
      </c>
      <c r="C126" s="22">
        <f t="shared" si="55"/>
        <v>0</v>
      </c>
      <c r="D126" s="23">
        <f t="shared" ref="D126:N126" si="59">D129+D132+D135+D138</f>
        <v>0</v>
      </c>
      <c r="E126" s="23">
        <f t="shared" si="59"/>
        <v>0</v>
      </c>
      <c r="F126" s="23">
        <f t="shared" si="59"/>
        <v>0</v>
      </c>
      <c r="G126" s="23">
        <f t="shared" si="59"/>
        <v>0</v>
      </c>
      <c r="H126" s="23">
        <f t="shared" si="59"/>
        <v>0</v>
      </c>
      <c r="I126" s="23">
        <f t="shared" si="59"/>
        <v>0</v>
      </c>
      <c r="J126" s="23">
        <f t="shared" si="59"/>
        <v>0</v>
      </c>
      <c r="K126" s="23">
        <f t="shared" si="59"/>
        <v>0</v>
      </c>
      <c r="L126" s="23">
        <f t="shared" si="59"/>
        <v>0</v>
      </c>
      <c r="M126" s="23">
        <f t="shared" si="59"/>
        <v>0</v>
      </c>
      <c r="N126" s="23">
        <f t="shared" si="59"/>
        <v>0</v>
      </c>
      <c r="O126" s="57" t="s">
        <v>367</v>
      </c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8"/>
      <c r="DH126" s="18"/>
      <c r="DI126" s="18"/>
      <c r="DJ126" s="19"/>
    </row>
    <row r="127" spans="1:114" s="17" customFormat="1" ht="100.9" customHeight="1" x14ac:dyDescent="0.25">
      <c r="A127" s="57"/>
      <c r="B127" s="26" t="s">
        <v>340</v>
      </c>
      <c r="C127" s="22">
        <f t="shared" si="55"/>
        <v>0</v>
      </c>
      <c r="D127" s="23">
        <f t="shared" ref="D127:N128" si="60">D130+D133+D136+D139</f>
        <v>0</v>
      </c>
      <c r="E127" s="23">
        <f t="shared" si="60"/>
        <v>0</v>
      </c>
      <c r="F127" s="23">
        <f t="shared" si="60"/>
        <v>0</v>
      </c>
      <c r="G127" s="23">
        <f t="shared" si="60"/>
        <v>0</v>
      </c>
      <c r="H127" s="23">
        <f t="shared" si="60"/>
        <v>0</v>
      </c>
      <c r="I127" s="23">
        <f t="shared" si="60"/>
        <v>0</v>
      </c>
      <c r="J127" s="23">
        <f t="shared" si="60"/>
        <v>0</v>
      </c>
      <c r="K127" s="23">
        <f t="shared" si="60"/>
        <v>0</v>
      </c>
      <c r="L127" s="23">
        <f t="shared" si="60"/>
        <v>0</v>
      </c>
      <c r="M127" s="23">
        <f t="shared" si="60"/>
        <v>0</v>
      </c>
      <c r="N127" s="23">
        <f t="shared" si="60"/>
        <v>0</v>
      </c>
      <c r="O127" s="57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  <c r="DC127" s="18"/>
      <c r="DD127" s="18"/>
      <c r="DE127" s="18"/>
      <c r="DF127" s="18"/>
      <c r="DG127" s="18"/>
      <c r="DH127" s="18"/>
      <c r="DI127" s="18"/>
      <c r="DJ127" s="19"/>
    </row>
    <row r="128" spans="1:114" s="17" customFormat="1" ht="144.6" customHeight="1" x14ac:dyDescent="0.25">
      <c r="A128" s="57"/>
      <c r="B128" s="25" t="s">
        <v>341</v>
      </c>
      <c r="C128" s="22">
        <f t="shared" si="55"/>
        <v>0</v>
      </c>
      <c r="D128" s="23">
        <f t="shared" si="60"/>
        <v>0</v>
      </c>
      <c r="E128" s="23">
        <f t="shared" si="60"/>
        <v>0</v>
      </c>
      <c r="F128" s="23">
        <f t="shared" si="60"/>
        <v>0</v>
      </c>
      <c r="G128" s="23">
        <f t="shared" si="60"/>
        <v>0</v>
      </c>
      <c r="H128" s="23">
        <f t="shared" si="60"/>
        <v>0</v>
      </c>
      <c r="I128" s="23">
        <f t="shared" si="60"/>
        <v>0</v>
      </c>
      <c r="J128" s="23">
        <f t="shared" si="60"/>
        <v>0</v>
      </c>
      <c r="K128" s="23">
        <f t="shared" si="60"/>
        <v>0</v>
      </c>
      <c r="L128" s="23">
        <f t="shared" si="60"/>
        <v>0</v>
      </c>
      <c r="M128" s="23">
        <f t="shared" si="60"/>
        <v>0</v>
      </c>
      <c r="N128" s="23">
        <f t="shared" si="60"/>
        <v>0</v>
      </c>
      <c r="O128" s="57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18"/>
      <c r="BU128" s="18"/>
      <c r="BV128" s="18"/>
      <c r="BW128" s="18"/>
      <c r="BX128" s="18"/>
      <c r="BY128" s="18"/>
      <c r="BZ128" s="18"/>
      <c r="CA128" s="18"/>
      <c r="CB128" s="18"/>
      <c r="CC128" s="18"/>
      <c r="CD128" s="18"/>
      <c r="CE128" s="18"/>
      <c r="CF128" s="18"/>
      <c r="CG128" s="18"/>
      <c r="CH128" s="18"/>
      <c r="CI128" s="18"/>
      <c r="CJ128" s="18"/>
      <c r="CK128" s="18"/>
      <c r="CL128" s="18"/>
      <c r="CM128" s="18"/>
      <c r="CN128" s="18"/>
      <c r="CO128" s="18"/>
      <c r="CP128" s="18"/>
      <c r="CQ128" s="18"/>
      <c r="CR128" s="18"/>
      <c r="CS128" s="18"/>
      <c r="CT128" s="18"/>
      <c r="CU128" s="18"/>
      <c r="CV128" s="18"/>
      <c r="CW128" s="18"/>
      <c r="CX128" s="18"/>
      <c r="CY128" s="18"/>
      <c r="CZ128" s="18"/>
      <c r="DA128" s="18"/>
      <c r="DB128" s="18"/>
      <c r="DC128" s="18"/>
      <c r="DD128" s="18"/>
      <c r="DE128" s="18"/>
      <c r="DF128" s="18"/>
      <c r="DG128" s="18"/>
      <c r="DH128" s="18"/>
      <c r="DI128" s="18"/>
      <c r="DJ128" s="19"/>
    </row>
    <row r="129" spans="1:114" s="17" customFormat="1" ht="74.25" customHeight="1" x14ac:dyDescent="0.25">
      <c r="A129" s="57" t="s">
        <v>383</v>
      </c>
      <c r="B129" s="25" t="s">
        <v>342</v>
      </c>
      <c r="C129" s="22">
        <f t="shared" si="55"/>
        <v>0</v>
      </c>
      <c r="D129" s="22">
        <f>D130+D131</f>
        <v>0</v>
      </c>
      <c r="E129" s="22">
        <f t="shared" ref="E129:N129" si="61">E130+E131</f>
        <v>0</v>
      </c>
      <c r="F129" s="22">
        <f t="shared" si="61"/>
        <v>0</v>
      </c>
      <c r="G129" s="22">
        <f t="shared" si="61"/>
        <v>0</v>
      </c>
      <c r="H129" s="22">
        <f t="shared" si="61"/>
        <v>0</v>
      </c>
      <c r="I129" s="22">
        <f t="shared" si="61"/>
        <v>0</v>
      </c>
      <c r="J129" s="22">
        <f t="shared" si="61"/>
        <v>0</v>
      </c>
      <c r="K129" s="22">
        <f t="shared" si="61"/>
        <v>0</v>
      </c>
      <c r="L129" s="22">
        <f t="shared" si="61"/>
        <v>0</v>
      </c>
      <c r="M129" s="22">
        <f t="shared" si="61"/>
        <v>0</v>
      </c>
      <c r="N129" s="22">
        <f t="shared" si="61"/>
        <v>0</v>
      </c>
      <c r="O129" s="57" t="s">
        <v>367</v>
      </c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8"/>
      <c r="CC129" s="18"/>
      <c r="CD129" s="18"/>
      <c r="CE129" s="18"/>
      <c r="CF129" s="18"/>
      <c r="CG129" s="18"/>
      <c r="CH129" s="18"/>
      <c r="CI129" s="18"/>
      <c r="CJ129" s="18"/>
      <c r="CK129" s="18"/>
      <c r="CL129" s="18"/>
      <c r="CM129" s="18"/>
      <c r="CN129" s="18"/>
      <c r="CO129" s="18"/>
      <c r="CP129" s="18"/>
      <c r="CQ129" s="18"/>
      <c r="CR129" s="18"/>
      <c r="CS129" s="18"/>
      <c r="CT129" s="18"/>
      <c r="CU129" s="18"/>
      <c r="CV129" s="18"/>
      <c r="CW129" s="18"/>
      <c r="CX129" s="18"/>
      <c r="CY129" s="18"/>
      <c r="CZ129" s="18"/>
      <c r="DA129" s="18"/>
      <c r="DB129" s="18"/>
      <c r="DC129" s="18"/>
      <c r="DD129" s="18"/>
      <c r="DE129" s="18"/>
      <c r="DF129" s="18"/>
      <c r="DG129" s="18"/>
      <c r="DH129" s="18"/>
      <c r="DI129" s="18"/>
      <c r="DJ129" s="19"/>
    </row>
    <row r="130" spans="1:114" s="17" customFormat="1" ht="113.45" customHeight="1" x14ac:dyDescent="0.25">
      <c r="A130" s="57"/>
      <c r="B130" s="26" t="s">
        <v>340</v>
      </c>
      <c r="C130" s="22">
        <f t="shared" si="55"/>
        <v>0</v>
      </c>
      <c r="D130" s="22">
        <v>0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57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8"/>
      <c r="BR130" s="18"/>
      <c r="BS130" s="18"/>
      <c r="BT130" s="18"/>
      <c r="BU130" s="18"/>
      <c r="BV130" s="18"/>
      <c r="BW130" s="18"/>
      <c r="BX130" s="18"/>
      <c r="BY130" s="18"/>
      <c r="BZ130" s="18"/>
      <c r="CA130" s="18"/>
      <c r="CB130" s="18"/>
      <c r="CC130" s="18"/>
      <c r="CD130" s="18"/>
      <c r="CE130" s="18"/>
      <c r="CF130" s="18"/>
      <c r="CG130" s="18"/>
      <c r="CH130" s="18"/>
      <c r="CI130" s="18"/>
      <c r="CJ130" s="18"/>
      <c r="CK130" s="18"/>
      <c r="CL130" s="18"/>
      <c r="CM130" s="18"/>
      <c r="CN130" s="18"/>
      <c r="CO130" s="18"/>
      <c r="CP130" s="18"/>
      <c r="CQ130" s="18"/>
      <c r="CR130" s="18"/>
      <c r="CS130" s="18"/>
      <c r="CT130" s="18"/>
      <c r="CU130" s="18"/>
      <c r="CV130" s="18"/>
      <c r="CW130" s="18"/>
      <c r="CX130" s="18"/>
      <c r="CY130" s="18"/>
      <c r="CZ130" s="18"/>
      <c r="DA130" s="18"/>
      <c r="DB130" s="18"/>
      <c r="DC130" s="18"/>
      <c r="DD130" s="18"/>
      <c r="DE130" s="18"/>
      <c r="DF130" s="18"/>
      <c r="DG130" s="18"/>
      <c r="DH130" s="18"/>
      <c r="DI130" s="18"/>
      <c r="DJ130" s="19"/>
    </row>
    <row r="131" spans="1:114" s="17" customFormat="1" ht="148.15" customHeight="1" x14ac:dyDescent="0.25">
      <c r="A131" s="57"/>
      <c r="B131" s="25" t="s">
        <v>341</v>
      </c>
      <c r="C131" s="22">
        <f t="shared" si="55"/>
        <v>0</v>
      </c>
      <c r="D131" s="22">
        <v>0</v>
      </c>
      <c r="E131" s="22">
        <v>0</v>
      </c>
      <c r="F131" s="22">
        <v>0</v>
      </c>
      <c r="G131" s="22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57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  <c r="BI131" s="18"/>
      <c r="BJ131" s="18"/>
      <c r="BK131" s="18"/>
      <c r="BL131" s="18"/>
      <c r="BM131" s="18"/>
      <c r="BN131" s="18"/>
      <c r="BO131" s="18"/>
      <c r="BP131" s="18"/>
      <c r="BQ131" s="18"/>
      <c r="BR131" s="18"/>
      <c r="BS131" s="18"/>
      <c r="BT131" s="18"/>
      <c r="BU131" s="18"/>
      <c r="BV131" s="18"/>
      <c r="BW131" s="18"/>
      <c r="BX131" s="18"/>
      <c r="BY131" s="18"/>
      <c r="BZ131" s="18"/>
      <c r="CA131" s="18"/>
      <c r="CB131" s="18"/>
      <c r="CC131" s="18"/>
      <c r="CD131" s="18"/>
      <c r="CE131" s="18"/>
      <c r="CF131" s="18"/>
      <c r="CG131" s="18"/>
      <c r="CH131" s="18"/>
      <c r="CI131" s="18"/>
      <c r="CJ131" s="18"/>
      <c r="CK131" s="18"/>
      <c r="CL131" s="18"/>
      <c r="CM131" s="18"/>
      <c r="CN131" s="18"/>
      <c r="CO131" s="18"/>
      <c r="CP131" s="18"/>
      <c r="CQ131" s="18"/>
      <c r="CR131" s="18"/>
      <c r="CS131" s="18"/>
      <c r="CT131" s="18"/>
      <c r="CU131" s="18"/>
      <c r="CV131" s="18"/>
      <c r="CW131" s="18"/>
      <c r="CX131" s="18"/>
      <c r="CY131" s="18"/>
      <c r="CZ131" s="18"/>
      <c r="DA131" s="18"/>
      <c r="DB131" s="18"/>
      <c r="DC131" s="18"/>
      <c r="DD131" s="18"/>
      <c r="DE131" s="18"/>
      <c r="DF131" s="18"/>
      <c r="DG131" s="18"/>
      <c r="DH131" s="18"/>
      <c r="DI131" s="18"/>
      <c r="DJ131" s="19"/>
    </row>
    <row r="132" spans="1:114" s="17" customFormat="1" ht="96" customHeight="1" x14ac:dyDescent="0.25">
      <c r="A132" s="57" t="s">
        <v>384</v>
      </c>
      <c r="B132" s="25" t="s">
        <v>342</v>
      </c>
      <c r="C132" s="22">
        <f t="shared" si="55"/>
        <v>0</v>
      </c>
      <c r="D132" s="22">
        <f>D133+D134</f>
        <v>0</v>
      </c>
      <c r="E132" s="22">
        <f t="shared" ref="E132:N132" si="62">E133+E134</f>
        <v>0</v>
      </c>
      <c r="F132" s="22">
        <f t="shared" si="62"/>
        <v>0</v>
      </c>
      <c r="G132" s="22">
        <f t="shared" si="62"/>
        <v>0</v>
      </c>
      <c r="H132" s="22">
        <f t="shared" si="62"/>
        <v>0</v>
      </c>
      <c r="I132" s="22">
        <f t="shared" si="62"/>
        <v>0</v>
      </c>
      <c r="J132" s="22">
        <f t="shared" si="62"/>
        <v>0</v>
      </c>
      <c r="K132" s="22">
        <f t="shared" si="62"/>
        <v>0</v>
      </c>
      <c r="L132" s="22">
        <f t="shared" si="62"/>
        <v>0</v>
      </c>
      <c r="M132" s="22">
        <f t="shared" si="62"/>
        <v>0</v>
      </c>
      <c r="N132" s="22">
        <f t="shared" si="62"/>
        <v>0</v>
      </c>
      <c r="O132" s="57" t="s">
        <v>368</v>
      </c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18"/>
      <c r="BN132" s="18"/>
      <c r="BO132" s="18"/>
      <c r="BP132" s="18"/>
      <c r="BQ132" s="18"/>
      <c r="BR132" s="18"/>
      <c r="BS132" s="18"/>
      <c r="BT132" s="18"/>
      <c r="BU132" s="18"/>
      <c r="BV132" s="18"/>
      <c r="BW132" s="18"/>
      <c r="BX132" s="18"/>
      <c r="BY132" s="18"/>
      <c r="BZ132" s="18"/>
      <c r="CA132" s="18"/>
      <c r="CB132" s="18"/>
      <c r="CC132" s="18"/>
      <c r="CD132" s="18"/>
      <c r="CE132" s="18"/>
      <c r="CF132" s="18"/>
      <c r="CG132" s="18"/>
      <c r="CH132" s="18"/>
      <c r="CI132" s="18"/>
      <c r="CJ132" s="18"/>
      <c r="CK132" s="18"/>
      <c r="CL132" s="18"/>
      <c r="CM132" s="18"/>
      <c r="CN132" s="18"/>
      <c r="CO132" s="18"/>
      <c r="CP132" s="18"/>
      <c r="CQ132" s="18"/>
      <c r="CR132" s="18"/>
      <c r="CS132" s="18"/>
      <c r="CT132" s="18"/>
      <c r="CU132" s="18"/>
      <c r="CV132" s="18"/>
      <c r="CW132" s="18"/>
      <c r="CX132" s="18"/>
      <c r="CY132" s="18"/>
      <c r="CZ132" s="18"/>
      <c r="DA132" s="18"/>
      <c r="DB132" s="18"/>
      <c r="DC132" s="18"/>
      <c r="DD132" s="18"/>
      <c r="DE132" s="18"/>
      <c r="DF132" s="18"/>
      <c r="DG132" s="18"/>
      <c r="DH132" s="18"/>
      <c r="DI132" s="18"/>
      <c r="DJ132" s="19"/>
    </row>
    <row r="133" spans="1:114" s="17" customFormat="1" ht="120.6" customHeight="1" x14ac:dyDescent="0.25">
      <c r="A133" s="57"/>
      <c r="B133" s="26" t="s">
        <v>340</v>
      </c>
      <c r="C133" s="22">
        <f t="shared" si="55"/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57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8"/>
      <c r="BR133" s="18"/>
      <c r="BS133" s="18"/>
      <c r="BT133" s="18"/>
      <c r="BU133" s="18"/>
      <c r="BV133" s="18"/>
      <c r="BW133" s="18"/>
      <c r="BX133" s="18"/>
      <c r="BY133" s="18"/>
      <c r="BZ133" s="18"/>
      <c r="CA133" s="18"/>
      <c r="CB133" s="18"/>
      <c r="CC133" s="18"/>
      <c r="CD133" s="18"/>
      <c r="CE133" s="18"/>
      <c r="CF133" s="18"/>
      <c r="CG133" s="18"/>
      <c r="CH133" s="18"/>
      <c r="CI133" s="18"/>
      <c r="CJ133" s="18"/>
      <c r="CK133" s="18"/>
      <c r="CL133" s="18"/>
      <c r="CM133" s="18"/>
      <c r="CN133" s="18"/>
      <c r="CO133" s="18"/>
      <c r="CP133" s="18"/>
      <c r="CQ133" s="18"/>
      <c r="CR133" s="18"/>
      <c r="CS133" s="18"/>
      <c r="CT133" s="18"/>
      <c r="CU133" s="18"/>
      <c r="CV133" s="18"/>
      <c r="CW133" s="18"/>
      <c r="CX133" s="18"/>
      <c r="CY133" s="18"/>
      <c r="CZ133" s="18"/>
      <c r="DA133" s="18"/>
      <c r="DB133" s="18"/>
      <c r="DC133" s="18"/>
      <c r="DD133" s="18"/>
      <c r="DE133" s="18"/>
      <c r="DF133" s="18"/>
      <c r="DG133" s="18"/>
      <c r="DH133" s="18"/>
      <c r="DI133" s="18"/>
      <c r="DJ133" s="19"/>
    </row>
    <row r="134" spans="1:114" s="17" customFormat="1" ht="156" customHeight="1" x14ac:dyDescent="0.25">
      <c r="A134" s="57"/>
      <c r="B134" s="25" t="s">
        <v>341</v>
      </c>
      <c r="C134" s="22">
        <f t="shared" si="55"/>
        <v>0</v>
      </c>
      <c r="D134" s="22">
        <v>0</v>
      </c>
      <c r="E134" s="22">
        <v>0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22">
        <v>0</v>
      </c>
      <c r="O134" s="57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/>
      <c r="BT134" s="18"/>
      <c r="BU134" s="18"/>
      <c r="BV134" s="18"/>
      <c r="BW134" s="18"/>
      <c r="BX134" s="18"/>
      <c r="BY134" s="18"/>
      <c r="BZ134" s="18"/>
      <c r="CA134" s="18"/>
      <c r="CB134" s="18"/>
      <c r="CC134" s="18"/>
      <c r="CD134" s="18"/>
      <c r="CE134" s="18"/>
      <c r="CF134" s="18"/>
      <c r="CG134" s="18"/>
      <c r="CH134" s="18"/>
      <c r="CI134" s="18"/>
      <c r="CJ134" s="18"/>
      <c r="CK134" s="18"/>
      <c r="CL134" s="18"/>
      <c r="CM134" s="18"/>
      <c r="CN134" s="18"/>
      <c r="CO134" s="18"/>
      <c r="CP134" s="18"/>
      <c r="CQ134" s="18"/>
      <c r="CR134" s="18"/>
      <c r="CS134" s="18"/>
      <c r="CT134" s="18"/>
      <c r="CU134" s="18"/>
      <c r="CV134" s="18"/>
      <c r="CW134" s="18"/>
      <c r="CX134" s="18"/>
      <c r="CY134" s="18"/>
      <c r="CZ134" s="18"/>
      <c r="DA134" s="18"/>
      <c r="DB134" s="18"/>
      <c r="DC134" s="18"/>
      <c r="DD134" s="18"/>
      <c r="DE134" s="18"/>
      <c r="DF134" s="18"/>
      <c r="DG134" s="18"/>
      <c r="DH134" s="18"/>
      <c r="DI134" s="18"/>
      <c r="DJ134" s="19"/>
    </row>
    <row r="135" spans="1:114" s="17" customFormat="1" ht="93.75" customHeight="1" x14ac:dyDescent="0.25">
      <c r="A135" s="57" t="s">
        <v>385</v>
      </c>
      <c r="B135" s="25" t="s">
        <v>342</v>
      </c>
      <c r="C135" s="22">
        <f t="shared" si="55"/>
        <v>0</v>
      </c>
      <c r="D135" s="22">
        <f>D136+D137</f>
        <v>0</v>
      </c>
      <c r="E135" s="22">
        <f t="shared" ref="E135:N135" si="63">E136+E137</f>
        <v>0</v>
      </c>
      <c r="F135" s="22">
        <f t="shared" si="63"/>
        <v>0</v>
      </c>
      <c r="G135" s="22">
        <f t="shared" si="63"/>
        <v>0</v>
      </c>
      <c r="H135" s="22">
        <f t="shared" si="63"/>
        <v>0</v>
      </c>
      <c r="I135" s="22">
        <f t="shared" si="63"/>
        <v>0</v>
      </c>
      <c r="J135" s="22">
        <f t="shared" si="63"/>
        <v>0</v>
      </c>
      <c r="K135" s="22">
        <f t="shared" si="63"/>
        <v>0</v>
      </c>
      <c r="L135" s="22">
        <f t="shared" si="63"/>
        <v>0</v>
      </c>
      <c r="M135" s="22">
        <f t="shared" si="63"/>
        <v>0</v>
      </c>
      <c r="N135" s="22">
        <f t="shared" si="63"/>
        <v>0</v>
      </c>
      <c r="O135" s="57" t="s">
        <v>367</v>
      </c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18"/>
      <c r="BN135" s="18"/>
      <c r="BO135" s="18"/>
      <c r="BP135" s="18"/>
      <c r="BQ135" s="18"/>
      <c r="BR135" s="18"/>
      <c r="BS135" s="18"/>
      <c r="BT135" s="18"/>
      <c r="BU135" s="18"/>
      <c r="BV135" s="18"/>
      <c r="BW135" s="18"/>
      <c r="BX135" s="18"/>
      <c r="BY135" s="18"/>
      <c r="BZ135" s="18"/>
      <c r="CA135" s="18"/>
      <c r="CB135" s="18"/>
      <c r="CC135" s="18"/>
      <c r="CD135" s="18"/>
      <c r="CE135" s="18"/>
      <c r="CF135" s="18"/>
      <c r="CG135" s="18"/>
      <c r="CH135" s="18"/>
      <c r="CI135" s="18"/>
      <c r="CJ135" s="18"/>
      <c r="CK135" s="18"/>
      <c r="CL135" s="18"/>
      <c r="CM135" s="18"/>
      <c r="CN135" s="18"/>
      <c r="CO135" s="18"/>
      <c r="CP135" s="18"/>
      <c r="CQ135" s="18"/>
      <c r="CR135" s="18"/>
      <c r="CS135" s="18"/>
      <c r="CT135" s="18"/>
      <c r="CU135" s="18"/>
      <c r="CV135" s="18"/>
      <c r="CW135" s="18"/>
      <c r="CX135" s="18"/>
      <c r="CY135" s="18"/>
      <c r="CZ135" s="18"/>
      <c r="DA135" s="18"/>
      <c r="DB135" s="18"/>
      <c r="DC135" s="18"/>
      <c r="DD135" s="18"/>
      <c r="DE135" s="18"/>
      <c r="DF135" s="18"/>
      <c r="DG135" s="18"/>
      <c r="DH135" s="18"/>
      <c r="DI135" s="18"/>
      <c r="DJ135" s="19"/>
    </row>
    <row r="136" spans="1:114" s="17" customFormat="1" ht="115.9" customHeight="1" x14ac:dyDescent="0.25">
      <c r="A136" s="57"/>
      <c r="B136" s="26" t="s">
        <v>340</v>
      </c>
      <c r="C136" s="22">
        <f t="shared" si="55"/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57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  <c r="BL136" s="18"/>
      <c r="BM136" s="18"/>
      <c r="BN136" s="18"/>
      <c r="BO136" s="18"/>
      <c r="BP136" s="18"/>
      <c r="BQ136" s="18"/>
      <c r="BR136" s="18"/>
      <c r="BS136" s="18"/>
      <c r="BT136" s="18"/>
      <c r="BU136" s="18"/>
      <c r="BV136" s="18"/>
      <c r="BW136" s="18"/>
      <c r="BX136" s="18"/>
      <c r="BY136" s="18"/>
      <c r="BZ136" s="18"/>
      <c r="CA136" s="18"/>
      <c r="CB136" s="18"/>
      <c r="CC136" s="18"/>
      <c r="CD136" s="18"/>
      <c r="CE136" s="18"/>
      <c r="CF136" s="18"/>
      <c r="CG136" s="18"/>
      <c r="CH136" s="18"/>
      <c r="CI136" s="18"/>
      <c r="CJ136" s="18"/>
      <c r="CK136" s="18"/>
      <c r="CL136" s="18"/>
      <c r="CM136" s="18"/>
      <c r="CN136" s="18"/>
      <c r="CO136" s="18"/>
      <c r="CP136" s="18"/>
      <c r="CQ136" s="18"/>
      <c r="CR136" s="18"/>
      <c r="CS136" s="18"/>
      <c r="CT136" s="18"/>
      <c r="CU136" s="18"/>
      <c r="CV136" s="18"/>
      <c r="CW136" s="18"/>
      <c r="CX136" s="18"/>
      <c r="CY136" s="18"/>
      <c r="CZ136" s="18"/>
      <c r="DA136" s="18"/>
      <c r="DB136" s="18"/>
      <c r="DC136" s="18"/>
      <c r="DD136" s="18"/>
      <c r="DE136" s="18"/>
      <c r="DF136" s="18"/>
      <c r="DG136" s="18"/>
      <c r="DH136" s="18"/>
      <c r="DI136" s="18"/>
      <c r="DJ136" s="19"/>
    </row>
    <row r="137" spans="1:114" s="17" customFormat="1" ht="63" customHeight="1" x14ac:dyDescent="0.25">
      <c r="A137" s="57"/>
      <c r="B137" s="25" t="s">
        <v>341</v>
      </c>
      <c r="C137" s="22">
        <f t="shared" si="55"/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57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  <c r="BN137" s="18"/>
      <c r="BO137" s="18"/>
      <c r="BP137" s="18"/>
      <c r="BQ137" s="18"/>
      <c r="BR137" s="18"/>
      <c r="BS137" s="18"/>
      <c r="BT137" s="18"/>
      <c r="BU137" s="18"/>
      <c r="BV137" s="18"/>
      <c r="BW137" s="18"/>
      <c r="BX137" s="18"/>
      <c r="BY137" s="18"/>
      <c r="BZ137" s="18"/>
      <c r="CA137" s="18"/>
      <c r="CB137" s="18"/>
      <c r="CC137" s="18"/>
      <c r="CD137" s="18"/>
      <c r="CE137" s="18"/>
      <c r="CF137" s="18"/>
      <c r="CG137" s="18"/>
      <c r="CH137" s="18"/>
      <c r="CI137" s="18"/>
      <c r="CJ137" s="18"/>
      <c r="CK137" s="18"/>
      <c r="CL137" s="18"/>
      <c r="CM137" s="18"/>
      <c r="CN137" s="18"/>
      <c r="CO137" s="18"/>
      <c r="CP137" s="18"/>
      <c r="CQ137" s="18"/>
      <c r="CR137" s="18"/>
      <c r="CS137" s="18"/>
      <c r="CT137" s="18"/>
      <c r="CU137" s="18"/>
      <c r="CV137" s="18"/>
      <c r="CW137" s="18"/>
      <c r="CX137" s="18"/>
      <c r="CY137" s="18"/>
      <c r="CZ137" s="18"/>
      <c r="DA137" s="18"/>
      <c r="DB137" s="18"/>
      <c r="DC137" s="18"/>
      <c r="DD137" s="18"/>
      <c r="DE137" s="18"/>
      <c r="DF137" s="18"/>
      <c r="DG137" s="18"/>
      <c r="DH137" s="18"/>
      <c r="DI137" s="18"/>
      <c r="DJ137" s="19"/>
    </row>
    <row r="138" spans="1:114" s="17" customFormat="1" ht="90.75" customHeight="1" x14ac:dyDescent="0.25">
      <c r="A138" s="57" t="s">
        <v>386</v>
      </c>
      <c r="B138" s="25" t="s">
        <v>342</v>
      </c>
      <c r="C138" s="22">
        <f t="shared" si="55"/>
        <v>0</v>
      </c>
      <c r="D138" s="22">
        <f>D139+D140</f>
        <v>0</v>
      </c>
      <c r="E138" s="22">
        <f t="shared" ref="E138:N138" si="64">E139+E140</f>
        <v>0</v>
      </c>
      <c r="F138" s="22">
        <f t="shared" si="64"/>
        <v>0</v>
      </c>
      <c r="G138" s="22">
        <f t="shared" si="64"/>
        <v>0</v>
      </c>
      <c r="H138" s="22">
        <f t="shared" si="64"/>
        <v>0</v>
      </c>
      <c r="I138" s="22">
        <f t="shared" si="64"/>
        <v>0</v>
      </c>
      <c r="J138" s="22">
        <f t="shared" si="64"/>
        <v>0</v>
      </c>
      <c r="K138" s="22">
        <f t="shared" si="64"/>
        <v>0</v>
      </c>
      <c r="L138" s="22">
        <f t="shared" si="64"/>
        <v>0</v>
      </c>
      <c r="M138" s="22">
        <f t="shared" si="64"/>
        <v>0</v>
      </c>
      <c r="N138" s="22">
        <f t="shared" si="64"/>
        <v>0</v>
      </c>
      <c r="O138" s="57" t="s">
        <v>367</v>
      </c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/>
      <c r="BT138" s="18"/>
      <c r="BU138" s="18"/>
      <c r="BV138" s="18"/>
      <c r="BW138" s="18"/>
      <c r="BX138" s="18"/>
      <c r="BY138" s="18"/>
      <c r="BZ138" s="18"/>
      <c r="CA138" s="18"/>
      <c r="CB138" s="18"/>
      <c r="CC138" s="18"/>
      <c r="CD138" s="18"/>
      <c r="CE138" s="18"/>
      <c r="CF138" s="18"/>
      <c r="CG138" s="18"/>
      <c r="CH138" s="18"/>
      <c r="CI138" s="18"/>
      <c r="CJ138" s="18"/>
      <c r="CK138" s="18"/>
      <c r="CL138" s="18"/>
      <c r="CM138" s="18"/>
      <c r="CN138" s="18"/>
      <c r="CO138" s="18"/>
      <c r="CP138" s="18"/>
      <c r="CQ138" s="18"/>
      <c r="CR138" s="18"/>
      <c r="CS138" s="18"/>
      <c r="CT138" s="18"/>
      <c r="CU138" s="18"/>
      <c r="CV138" s="18"/>
      <c r="CW138" s="18"/>
      <c r="CX138" s="18"/>
      <c r="CY138" s="18"/>
      <c r="CZ138" s="18"/>
      <c r="DA138" s="18"/>
      <c r="DB138" s="18"/>
      <c r="DC138" s="18"/>
      <c r="DD138" s="18"/>
      <c r="DE138" s="18"/>
      <c r="DF138" s="18"/>
      <c r="DG138" s="18"/>
      <c r="DH138" s="18"/>
      <c r="DI138" s="18"/>
      <c r="DJ138" s="19"/>
    </row>
    <row r="139" spans="1:114" s="17" customFormat="1" ht="117" customHeight="1" x14ac:dyDescent="0.25">
      <c r="A139" s="57"/>
      <c r="B139" s="26" t="s">
        <v>340</v>
      </c>
      <c r="C139" s="22">
        <f t="shared" si="55"/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57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  <c r="BN139" s="18"/>
      <c r="BO139" s="18"/>
      <c r="BP139" s="18"/>
      <c r="BQ139" s="18"/>
      <c r="BR139" s="18"/>
      <c r="BS139" s="18"/>
      <c r="BT139" s="18"/>
      <c r="BU139" s="18"/>
      <c r="BV139" s="18"/>
      <c r="BW139" s="18"/>
      <c r="BX139" s="18"/>
      <c r="BY139" s="18"/>
      <c r="BZ139" s="18"/>
      <c r="CA139" s="18"/>
      <c r="CB139" s="18"/>
      <c r="CC139" s="18"/>
      <c r="CD139" s="18"/>
      <c r="CE139" s="18"/>
      <c r="CF139" s="18"/>
      <c r="CG139" s="18"/>
      <c r="CH139" s="18"/>
      <c r="CI139" s="18"/>
      <c r="CJ139" s="18"/>
      <c r="CK139" s="18"/>
      <c r="CL139" s="18"/>
      <c r="CM139" s="18"/>
      <c r="CN139" s="18"/>
      <c r="CO139" s="18"/>
      <c r="CP139" s="18"/>
      <c r="CQ139" s="18"/>
      <c r="CR139" s="18"/>
      <c r="CS139" s="18"/>
      <c r="CT139" s="18"/>
      <c r="CU139" s="18"/>
      <c r="CV139" s="18"/>
      <c r="CW139" s="18"/>
      <c r="CX139" s="18"/>
      <c r="CY139" s="18"/>
      <c r="CZ139" s="18"/>
      <c r="DA139" s="18"/>
      <c r="DB139" s="18"/>
      <c r="DC139" s="18"/>
      <c r="DD139" s="18"/>
      <c r="DE139" s="18"/>
      <c r="DF139" s="18"/>
      <c r="DG139" s="18"/>
      <c r="DH139" s="18"/>
      <c r="DI139" s="18"/>
      <c r="DJ139" s="19"/>
    </row>
    <row r="140" spans="1:114" s="17" customFormat="1" ht="69.599999999999994" customHeight="1" x14ac:dyDescent="0.25">
      <c r="A140" s="57"/>
      <c r="B140" s="25" t="s">
        <v>341</v>
      </c>
      <c r="C140" s="22">
        <f t="shared" si="55"/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57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  <c r="BL140" s="18"/>
      <c r="BM140" s="18"/>
      <c r="BN140" s="18"/>
      <c r="BO140" s="18"/>
      <c r="BP140" s="18"/>
      <c r="BQ140" s="18"/>
      <c r="BR140" s="18"/>
      <c r="BS140" s="18"/>
      <c r="BT140" s="18"/>
      <c r="BU140" s="18"/>
      <c r="BV140" s="18"/>
      <c r="BW140" s="18"/>
      <c r="BX140" s="18"/>
      <c r="BY140" s="18"/>
      <c r="BZ140" s="18"/>
      <c r="CA140" s="18"/>
      <c r="CB140" s="18"/>
      <c r="CC140" s="18"/>
      <c r="CD140" s="18"/>
      <c r="CE140" s="18"/>
      <c r="CF140" s="18"/>
      <c r="CG140" s="18"/>
      <c r="CH140" s="18"/>
      <c r="CI140" s="18"/>
      <c r="CJ140" s="18"/>
      <c r="CK140" s="18"/>
      <c r="CL140" s="18"/>
      <c r="CM140" s="18"/>
      <c r="CN140" s="18"/>
      <c r="CO140" s="18"/>
      <c r="CP140" s="18"/>
      <c r="CQ140" s="18"/>
      <c r="CR140" s="18"/>
      <c r="CS140" s="18"/>
      <c r="CT140" s="18"/>
      <c r="CU140" s="18"/>
      <c r="CV140" s="18"/>
      <c r="CW140" s="18"/>
      <c r="CX140" s="18"/>
      <c r="CY140" s="18"/>
      <c r="CZ140" s="18"/>
      <c r="DA140" s="18"/>
      <c r="DB140" s="18"/>
      <c r="DC140" s="18"/>
      <c r="DD140" s="18"/>
      <c r="DE140" s="18"/>
      <c r="DF140" s="18"/>
      <c r="DG140" s="18"/>
      <c r="DH140" s="18"/>
      <c r="DI140" s="18"/>
      <c r="DJ140" s="19"/>
    </row>
    <row r="141" spans="1:114" s="17" customFormat="1" ht="84.75" customHeight="1" x14ac:dyDescent="0.25">
      <c r="A141" s="57" t="s">
        <v>387</v>
      </c>
      <c r="B141" s="25" t="s">
        <v>342</v>
      </c>
      <c r="C141" s="22">
        <f t="shared" si="55"/>
        <v>0</v>
      </c>
      <c r="D141" s="22">
        <f>D142+D143</f>
        <v>0</v>
      </c>
      <c r="E141" s="22">
        <f t="shared" ref="E141:N141" si="65">E142+E143</f>
        <v>0</v>
      </c>
      <c r="F141" s="22">
        <f t="shared" si="65"/>
        <v>0</v>
      </c>
      <c r="G141" s="22">
        <f t="shared" si="65"/>
        <v>0</v>
      </c>
      <c r="H141" s="22">
        <f t="shared" si="65"/>
        <v>0</v>
      </c>
      <c r="I141" s="22">
        <f t="shared" si="65"/>
        <v>0</v>
      </c>
      <c r="J141" s="22">
        <f t="shared" si="65"/>
        <v>0</v>
      </c>
      <c r="K141" s="22">
        <f t="shared" si="65"/>
        <v>0</v>
      </c>
      <c r="L141" s="22">
        <f t="shared" si="65"/>
        <v>0</v>
      </c>
      <c r="M141" s="22">
        <f t="shared" si="65"/>
        <v>0</v>
      </c>
      <c r="N141" s="22">
        <f t="shared" si="65"/>
        <v>0</v>
      </c>
      <c r="O141" s="57" t="s">
        <v>367</v>
      </c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  <c r="BL141" s="18"/>
      <c r="BM141" s="18"/>
      <c r="BN141" s="18"/>
      <c r="BO141" s="18"/>
      <c r="BP141" s="18"/>
      <c r="BQ141" s="18"/>
      <c r="BR141" s="18"/>
      <c r="BS141" s="18"/>
      <c r="BT141" s="18"/>
      <c r="BU141" s="18"/>
      <c r="BV141" s="18"/>
      <c r="BW141" s="18"/>
      <c r="BX141" s="18"/>
      <c r="BY141" s="18"/>
      <c r="BZ141" s="18"/>
      <c r="CA141" s="18"/>
      <c r="CB141" s="18"/>
      <c r="CC141" s="18"/>
      <c r="CD141" s="18"/>
      <c r="CE141" s="18"/>
      <c r="CF141" s="18"/>
      <c r="CG141" s="18"/>
      <c r="CH141" s="18"/>
      <c r="CI141" s="18"/>
      <c r="CJ141" s="18"/>
      <c r="CK141" s="18"/>
      <c r="CL141" s="18"/>
      <c r="CM141" s="18"/>
      <c r="CN141" s="18"/>
      <c r="CO141" s="18"/>
      <c r="CP141" s="18"/>
      <c r="CQ141" s="18"/>
      <c r="CR141" s="18"/>
      <c r="CS141" s="18"/>
      <c r="CT141" s="18"/>
      <c r="CU141" s="18"/>
      <c r="CV141" s="18"/>
      <c r="CW141" s="18"/>
      <c r="CX141" s="18"/>
      <c r="CY141" s="18"/>
      <c r="CZ141" s="18"/>
      <c r="DA141" s="18"/>
      <c r="DB141" s="18"/>
      <c r="DC141" s="18"/>
      <c r="DD141" s="18"/>
      <c r="DE141" s="18"/>
      <c r="DF141" s="18"/>
      <c r="DG141" s="18"/>
      <c r="DH141" s="18"/>
      <c r="DI141" s="18"/>
      <c r="DJ141" s="19"/>
    </row>
    <row r="142" spans="1:114" s="17" customFormat="1" ht="122.45" customHeight="1" x14ac:dyDescent="0.25">
      <c r="A142" s="57"/>
      <c r="B142" s="26" t="s">
        <v>340</v>
      </c>
      <c r="C142" s="22">
        <f t="shared" si="55"/>
        <v>0</v>
      </c>
      <c r="D142" s="22">
        <v>0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57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18"/>
      <c r="BU142" s="18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18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18"/>
      <c r="DF142" s="18"/>
      <c r="DG142" s="18"/>
      <c r="DH142" s="18"/>
      <c r="DI142" s="18"/>
      <c r="DJ142" s="19"/>
    </row>
    <row r="143" spans="1:114" s="17" customFormat="1" ht="142.15" customHeight="1" x14ac:dyDescent="0.25">
      <c r="A143" s="57"/>
      <c r="B143" s="25" t="s">
        <v>341</v>
      </c>
      <c r="C143" s="22">
        <f t="shared" si="55"/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57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18"/>
      <c r="BN143" s="18"/>
      <c r="BO143" s="18"/>
      <c r="BP143" s="18"/>
      <c r="BQ143" s="18"/>
      <c r="BR143" s="18"/>
      <c r="BS143" s="18"/>
      <c r="BT143" s="18"/>
      <c r="BU143" s="18"/>
      <c r="BV143" s="18"/>
      <c r="BW143" s="18"/>
      <c r="BX143" s="18"/>
      <c r="BY143" s="18"/>
      <c r="BZ143" s="18"/>
      <c r="CA143" s="18"/>
      <c r="CB143" s="18"/>
      <c r="CC143" s="18"/>
      <c r="CD143" s="18"/>
      <c r="CE143" s="18"/>
      <c r="CF143" s="18"/>
      <c r="CG143" s="18"/>
      <c r="CH143" s="18"/>
      <c r="CI143" s="18"/>
      <c r="CJ143" s="18"/>
      <c r="CK143" s="18"/>
      <c r="CL143" s="18"/>
      <c r="CM143" s="18"/>
      <c r="CN143" s="18"/>
      <c r="CO143" s="18"/>
      <c r="CP143" s="18"/>
      <c r="CQ143" s="18"/>
      <c r="CR143" s="18"/>
      <c r="CS143" s="18"/>
      <c r="CT143" s="18"/>
      <c r="CU143" s="18"/>
      <c r="CV143" s="18"/>
      <c r="CW143" s="18"/>
      <c r="CX143" s="18"/>
      <c r="CY143" s="18"/>
      <c r="CZ143" s="18"/>
      <c r="DA143" s="18"/>
      <c r="DB143" s="18"/>
      <c r="DC143" s="18"/>
      <c r="DD143" s="18"/>
      <c r="DE143" s="18"/>
      <c r="DF143" s="18"/>
      <c r="DG143" s="18"/>
      <c r="DH143" s="18"/>
      <c r="DI143" s="18"/>
      <c r="DJ143" s="19"/>
    </row>
    <row r="144" spans="1:114" s="17" customFormat="1" ht="87.75" customHeight="1" x14ac:dyDescent="0.25">
      <c r="A144" s="57" t="s">
        <v>388</v>
      </c>
      <c r="B144" s="25" t="s">
        <v>342</v>
      </c>
      <c r="C144" s="22">
        <f t="shared" si="55"/>
        <v>0</v>
      </c>
      <c r="D144" s="22">
        <f>D145+D146</f>
        <v>0</v>
      </c>
      <c r="E144" s="22">
        <f t="shared" ref="E144:N144" si="66">E145+E146</f>
        <v>0</v>
      </c>
      <c r="F144" s="22">
        <f t="shared" si="66"/>
        <v>0</v>
      </c>
      <c r="G144" s="22">
        <f t="shared" si="66"/>
        <v>0</v>
      </c>
      <c r="H144" s="22">
        <f t="shared" si="66"/>
        <v>0</v>
      </c>
      <c r="I144" s="22">
        <f t="shared" si="66"/>
        <v>0</v>
      </c>
      <c r="J144" s="22">
        <f t="shared" si="66"/>
        <v>0</v>
      </c>
      <c r="K144" s="22">
        <f t="shared" si="66"/>
        <v>0</v>
      </c>
      <c r="L144" s="22">
        <f t="shared" si="66"/>
        <v>0</v>
      </c>
      <c r="M144" s="22">
        <f t="shared" si="66"/>
        <v>0</v>
      </c>
      <c r="N144" s="22">
        <f t="shared" si="66"/>
        <v>0</v>
      </c>
      <c r="O144" s="58" t="s">
        <v>362</v>
      </c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/>
      <c r="BT144" s="18"/>
      <c r="BU144" s="18"/>
      <c r="BV144" s="18"/>
      <c r="BW144" s="18"/>
      <c r="BX144" s="18"/>
      <c r="BY144" s="18"/>
      <c r="BZ144" s="18"/>
      <c r="CA144" s="18"/>
      <c r="CB144" s="18"/>
      <c r="CC144" s="18"/>
      <c r="CD144" s="18"/>
      <c r="CE144" s="18"/>
      <c r="CF144" s="18"/>
      <c r="CG144" s="18"/>
      <c r="CH144" s="18"/>
      <c r="CI144" s="18"/>
      <c r="CJ144" s="18"/>
      <c r="CK144" s="18"/>
      <c r="CL144" s="18"/>
      <c r="CM144" s="18"/>
      <c r="CN144" s="18"/>
      <c r="CO144" s="18"/>
      <c r="CP144" s="18"/>
      <c r="CQ144" s="18"/>
      <c r="CR144" s="18"/>
      <c r="CS144" s="18"/>
      <c r="CT144" s="18"/>
      <c r="CU144" s="18"/>
      <c r="CV144" s="18"/>
      <c r="CW144" s="18"/>
      <c r="CX144" s="18"/>
      <c r="CY144" s="18"/>
      <c r="CZ144" s="18"/>
      <c r="DA144" s="18"/>
      <c r="DB144" s="18"/>
      <c r="DC144" s="18"/>
      <c r="DD144" s="18"/>
      <c r="DE144" s="18"/>
      <c r="DF144" s="18"/>
      <c r="DG144" s="18"/>
      <c r="DH144" s="18"/>
      <c r="DI144" s="18"/>
      <c r="DJ144" s="19"/>
    </row>
    <row r="145" spans="1:114" s="17" customFormat="1" ht="109.15" customHeight="1" x14ac:dyDescent="0.25">
      <c r="A145" s="57"/>
      <c r="B145" s="26" t="s">
        <v>340</v>
      </c>
      <c r="C145" s="22">
        <f t="shared" si="55"/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5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/>
      <c r="BT145" s="18"/>
      <c r="BU145" s="18"/>
      <c r="BV145" s="18"/>
      <c r="BW145" s="18"/>
      <c r="BX145" s="18"/>
      <c r="BY145" s="18"/>
      <c r="BZ145" s="18"/>
      <c r="CA145" s="18"/>
      <c r="CB145" s="18"/>
      <c r="CC145" s="18"/>
      <c r="CD145" s="18"/>
      <c r="CE145" s="18"/>
      <c r="CF145" s="18"/>
      <c r="CG145" s="18"/>
      <c r="CH145" s="18"/>
      <c r="CI145" s="18"/>
      <c r="CJ145" s="18"/>
      <c r="CK145" s="18"/>
      <c r="CL145" s="18"/>
      <c r="CM145" s="18"/>
      <c r="CN145" s="18"/>
      <c r="CO145" s="18"/>
      <c r="CP145" s="18"/>
      <c r="CQ145" s="18"/>
      <c r="CR145" s="18"/>
      <c r="CS145" s="18"/>
      <c r="CT145" s="18"/>
      <c r="CU145" s="18"/>
      <c r="CV145" s="18"/>
      <c r="CW145" s="18"/>
      <c r="CX145" s="18"/>
      <c r="CY145" s="18"/>
      <c r="CZ145" s="18"/>
      <c r="DA145" s="18"/>
      <c r="DB145" s="18"/>
      <c r="DC145" s="18"/>
      <c r="DD145" s="18"/>
      <c r="DE145" s="18"/>
      <c r="DF145" s="18"/>
      <c r="DG145" s="18"/>
      <c r="DH145" s="18"/>
      <c r="DI145" s="18"/>
      <c r="DJ145" s="19"/>
    </row>
    <row r="146" spans="1:114" s="17" customFormat="1" ht="139.9" customHeight="1" x14ac:dyDescent="0.25">
      <c r="A146" s="57"/>
      <c r="B146" s="25" t="s">
        <v>341</v>
      </c>
      <c r="C146" s="22">
        <f t="shared" si="55"/>
        <v>0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5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  <c r="BL146" s="18"/>
      <c r="BM146" s="18"/>
      <c r="BN146" s="18"/>
      <c r="BO146" s="18"/>
      <c r="BP146" s="18"/>
      <c r="BQ146" s="18"/>
      <c r="BR146" s="18"/>
      <c r="BS146" s="18"/>
      <c r="BT146" s="18"/>
      <c r="BU146" s="18"/>
      <c r="BV146" s="18"/>
      <c r="BW146" s="18"/>
      <c r="BX146" s="18"/>
      <c r="BY146" s="18"/>
      <c r="BZ146" s="18"/>
      <c r="CA146" s="18"/>
      <c r="CB146" s="18"/>
      <c r="CC146" s="18"/>
      <c r="CD146" s="18"/>
      <c r="CE146" s="18"/>
      <c r="CF146" s="18"/>
      <c r="CG146" s="18"/>
      <c r="CH146" s="18"/>
      <c r="CI146" s="18"/>
      <c r="CJ146" s="18"/>
      <c r="CK146" s="18"/>
      <c r="CL146" s="18"/>
      <c r="CM146" s="18"/>
      <c r="CN146" s="18"/>
      <c r="CO146" s="18"/>
      <c r="CP146" s="18"/>
      <c r="CQ146" s="18"/>
      <c r="CR146" s="18"/>
      <c r="CS146" s="18"/>
      <c r="CT146" s="18"/>
      <c r="CU146" s="18"/>
      <c r="CV146" s="18"/>
      <c r="CW146" s="18"/>
      <c r="CX146" s="18"/>
      <c r="CY146" s="18"/>
      <c r="CZ146" s="18"/>
      <c r="DA146" s="18"/>
      <c r="DB146" s="18"/>
      <c r="DC146" s="18"/>
      <c r="DD146" s="18"/>
      <c r="DE146" s="18"/>
      <c r="DF146" s="18"/>
      <c r="DG146" s="18"/>
      <c r="DH146" s="18"/>
      <c r="DI146" s="18"/>
      <c r="DJ146" s="19"/>
    </row>
    <row r="147" spans="1:114" s="17" customFormat="1" ht="110.25" customHeight="1" x14ac:dyDescent="0.25">
      <c r="A147" s="57" t="s">
        <v>389</v>
      </c>
      <c r="B147" s="25" t="s">
        <v>342</v>
      </c>
      <c r="C147" s="22">
        <f t="shared" si="55"/>
        <v>0</v>
      </c>
      <c r="D147" s="22">
        <f>D148+D149</f>
        <v>0</v>
      </c>
      <c r="E147" s="22">
        <f t="shared" ref="E147:N147" si="67">E148+E149</f>
        <v>0</v>
      </c>
      <c r="F147" s="22">
        <f t="shared" si="67"/>
        <v>0</v>
      </c>
      <c r="G147" s="22">
        <f t="shared" si="67"/>
        <v>0</v>
      </c>
      <c r="H147" s="22">
        <f t="shared" si="67"/>
        <v>0</v>
      </c>
      <c r="I147" s="22">
        <f t="shared" si="67"/>
        <v>0</v>
      </c>
      <c r="J147" s="22">
        <f t="shared" si="67"/>
        <v>0</v>
      </c>
      <c r="K147" s="22">
        <f t="shared" si="67"/>
        <v>0</v>
      </c>
      <c r="L147" s="22">
        <f t="shared" si="67"/>
        <v>0</v>
      </c>
      <c r="M147" s="22">
        <f t="shared" si="67"/>
        <v>0</v>
      </c>
      <c r="N147" s="22">
        <f t="shared" si="67"/>
        <v>0</v>
      </c>
      <c r="O147" s="58" t="s">
        <v>369</v>
      </c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/>
      <c r="BT147" s="18"/>
      <c r="BU147" s="18"/>
      <c r="BV147" s="18"/>
      <c r="BW147" s="18"/>
      <c r="BX147" s="18"/>
      <c r="BY147" s="18"/>
      <c r="BZ147" s="18"/>
      <c r="CA147" s="18"/>
      <c r="CB147" s="18"/>
      <c r="CC147" s="18"/>
      <c r="CD147" s="18"/>
      <c r="CE147" s="18"/>
      <c r="CF147" s="18"/>
      <c r="CG147" s="18"/>
      <c r="CH147" s="18"/>
      <c r="CI147" s="18"/>
      <c r="CJ147" s="18"/>
      <c r="CK147" s="18"/>
      <c r="CL147" s="18"/>
      <c r="CM147" s="18"/>
      <c r="CN147" s="18"/>
      <c r="CO147" s="18"/>
      <c r="CP147" s="18"/>
      <c r="CQ147" s="18"/>
      <c r="CR147" s="18"/>
      <c r="CS147" s="18"/>
      <c r="CT147" s="18"/>
      <c r="CU147" s="18"/>
      <c r="CV147" s="18"/>
      <c r="CW147" s="18"/>
      <c r="CX147" s="18"/>
      <c r="CY147" s="18"/>
      <c r="CZ147" s="18"/>
      <c r="DA147" s="18"/>
      <c r="DB147" s="18"/>
      <c r="DC147" s="18"/>
      <c r="DD147" s="18"/>
      <c r="DE147" s="18"/>
      <c r="DF147" s="18"/>
      <c r="DG147" s="18"/>
      <c r="DH147" s="18"/>
      <c r="DI147" s="18"/>
      <c r="DJ147" s="19"/>
    </row>
    <row r="148" spans="1:114" s="17" customFormat="1" ht="107.45" customHeight="1" x14ac:dyDescent="0.25">
      <c r="A148" s="57"/>
      <c r="B148" s="26" t="s">
        <v>340</v>
      </c>
      <c r="C148" s="22">
        <f t="shared" si="55"/>
        <v>0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22">
        <v>0</v>
      </c>
      <c r="O148" s="5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18"/>
      <c r="BN148" s="18"/>
      <c r="BO148" s="18"/>
      <c r="BP148" s="18"/>
      <c r="BQ148" s="18"/>
      <c r="BR148" s="18"/>
      <c r="BS148" s="18"/>
      <c r="BT148" s="18"/>
      <c r="BU148" s="18"/>
      <c r="BV148" s="18"/>
      <c r="BW148" s="18"/>
      <c r="BX148" s="18"/>
      <c r="BY148" s="18"/>
      <c r="BZ148" s="18"/>
      <c r="CA148" s="18"/>
      <c r="CB148" s="18"/>
      <c r="CC148" s="18"/>
      <c r="CD148" s="18"/>
      <c r="CE148" s="18"/>
      <c r="CF148" s="18"/>
      <c r="CG148" s="18"/>
      <c r="CH148" s="18"/>
      <c r="CI148" s="18"/>
      <c r="CJ148" s="18"/>
      <c r="CK148" s="18"/>
      <c r="CL148" s="18"/>
      <c r="CM148" s="18"/>
      <c r="CN148" s="18"/>
      <c r="CO148" s="18"/>
      <c r="CP148" s="18"/>
      <c r="CQ148" s="18"/>
      <c r="CR148" s="18"/>
      <c r="CS148" s="18"/>
      <c r="CT148" s="18"/>
      <c r="CU148" s="18"/>
      <c r="CV148" s="18"/>
      <c r="CW148" s="18"/>
      <c r="CX148" s="18"/>
      <c r="CY148" s="18"/>
      <c r="CZ148" s="18"/>
      <c r="DA148" s="18"/>
      <c r="DB148" s="18"/>
      <c r="DC148" s="18"/>
      <c r="DD148" s="18"/>
      <c r="DE148" s="18"/>
      <c r="DF148" s="18"/>
      <c r="DG148" s="18"/>
      <c r="DH148" s="18"/>
      <c r="DI148" s="18"/>
      <c r="DJ148" s="19"/>
    </row>
    <row r="149" spans="1:114" s="17" customFormat="1" ht="135.6" customHeight="1" x14ac:dyDescent="0.25">
      <c r="A149" s="57"/>
      <c r="B149" s="25" t="s">
        <v>341</v>
      </c>
      <c r="C149" s="22">
        <f t="shared" si="55"/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5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  <c r="BO149" s="18"/>
      <c r="BP149" s="18"/>
      <c r="BQ149" s="18"/>
      <c r="BR149" s="18"/>
      <c r="BS149" s="18"/>
      <c r="BT149" s="18"/>
      <c r="BU149" s="18"/>
      <c r="BV149" s="18"/>
      <c r="BW149" s="18"/>
      <c r="BX149" s="18"/>
      <c r="BY149" s="18"/>
      <c r="BZ149" s="18"/>
      <c r="CA149" s="18"/>
      <c r="CB149" s="18"/>
      <c r="CC149" s="18"/>
      <c r="CD149" s="18"/>
      <c r="CE149" s="18"/>
      <c r="CF149" s="18"/>
      <c r="CG149" s="18"/>
      <c r="CH149" s="18"/>
      <c r="CI149" s="18"/>
      <c r="CJ149" s="18"/>
      <c r="CK149" s="18"/>
      <c r="CL149" s="18"/>
      <c r="CM149" s="18"/>
      <c r="CN149" s="18"/>
      <c r="CO149" s="18"/>
      <c r="CP149" s="18"/>
      <c r="CQ149" s="18"/>
      <c r="CR149" s="18"/>
      <c r="CS149" s="18"/>
      <c r="CT149" s="18"/>
      <c r="CU149" s="18"/>
      <c r="CV149" s="18"/>
      <c r="CW149" s="18"/>
      <c r="CX149" s="18"/>
      <c r="CY149" s="18"/>
      <c r="CZ149" s="18"/>
      <c r="DA149" s="18"/>
      <c r="DB149" s="18"/>
      <c r="DC149" s="18"/>
      <c r="DD149" s="18"/>
      <c r="DE149" s="18"/>
      <c r="DF149" s="18"/>
      <c r="DG149" s="18"/>
      <c r="DH149" s="18"/>
      <c r="DI149" s="18"/>
      <c r="DJ149" s="19"/>
    </row>
    <row r="150" spans="1:114" s="17" customFormat="1" ht="77.25" customHeight="1" x14ac:dyDescent="0.25">
      <c r="A150" s="57" t="s">
        <v>390</v>
      </c>
      <c r="B150" s="25" t="s">
        <v>342</v>
      </c>
      <c r="C150" s="22">
        <f t="shared" si="55"/>
        <v>0</v>
      </c>
      <c r="D150" s="22">
        <f>D151+D152</f>
        <v>0</v>
      </c>
      <c r="E150" s="22">
        <f t="shared" ref="E150:N150" si="68">E151+E152</f>
        <v>0</v>
      </c>
      <c r="F150" s="22">
        <f t="shared" si="68"/>
        <v>0</v>
      </c>
      <c r="G150" s="22">
        <f t="shared" si="68"/>
        <v>0</v>
      </c>
      <c r="H150" s="22">
        <f t="shared" si="68"/>
        <v>0</v>
      </c>
      <c r="I150" s="22">
        <f t="shared" si="68"/>
        <v>0</v>
      </c>
      <c r="J150" s="22">
        <f t="shared" si="68"/>
        <v>0</v>
      </c>
      <c r="K150" s="22">
        <f t="shared" si="68"/>
        <v>0</v>
      </c>
      <c r="L150" s="22">
        <f t="shared" si="68"/>
        <v>0</v>
      </c>
      <c r="M150" s="22">
        <f t="shared" si="68"/>
        <v>0</v>
      </c>
      <c r="N150" s="22">
        <f t="shared" si="68"/>
        <v>0</v>
      </c>
      <c r="O150" s="58" t="s">
        <v>369</v>
      </c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/>
      <c r="BT150" s="18"/>
      <c r="BU150" s="18"/>
      <c r="BV150" s="18"/>
      <c r="BW150" s="18"/>
      <c r="BX150" s="18"/>
      <c r="BY150" s="18"/>
      <c r="BZ150" s="18"/>
      <c r="CA150" s="18"/>
      <c r="CB150" s="18"/>
      <c r="CC150" s="18"/>
      <c r="CD150" s="18"/>
      <c r="CE150" s="18"/>
      <c r="CF150" s="18"/>
      <c r="CG150" s="18"/>
      <c r="CH150" s="18"/>
      <c r="CI150" s="18"/>
      <c r="CJ150" s="18"/>
      <c r="CK150" s="18"/>
      <c r="CL150" s="18"/>
      <c r="CM150" s="18"/>
      <c r="CN150" s="18"/>
      <c r="CO150" s="18"/>
      <c r="CP150" s="18"/>
      <c r="CQ150" s="18"/>
      <c r="CR150" s="18"/>
      <c r="CS150" s="18"/>
      <c r="CT150" s="18"/>
      <c r="CU150" s="18"/>
      <c r="CV150" s="18"/>
      <c r="CW150" s="18"/>
      <c r="CX150" s="18"/>
      <c r="CY150" s="18"/>
      <c r="CZ150" s="18"/>
      <c r="DA150" s="18"/>
      <c r="DB150" s="18"/>
      <c r="DC150" s="18"/>
      <c r="DD150" s="18"/>
      <c r="DE150" s="18"/>
      <c r="DF150" s="18"/>
      <c r="DG150" s="18"/>
      <c r="DH150" s="18"/>
      <c r="DI150" s="18"/>
      <c r="DJ150" s="19"/>
    </row>
    <row r="151" spans="1:114" s="17" customFormat="1" ht="97.9" customHeight="1" x14ac:dyDescent="0.25">
      <c r="A151" s="57"/>
      <c r="B151" s="26" t="s">
        <v>340</v>
      </c>
      <c r="C151" s="22">
        <f t="shared" si="55"/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5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18"/>
      <c r="BU151" s="18"/>
      <c r="BV151" s="18"/>
      <c r="BW151" s="18"/>
      <c r="BX151" s="18"/>
      <c r="BY151" s="18"/>
      <c r="BZ151" s="18"/>
      <c r="CA151" s="18"/>
      <c r="CB151" s="18"/>
      <c r="CC151" s="18"/>
      <c r="CD151" s="18"/>
      <c r="CE151" s="18"/>
      <c r="CF151" s="18"/>
      <c r="CG151" s="18"/>
      <c r="CH151" s="18"/>
      <c r="CI151" s="18"/>
      <c r="CJ151" s="18"/>
      <c r="CK151" s="18"/>
      <c r="CL151" s="18"/>
      <c r="CM151" s="18"/>
      <c r="CN151" s="18"/>
      <c r="CO151" s="18"/>
      <c r="CP151" s="18"/>
      <c r="CQ151" s="18"/>
      <c r="CR151" s="18"/>
      <c r="CS151" s="18"/>
      <c r="CT151" s="18"/>
      <c r="CU151" s="18"/>
      <c r="CV151" s="18"/>
      <c r="CW151" s="18"/>
      <c r="CX151" s="18"/>
      <c r="CY151" s="18"/>
      <c r="CZ151" s="18"/>
      <c r="DA151" s="18"/>
      <c r="DB151" s="18"/>
      <c r="DC151" s="18"/>
      <c r="DD151" s="18"/>
      <c r="DE151" s="18"/>
      <c r="DF151" s="18"/>
      <c r="DG151" s="18"/>
      <c r="DH151" s="18"/>
      <c r="DI151" s="18"/>
      <c r="DJ151" s="19"/>
    </row>
    <row r="152" spans="1:114" s="17" customFormat="1" ht="139.9" customHeight="1" x14ac:dyDescent="0.25">
      <c r="A152" s="57"/>
      <c r="B152" s="25" t="s">
        <v>341</v>
      </c>
      <c r="C152" s="22">
        <f t="shared" si="55"/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5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18"/>
      <c r="BU152" s="18"/>
      <c r="BV152" s="18"/>
      <c r="BW152" s="18"/>
      <c r="BX152" s="18"/>
      <c r="BY152" s="18"/>
      <c r="BZ152" s="18"/>
      <c r="CA152" s="18"/>
      <c r="CB152" s="18"/>
      <c r="CC152" s="18"/>
      <c r="CD152" s="18"/>
      <c r="CE152" s="18"/>
      <c r="CF152" s="18"/>
      <c r="CG152" s="18"/>
      <c r="CH152" s="18"/>
      <c r="CI152" s="18"/>
      <c r="CJ152" s="18"/>
      <c r="CK152" s="18"/>
      <c r="CL152" s="18"/>
      <c r="CM152" s="18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B152" s="18"/>
      <c r="DC152" s="18"/>
      <c r="DD152" s="18"/>
      <c r="DE152" s="18"/>
      <c r="DF152" s="18"/>
      <c r="DG152" s="18"/>
      <c r="DH152" s="18"/>
      <c r="DI152" s="18"/>
      <c r="DJ152" s="19"/>
    </row>
    <row r="153" spans="1:114" s="17" customFormat="1" ht="139.9" customHeight="1" x14ac:dyDescent="0.25">
      <c r="A153" s="57" t="s">
        <v>391</v>
      </c>
      <c r="B153" s="25" t="s">
        <v>342</v>
      </c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59" t="s">
        <v>369</v>
      </c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/>
      <c r="BT153" s="18"/>
      <c r="BU153" s="18"/>
      <c r="BV153" s="18"/>
      <c r="BW153" s="18"/>
      <c r="BX153" s="18"/>
      <c r="BY153" s="18"/>
      <c r="BZ153" s="18"/>
      <c r="CA153" s="18"/>
      <c r="CB153" s="18"/>
      <c r="CC153" s="18"/>
      <c r="CD153" s="18"/>
      <c r="CE153" s="18"/>
      <c r="CF153" s="18"/>
      <c r="CG153" s="18"/>
      <c r="CH153" s="18"/>
      <c r="CI153" s="18"/>
      <c r="CJ153" s="18"/>
      <c r="CK153" s="18"/>
      <c r="CL153" s="18"/>
      <c r="CM153" s="18"/>
      <c r="CN153" s="18"/>
      <c r="CO153" s="18"/>
      <c r="CP153" s="18"/>
      <c r="CQ153" s="18"/>
      <c r="CR153" s="18"/>
      <c r="CS153" s="18"/>
      <c r="CT153" s="18"/>
      <c r="CU153" s="18"/>
      <c r="CV153" s="18"/>
      <c r="CW153" s="18"/>
      <c r="CX153" s="18"/>
      <c r="CY153" s="18"/>
      <c r="CZ153" s="18"/>
      <c r="DA153" s="18"/>
      <c r="DB153" s="18"/>
      <c r="DC153" s="18"/>
      <c r="DD153" s="18"/>
      <c r="DE153" s="18"/>
      <c r="DF153" s="18"/>
      <c r="DG153" s="18"/>
      <c r="DH153" s="18"/>
      <c r="DI153" s="18"/>
      <c r="DJ153" s="19"/>
    </row>
    <row r="154" spans="1:114" s="17" customFormat="1" ht="139.9" customHeight="1" x14ac:dyDescent="0.25">
      <c r="A154" s="57"/>
      <c r="B154" s="26" t="s">
        <v>340</v>
      </c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60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18"/>
      <c r="BU154" s="18"/>
      <c r="BV154" s="18"/>
      <c r="BW154" s="18"/>
      <c r="BX154" s="18"/>
      <c r="BY154" s="18"/>
      <c r="BZ154" s="18"/>
      <c r="CA154" s="18"/>
      <c r="CB154" s="18"/>
      <c r="CC154" s="18"/>
      <c r="CD154" s="18"/>
      <c r="CE154" s="18"/>
      <c r="CF154" s="18"/>
      <c r="CG154" s="18"/>
      <c r="CH154" s="18"/>
      <c r="CI154" s="18"/>
      <c r="CJ154" s="18"/>
      <c r="CK154" s="18"/>
      <c r="CL154" s="18"/>
      <c r="CM154" s="18"/>
      <c r="CN154" s="18"/>
      <c r="CO154" s="18"/>
      <c r="CP154" s="18"/>
      <c r="CQ154" s="18"/>
      <c r="CR154" s="18"/>
      <c r="CS154" s="18"/>
      <c r="CT154" s="18"/>
      <c r="CU154" s="18"/>
      <c r="CV154" s="18"/>
      <c r="CW154" s="18"/>
      <c r="CX154" s="18"/>
      <c r="CY154" s="18"/>
      <c r="CZ154" s="18"/>
      <c r="DA154" s="18"/>
      <c r="DB154" s="18"/>
      <c r="DC154" s="18"/>
      <c r="DD154" s="18"/>
      <c r="DE154" s="18"/>
      <c r="DF154" s="18"/>
      <c r="DG154" s="18"/>
      <c r="DH154" s="18"/>
      <c r="DI154" s="18"/>
      <c r="DJ154" s="19"/>
    </row>
    <row r="155" spans="1:114" s="17" customFormat="1" ht="139.9" customHeight="1" x14ac:dyDescent="0.25">
      <c r="A155" s="57"/>
      <c r="B155" s="25" t="s">
        <v>341</v>
      </c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61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/>
      <c r="BT155" s="18"/>
      <c r="BU155" s="18"/>
      <c r="BV155" s="18"/>
      <c r="BW155" s="18"/>
      <c r="BX155" s="18"/>
      <c r="BY155" s="18"/>
      <c r="BZ155" s="18"/>
      <c r="CA155" s="18"/>
      <c r="CB155" s="18"/>
      <c r="CC155" s="18"/>
      <c r="CD155" s="18"/>
      <c r="CE155" s="18"/>
      <c r="CF155" s="18"/>
      <c r="CG155" s="18"/>
      <c r="CH155" s="18"/>
      <c r="CI155" s="18"/>
      <c r="CJ155" s="18"/>
      <c r="CK155" s="18"/>
      <c r="CL155" s="18"/>
      <c r="CM155" s="18"/>
      <c r="CN155" s="18"/>
      <c r="CO155" s="18"/>
      <c r="CP155" s="18"/>
      <c r="CQ155" s="18"/>
      <c r="CR155" s="18"/>
      <c r="CS155" s="18"/>
      <c r="CT155" s="18"/>
      <c r="CU155" s="18"/>
      <c r="CV155" s="18"/>
      <c r="CW155" s="18"/>
      <c r="CX155" s="18"/>
      <c r="CY155" s="18"/>
      <c r="CZ155" s="18"/>
      <c r="DA155" s="18"/>
      <c r="DB155" s="18"/>
      <c r="DC155" s="18"/>
      <c r="DD155" s="18"/>
      <c r="DE155" s="18"/>
      <c r="DF155" s="18"/>
      <c r="DG155" s="18"/>
      <c r="DH155" s="18"/>
      <c r="DI155" s="18"/>
      <c r="DJ155" s="19"/>
    </row>
    <row r="156" spans="1:114" s="17" customFormat="1" ht="81.75" customHeight="1" x14ac:dyDescent="0.25">
      <c r="A156" s="57" t="s">
        <v>393</v>
      </c>
      <c r="B156" s="25" t="s">
        <v>342</v>
      </c>
      <c r="C156" s="22">
        <f t="shared" si="55"/>
        <v>0</v>
      </c>
      <c r="D156" s="22">
        <f>D157+D158</f>
        <v>0</v>
      </c>
      <c r="E156" s="22">
        <f t="shared" ref="E156:N156" si="69">E157+E158</f>
        <v>0</v>
      </c>
      <c r="F156" s="22">
        <f t="shared" si="69"/>
        <v>0</v>
      </c>
      <c r="G156" s="22">
        <f t="shared" si="69"/>
        <v>0</v>
      </c>
      <c r="H156" s="22">
        <f t="shared" si="69"/>
        <v>0</v>
      </c>
      <c r="I156" s="22">
        <f t="shared" si="69"/>
        <v>0</v>
      </c>
      <c r="J156" s="22">
        <f t="shared" si="69"/>
        <v>0</v>
      </c>
      <c r="K156" s="22">
        <f t="shared" si="69"/>
        <v>0</v>
      </c>
      <c r="L156" s="22">
        <f t="shared" si="69"/>
        <v>0</v>
      </c>
      <c r="M156" s="22">
        <f t="shared" si="69"/>
        <v>0</v>
      </c>
      <c r="N156" s="22">
        <f t="shared" si="69"/>
        <v>0</v>
      </c>
      <c r="O156" s="58" t="s">
        <v>416</v>
      </c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  <c r="BO156" s="18"/>
      <c r="BP156" s="18"/>
      <c r="BQ156" s="18"/>
      <c r="BR156" s="18"/>
      <c r="BS156" s="18"/>
      <c r="BT156" s="18"/>
      <c r="BU156" s="18"/>
      <c r="BV156" s="18"/>
      <c r="BW156" s="18"/>
      <c r="BX156" s="18"/>
      <c r="BY156" s="18"/>
      <c r="BZ156" s="18"/>
      <c r="CA156" s="18"/>
      <c r="CB156" s="18"/>
      <c r="CC156" s="18"/>
      <c r="CD156" s="18"/>
      <c r="CE156" s="18"/>
      <c r="CF156" s="18"/>
      <c r="CG156" s="18"/>
      <c r="CH156" s="18"/>
      <c r="CI156" s="18"/>
      <c r="CJ156" s="18"/>
      <c r="CK156" s="18"/>
      <c r="CL156" s="18"/>
      <c r="CM156" s="18"/>
      <c r="CN156" s="18"/>
      <c r="CO156" s="18"/>
      <c r="CP156" s="18"/>
      <c r="CQ156" s="18"/>
      <c r="CR156" s="18"/>
      <c r="CS156" s="18"/>
      <c r="CT156" s="18"/>
      <c r="CU156" s="18"/>
      <c r="CV156" s="18"/>
      <c r="CW156" s="18"/>
      <c r="CX156" s="18"/>
      <c r="CY156" s="18"/>
      <c r="CZ156" s="18"/>
      <c r="DA156" s="18"/>
      <c r="DB156" s="18"/>
      <c r="DC156" s="18"/>
      <c r="DD156" s="18"/>
      <c r="DE156" s="18"/>
      <c r="DF156" s="18"/>
      <c r="DG156" s="18"/>
      <c r="DH156" s="18"/>
      <c r="DI156" s="18"/>
      <c r="DJ156" s="19"/>
    </row>
    <row r="157" spans="1:114" s="17" customFormat="1" ht="111" customHeight="1" x14ac:dyDescent="0.25">
      <c r="A157" s="57"/>
      <c r="B157" s="26" t="s">
        <v>340</v>
      </c>
      <c r="C157" s="22">
        <f t="shared" si="55"/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5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  <c r="BL157" s="18"/>
      <c r="BM157" s="18"/>
      <c r="BN157" s="18"/>
      <c r="BO157" s="18"/>
      <c r="BP157" s="18"/>
      <c r="BQ157" s="18"/>
      <c r="BR157" s="18"/>
      <c r="BS157" s="18"/>
      <c r="BT157" s="18"/>
      <c r="BU157" s="18"/>
      <c r="BV157" s="18"/>
      <c r="BW157" s="18"/>
      <c r="BX157" s="18"/>
      <c r="BY157" s="18"/>
      <c r="BZ157" s="18"/>
      <c r="CA157" s="18"/>
      <c r="CB157" s="18"/>
      <c r="CC157" s="18"/>
      <c r="CD157" s="18"/>
      <c r="CE157" s="18"/>
      <c r="CF157" s="18"/>
      <c r="CG157" s="18"/>
      <c r="CH157" s="18"/>
      <c r="CI157" s="18"/>
      <c r="CJ157" s="18"/>
      <c r="CK157" s="18"/>
      <c r="CL157" s="18"/>
      <c r="CM157" s="18"/>
      <c r="CN157" s="18"/>
      <c r="CO157" s="18"/>
      <c r="CP157" s="18"/>
      <c r="CQ157" s="18"/>
      <c r="CR157" s="18"/>
      <c r="CS157" s="18"/>
      <c r="CT157" s="18"/>
      <c r="CU157" s="18"/>
      <c r="CV157" s="18"/>
      <c r="CW157" s="18"/>
      <c r="CX157" s="18"/>
      <c r="CY157" s="18"/>
      <c r="CZ157" s="18"/>
      <c r="DA157" s="18"/>
      <c r="DB157" s="18"/>
      <c r="DC157" s="18"/>
      <c r="DD157" s="18"/>
      <c r="DE157" s="18"/>
      <c r="DF157" s="18"/>
      <c r="DG157" s="18"/>
      <c r="DH157" s="18"/>
      <c r="DI157" s="18"/>
      <c r="DJ157" s="19"/>
    </row>
    <row r="158" spans="1:114" s="17" customFormat="1" ht="214.9" customHeight="1" x14ac:dyDescent="0.25">
      <c r="A158" s="57"/>
      <c r="B158" s="25" t="s">
        <v>341</v>
      </c>
      <c r="C158" s="22">
        <f t="shared" si="55"/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5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/>
      <c r="BT158" s="18"/>
      <c r="BU158" s="18"/>
      <c r="BV158" s="18"/>
      <c r="BW158" s="18"/>
      <c r="BX158" s="18"/>
      <c r="BY158" s="18"/>
      <c r="BZ158" s="18"/>
      <c r="CA158" s="18"/>
      <c r="CB158" s="18"/>
      <c r="CC158" s="18"/>
      <c r="CD158" s="18"/>
      <c r="CE158" s="18"/>
      <c r="CF158" s="18"/>
      <c r="CG158" s="18"/>
      <c r="CH158" s="18"/>
      <c r="CI158" s="18"/>
      <c r="CJ158" s="18"/>
      <c r="CK158" s="18"/>
      <c r="CL158" s="18"/>
      <c r="CM158" s="18"/>
      <c r="CN158" s="18"/>
      <c r="CO158" s="18"/>
      <c r="CP158" s="18"/>
      <c r="CQ158" s="18"/>
      <c r="CR158" s="18"/>
      <c r="CS158" s="18"/>
      <c r="CT158" s="18"/>
      <c r="CU158" s="18"/>
      <c r="CV158" s="18"/>
      <c r="CW158" s="18"/>
      <c r="CX158" s="18"/>
      <c r="CY158" s="18"/>
      <c r="CZ158" s="18"/>
      <c r="DA158" s="18"/>
      <c r="DB158" s="18"/>
      <c r="DC158" s="18"/>
      <c r="DD158" s="18"/>
      <c r="DE158" s="18"/>
      <c r="DF158" s="18"/>
      <c r="DG158" s="18"/>
      <c r="DH158" s="18"/>
      <c r="DI158" s="18"/>
      <c r="DJ158" s="19"/>
    </row>
    <row r="159" spans="1:114" s="17" customFormat="1" ht="138" customHeight="1" x14ac:dyDescent="0.25">
      <c r="A159" s="63" t="s">
        <v>418</v>
      </c>
      <c r="B159" s="49" t="s">
        <v>342</v>
      </c>
      <c r="C159" s="22">
        <f t="shared" si="55"/>
        <v>633407234.52999997</v>
      </c>
      <c r="D159" s="22">
        <f>D160+D161</f>
        <v>66500085.07</v>
      </c>
      <c r="E159" s="22">
        <f>E160+E161</f>
        <v>65695141.159999996</v>
      </c>
      <c r="F159" s="22">
        <f t="shared" ref="F159" si="70">F160+F161</f>
        <v>65477192.240000002</v>
      </c>
      <c r="G159" s="22">
        <f>G160+G161</f>
        <v>54465549.890000001</v>
      </c>
      <c r="H159" s="22">
        <f t="shared" ref="H159" si="71">H160+H161</f>
        <v>54464173.689999998</v>
      </c>
      <c r="I159" s="22">
        <f t="shared" ref="I159" si="72">I160+I161</f>
        <v>54470652.939999998</v>
      </c>
      <c r="J159" s="22">
        <f t="shared" ref="J159" si="73">J160+J161</f>
        <v>54460659.920000002</v>
      </c>
      <c r="K159" s="22">
        <f t="shared" ref="K159" si="74">K160+K161</f>
        <v>54478522.329999998</v>
      </c>
      <c r="L159" s="22">
        <f t="shared" ref="L159" si="75">L160+L161</f>
        <v>54467040.189999998</v>
      </c>
      <c r="M159" s="22">
        <f t="shared" ref="M159" si="76">M160+M161</f>
        <v>54466285.759999998</v>
      </c>
      <c r="N159" s="22">
        <f t="shared" ref="N159" si="77">N160+N161</f>
        <v>54461931.340000004</v>
      </c>
      <c r="O159" s="52" t="s">
        <v>197</v>
      </c>
      <c r="P159" s="24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  <c r="BI159" s="18"/>
      <c r="BJ159" s="18"/>
      <c r="BK159" s="18"/>
      <c r="BL159" s="18"/>
      <c r="BM159" s="18"/>
      <c r="BN159" s="18"/>
      <c r="BO159" s="18"/>
      <c r="BP159" s="18"/>
      <c r="BQ159" s="18"/>
      <c r="BR159" s="18"/>
      <c r="BS159" s="18"/>
      <c r="BT159" s="18"/>
      <c r="BU159" s="18"/>
      <c r="BV159" s="18"/>
      <c r="BW159" s="18"/>
      <c r="BX159" s="18"/>
      <c r="BY159" s="18"/>
      <c r="BZ159" s="18"/>
      <c r="CA159" s="18"/>
      <c r="CB159" s="18"/>
      <c r="CC159" s="18"/>
      <c r="CD159" s="18"/>
      <c r="CE159" s="18"/>
      <c r="CF159" s="18"/>
      <c r="CG159" s="18"/>
      <c r="CH159" s="18"/>
      <c r="CI159" s="18"/>
      <c r="CJ159" s="18"/>
      <c r="CK159" s="18"/>
      <c r="CL159" s="18"/>
      <c r="CM159" s="18"/>
      <c r="CN159" s="18"/>
      <c r="CO159" s="18"/>
      <c r="CP159" s="18"/>
      <c r="CQ159" s="18"/>
      <c r="CR159" s="18"/>
      <c r="CS159" s="18"/>
      <c r="CT159" s="18"/>
      <c r="CU159" s="18"/>
      <c r="CV159" s="18"/>
      <c r="CW159" s="18"/>
      <c r="CX159" s="18"/>
      <c r="CY159" s="18"/>
      <c r="CZ159" s="18"/>
      <c r="DA159" s="18"/>
      <c r="DB159" s="18"/>
      <c r="DC159" s="18"/>
      <c r="DD159" s="18"/>
      <c r="DE159" s="18"/>
      <c r="DF159" s="18"/>
      <c r="DG159" s="18"/>
      <c r="DH159" s="18"/>
      <c r="DI159" s="18"/>
      <c r="DJ159" s="19"/>
    </row>
    <row r="160" spans="1:114" s="43" customFormat="1" ht="144" customHeight="1" x14ac:dyDescent="0.25">
      <c r="A160" s="63"/>
      <c r="B160" s="49" t="s">
        <v>340</v>
      </c>
      <c r="C160" s="22">
        <f t="shared" si="55"/>
        <v>369296300</v>
      </c>
      <c r="D160" s="22">
        <f t="shared" ref="D160:N160" si="78">D15+D30+D45+D51+D54+D57+D60+D77</f>
        <v>33882400</v>
      </c>
      <c r="E160" s="22">
        <f t="shared" si="78"/>
        <v>33654700</v>
      </c>
      <c r="F160" s="22">
        <f t="shared" si="78"/>
        <v>33528800</v>
      </c>
      <c r="G160" s="22">
        <f t="shared" si="78"/>
        <v>33528800</v>
      </c>
      <c r="H160" s="22">
        <f t="shared" si="78"/>
        <v>33528800</v>
      </c>
      <c r="I160" s="22">
        <f t="shared" si="78"/>
        <v>33528800</v>
      </c>
      <c r="J160" s="22">
        <f t="shared" si="78"/>
        <v>33528800</v>
      </c>
      <c r="K160" s="22">
        <f t="shared" si="78"/>
        <v>33528800</v>
      </c>
      <c r="L160" s="22">
        <f t="shared" si="78"/>
        <v>33528800</v>
      </c>
      <c r="M160" s="22">
        <f t="shared" si="78"/>
        <v>33528800</v>
      </c>
      <c r="N160" s="22">
        <f t="shared" si="78"/>
        <v>33528800</v>
      </c>
      <c r="O160" s="52" t="s">
        <v>197</v>
      </c>
      <c r="P160" s="53"/>
      <c r="Q160" s="34"/>
      <c r="R160" s="34"/>
    </row>
    <row r="161" spans="1:18" s="43" customFormat="1" ht="87" customHeight="1" x14ac:dyDescent="0.25">
      <c r="A161" s="63"/>
      <c r="B161" s="54" t="s">
        <v>341</v>
      </c>
      <c r="C161" s="22">
        <f t="shared" si="55"/>
        <v>264110934.53</v>
      </c>
      <c r="D161" s="22">
        <f t="shared" ref="D161:N161" si="79">D16+D31+D46+D52+D55+D58+D61+D81</f>
        <v>32617685.07</v>
      </c>
      <c r="E161" s="22">
        <f t="shared" si="79"/>
        <v>32040441.16</v>
      </c>
      <c r="F161" s="22">
        <f t="shared" si="79"/>
        <v>31948392.239999998</v>
      </c>
      <c r="G161" s="22">
        <f t="shared" si="79"/>
        <v>20936749.890000001</v>
      </c>
      <c r="H161" s="22">
        <f t="shared" si="79"/>
        <v>20935373.690000001</v>
      </c>
      <c r="I161" s="22">
        <f t="shared" si="79"/>
        <v>20941852.940000001</v>
      </c>
      <c r="J161" s="22">
        <f t="shared" si="79"/>
        <v>20931859.920000002</v>
      </c>
      <c r="K161" s="22">
        <f t="shared" si="79"/>
        <v>20949722.329999998</v>
      </c>
      <c r="L161" s="22">
        <f t="shared" si="79"/>
        <v>20938240.190000001</v>
      </c>
      <c r="M161" s="22">
        <f t="shared" si="79"/>
        <v>20937485.760000002</v>
      </c>
      <c r="N161" s="22">
        <f t="shared" si="79"/>
        <v>20933131.34</v>
      </c>
      <c r="O161" s="52" t="s">
        <v>197</v>
      </c>
      <c r="P161" s="53"/>
    </row>
    <row r="162" spans="1:18" ht="97.5" customHeight="1" x14ac:dyDescent="0.25">
      <c r="A162" s="63" t="s">
        <v>419</v>
      </c>
      <c r="B162" s="25" t="s">
        <v>342</v>
      </c>
      <c r="C162" s="22">
        <f t="shared" si="55"/>
        <v>201598979.34</v>
      </c>
      <c r="D162" s="22">
        <f t="shared" ref="D162:N162" si="80">D163+D164</f>
        <v>22436166.219999999</v>
      </c>
      <c r="E162" s="22">
        <f t="shared" si="80"/>
        <v>26862727.91</v>
      </c>
      <c r="F162" s="22">
        <f t="shared" si="80"/>
        <v>26612493.710000001</v>
      </c>
      <c r="G162" s="22">
        <f t="shared" si="80"/>
        <v>15709646.82</v>
      </c>
      <c r="H162" s="22">
        <f t="shared" si="80"/>
        <v>15708270.619999999</v>
      </c>
      <c r="I162" s="22">
        <f t="shared" si="80"/>
        <v>15714749.869999999</v>
      </c>
      <c r="J162" s="22">
        <f t="shared" si="80"/>
        <v>15704756.85</v>
      </c>
      <c r="K162" s="22">
        <f t="shared" si="80"/>
        <v>15722619.26</v>
      </c>
      <c r="L162" s="22">
        <f t="shared" si="80"/>
        <v>15711137.119999999</v>
      </c>
      <c r="M162" s="22">
        <f t="shared" si="80"/>
        <v>15710382.689999999</v>
      </c>
      <c r="N162" s="22">
        <f t="shared" si="80"/>
        <v>15706028.27</v>
      </c>
      <c r="O162" s="52" t="s">
        <v>197</v>
      </c>
      <c r="P162" s="53"/>
      <c r="Q162" s="53"/>
      <c r="R162" s="53"/>
    </row>
    <row r="163" spans="1:18" ht="132" x14ac:dyDescent="0.25">
      <c r="A163" s="63"/>
      <c r="B163" s="25" t="s">
        <v>340</v>
      </c>
      <c r="C163" s="22">
        <f t="shared" si="55"/>
        <v>10738100</v>
      </c>
      <c r="D163" s="22">
        <f t="shared" ref="D163:N163" si="81">D45+D48+D51</f>
        <v>1286200</v>
      </c>
      <c r="E163" s="22">
        <f t="shared" si="81"/>
        <v>1058500</v>
      </c>
      <c r="F163" s="22">
        <f t="shared" si="81"/>
        <v>932600</v>
      </c>
      <c r="G163" s="22">
        <f t="shared" si="81"/>
        <v>932600</v>
      </c>
      <c r="H163" s="22">
        <f t="shared" si="81"/>
        <v>932600</v>
      </c>
      <c r="I163" s="22">
        <f t="shared" si="81"/>
        <v>932600</v>
      </c>
      <c r="J163" s="22">
        <f t="shared" si="81"/>
        <v>932600</v>
      </c>
      <c r="K163" s="22">
        <f t="shared" si="81"/>
        <v>932600</v>
      </c>
      <c r="L163" s="22">
        <f t="shared" si="81"/>
        <v>932600</v>
      </c>
      <c r="M163" s="22">
        <f t="shared" si="81"/>
        <v>932600</v>
      </c>
      <c r="N163" s="22">
        <f t="shared" si="81"/>
        <v>932600</v>
      </c>
      <c r="O163" s="52" t="s">
        <v>197</v>
      </c>
    </row>
    <row r="164" spans="1:18" ht="73.900000000000006" customHeight="1" x14ac:dyDescent="0.25">
      <c r="A164" s="63"/>
      <c r="B164" s="25" t="s">
        <v>341</v>
      </c>
      <c r="C164" s="22">
        <f t="shared" si="55"/>
        <v>190860879.34</v>
      </c>
      <c r="D164" s="22">
        <f t="shared" ref="D164:N164" si="82">D46+D52</f>
        <v>21149966.219999999</v>
      </c>
      <c r="E164" s="22">
        <f t="shared" si="82"/>
        <v>25804227.91</v>
      </c>
      <c r="F164" s="22">
        <f t="shared" si="82"/>
        <v>25679893.710000001</v>
      </c>
      <c r="G164" s="22">
        <f t="shared" si="82"/>
        <v>14777046.82</v>
      </c>
      <c r="H164" s="22">
        <f t="shared" si="82"/>
        <v>14775670.619999999</v>
      </c>
      <c r="I164" s="22">
        <f t="shared" si="82"/>
        <v>14782149.869999999</v>
      </c>
      <c r="J164" s="22">
        <f t="shared" si="82"/>
        <v>14772156.85</v>
      </c>
      <c r="K164" s="22">
        <f t="shared" si="82"/>
        <v>14790019.26</v>
      </c>
      <c r="L164" s="22">
        <f t="shared" si="82"/>
        <v>14778537.119999999</v>
      </c>
      <c r="M164" s="22">
        <f t="shared" si="82"/>
        <v>14777782.689999999</v>
      </c>
      <c r="N164" s="22">
        <f t="shared" si="82"/>
        <v>14773428.27</v>
      </c>
      <c r="O164" s="52" t="s">
        <v>197</v>
      </c>
    </row>
    <row r="165" spans="1:18" ht="100.5" customHeight="1" x14ac:dyDescent="0.25">
      <c r="A165" s="63" t="s">
        <v>420</v>
      </c>
      <c r="B165" s="25" t="s">
        <v>342</v>
      </c>
      <c r="C165" s="22">
        <f t="shared" si="55"/>
        <v>35583795.100000001</v>
      </c>
      <c r="D165" s="22">
        <f>D166+D167</f>
        <v>3320274.1</v>
      </c>
      <c r="E165" s="22">
        <f t="shared" ref="E165:N165" si="83">E166+E167</f>
        <v>3226352.1</v>
      </c>
      <c r="F165" s="22">
        <f t="shared" si="83"/>
        <v>3226352.1</v>
      </c>
      <c r="G165" s="22">
        <f t="shared" si="83"/>
        <v>3226352.1</v>
      </c>
      <c r="H165" s="22">
        <f t="shared" si="83"/>
        <v>3226352.1</v>
      </c>
      <c r="I165" s="22">
        <f t="shared" si="83"/>
        <v>3226352.1</v>
      </c>
      <c r="J165" s="22">
        <f t="shared" si="83"/>
        <v>3226352.1</v>
      </c>
      <c r="K165" s="22">
        <f t="shared" si="83"/>
        <v>3226352.1</v>
      </c>
      <c r="L165" s="22">
        <f t="shared" si="83"/>
        <v>3226352.1</v>
      </c>
      <c r="M165" s="22">
        <f t="shared" si="83"/>
        <v>3226352.1</v>
      </c>
      <c r="N165" s="22">
        <f t="shared" si="83"/>
        <v>3226352.1</v>
      </c>
      <c r="O165" s="52" t="s">
        <v>197</v>
      </c>
    </row>
    <row r="166" spans="1:18" ht="132" x14ac:dyDescent="0.25">
      <c r="A166" s="63"/>
      <c r="B166" s="25" t="s">
        <v>340</v>
      </c>
      <c r="C166" s="22">
        <f t="shared" si="55"/>
        <v>1837000</v>
      </c>
      <c r="D166" s="22">
        <f t="shared" ref="D166:N166" si="84">D15+D21+D24+D27</f>
        <v>167000</v>
      </c>
      <c r="E166" s="22">
        <f t="shared" si="84"/>
        <v>167000</v>
      </c>
      <c r="F166" s="22">
        <f t="shared" si="84"/>
        <v>167000</v>
      </c>
      <c r="G166" s="22">
        <f t="shared" si="84"/>
        <v>167000</v>
      </c>
      <c r="H166" s="22">
        <f t="shared" si="84"/>
        <v>167000</v>
      </c>
      <c r="I166" s="22">
        <f t="shared" si="84"/>
        <v>167000</v>
      </c>
      <c r="J166" s="22">
        <f t="shared" si="84"/>
        <v>167000</v>
      </c>
      <c r="K166" s="22">
        <f t="shared" si="84"/>
        <v>167000</v>
      </c>
      <c r="L166" s="22">
        <f t="shared" si="84"/>
        <v>167000</v>
      </c>
      <c r="M166" s="22">
        <f t="shared" si="84"/>
        <v>167000</v>
      </c>
      <c r="N166" s="22">
        <f t="shared" si="84"/>
        <v>167000</v>
      </c>
      <c r="O166" s="52" t="s">
        <v>197</v>
      </c>
    </row>
    <row r="167" spans="1:18" ht="142.9" customHeight="1" x14ac:dyDescent="0.25">
      <c r="A167" s="63"/>
      <c r="B167" s="25" t="s">
        <v>341</v>
      </c>
      <c r="C167" s="22">
        <f t="shared" si="55"/>
        <v>33746795.100000001</v>
      </c>
      <c r="D167" s="22">
        <f t="shared" ref="D167:N167" si="85">D16</f>
        <v>3153274.1</v>
      </c>
      <c r="E167" s="22">
        <f t="shared" si="85"/>
        <v>3059352.1</v>
      </c>
      <c r="F167" s="22">
        <f t="shared" si="85"/>
        <v>3059352.1</v>
      </c>
      <c r="G167" s="22">
        <f t="shared" si="85"/>
        <v>3059352.1</v>
      </c>
      <c r="H167" s="22">
        <f t="shared" si="85"/>
        <v>3059352.1</v>
      </c>
      <c r="I167" s="22">
        <f t="shared" si="85"/>
        <v>3059352.1</v>
      </c>
      <c r="J167" s="22">
        <f t="shared" si="85"/>
        <v>3059352.1</v>
      </c>
      <c r="K167" s="22">
        <f t="shared" si="85"/>
        <v>3059352.1</v>
      </c>
      <c r="L167" s="22">
        <f t="shared" si="85"/>
        <v>3059352.1</v>
      </c>
      <c r="M167" s="22">
        <f t="shared" si="85"/>
        <v>3059352.1</v>
      </c>
      <c r="N167" s="22">
        <f t="shared" si="85"/>
        <v>3059352.1</v>
      </c>
      <c r="O167" s="52" t="s">
        <v>197</v>
      </c>
    </row>
    <row r="168" spans="1:18" ht="84.75" customHeight="1" x14ac:dyDescent="0.25">
      <c r="A168" s="59" t="s">
        <v>421</v>
      </c>
      <c r="B168" s="25" t="s">
        <v>342</v>
      </c>
      <c r="C168" s="22">
        <f t="shared" si="55"/>
        <v>36198361</v>
      </c>
      <c r="D168" s="22">
        <f t="shared" ref="D168:N168" si="86">D169+D170</f>
        <v>6555851</v>
      </c>
      <c r="E168" s="22">
        <f t="shared" si="86"/>
        <v>2964251</v>
      </c>
      <c r="F168" s="22">
        <f t="shared" si="86"/>
        <v>2964251</v>
      </c>
      <c r="G168" s="22">
        <f t="shared" si="86"/>
        <v>2964251</v>
      </c>
      <c r="H168" s="22">
        <f t="shared" si="86"/>
        <v>2964251</v>
      </c>
      <c r="I168" s="22">
        <f t="shared" si="86"/>
        <v>2964251</v>
      </c>
      <c r="J168" s="22">
        <f t="shared" si="86"/>
        <v>2964251</v>
      </c>
      <c r="K168" s="22">
        <f t="shared" si="86"/>
        <v>2964251</v>
      </c>
      <c r="L168" s="22">
        <f t="shared" si="86"/>
        <v>2964251</v>
      </c>
      <c r="M168" s="22">
        <f t="shared" si="86"/>
        <v>2964251</v>
      </c>
      <c r="N168" s="22">
        <f t="shared" si="86"/>
        <v>2964251</v>
      </c>
      <c r="O168" s="52" t="s">
        <v>197</v>
      </c>
    </row>
    <row r="169" spans="1:18" ht="132" x14ac:dyDescent="0.25">
      <c r="A169" s="60"/>
      <c r="B169" s="25" t="s">
        <v>340</v>
      </c>
      <c r="C169" s="22">
        <f t="shared" si="55"/>
        <v>32506761</v>
      </c>
      <c r="D169" s="22">
        <f t="shared" ref="D169:N169" si="87">D36+D83</f>
        <v>2864251</v>
      </c>
      <c r="E169" s="22">
        <f t="shared" si="87"/>
        <v>2964251</v>
      </c>
      <c r="F169" s="22">
        <f t="shared" si="87"/>
        <v>2964251</v>
      </c>
      <c r="G169" s="22">
        <f t="shared" si="87"/>
        <v>2964251</v>
      </c>
      <c r="H169" s="22">
        <f t="shared" si="87"/>
        <v>2964251</v>
      </c>
      <c r="I169" s="22">
        <f t="shared" si="87"/>
        <v>2964251</v>
      </c>
      <c r="J169" s="22">
        <f t="shared" si="87"/>
        <v>2964251</v>
      </c>
      <c r="K169" s="22">
        <f t="shared" si="87"/>
        <v>2964251</v>
      </c>
      <c r="L169" s="22">
        <f t="shared" si="87"/>
        <v>2964251</v>
      </c>
      <c r="M169" s="22">
        <f t="shared" si="87"/>
        <v>2964251</v>
      </c>
      <c r="N169" s="22">
        <f t="shared" si="87"/>
        <v>2964251</v>
      </c>
      <c r="O169" s="52" t="s">
        <v>197</v>
      </c>
    </row>
    <row r="170" spans="1:18" ht="153" customHeight="1" x14ac:dyDescent="0.25">
      <c r="A170" s="61"/>
      <c r="B170" s="25" t="s">
        <v>341</v>
      </c>
      <c r="C170" s="22">
        <f t="shared" si="55"/>
        <v>3691600</v>
      </c>
      <c r="D170" s="22">
        <f>D64</f>
        <v>3691600</v>
      </c>
      <c r="E170" s="22">
        <f t="shared" ref="E170:N170" si="88">E37+E84</f>
        <v>0</v>
      </c>
      <c r="F170" s="22">
        <f t="shared" si="88"/>
        <v>0</v>
      </c>
      <c r="G170" s="22">
        <f t="shared" si="88"/>
        <v>0</v>
      </c>
      <c r="H170" s="22">
        <f t="shared" si="88"/>
        <v>0</v>
      </c>
      <c r="I170" s="22">
        <f t="shared" si="88"/>
        <v>0</v>
      </c>
      <c r="J170" s="22">
        <f t="shared" si="88"/>
        <v>0</v>
      </c>
      <c r="K170" s="22">
        <f t="shared" si="88"/>
        <v>0</v>
      </c>
      <c r="L170" s="22">
        <f t="shared" si="88"/>
        <v>0</v>
      </c>
      <c r="M170" s="22">
        <f t="shared" si="88"/>
        <v>0</v>
      </c>
      <c r="N170" s="22">
        <f t="shared" si="88"/>
        <v>0</v>
      </c>
      <c r="O170" s="52" t="s">
        <v>197</v>
      </c>
    </row>
    <row r="171" spans="1:18" ht="81.75" customHeight="1" x14ac:dyDescent="0.25">
      <c r="A171" s="63" t="s">
        <v>426</v>
      </c>
      <c r="B171" s="25" t="s">
        <v>342</v>
      </c>
      <c r="C171" s="22">
        <f t="shared" si="55"/>
        <v>12455822.960000001</v>
      </c>
      <c r="D171" s="22">
        <f>D172+D173</f>
        <v>1133312.06</v>
      </c>
      <c r="E171" s="22">
        <f t="shared" ref="E171:N171" si="89">E172+E173</f>
        <v>1132251.0900000001</v>
      </c>
      <c r="F171" s="22">
        <f t="shared" si="89"/>
        <v>1132251.0900000001</v>
      </c>
      <c r="G171" s="22">
        <f t="shared" si="89"/>
        <v>1132251.0900000001</v>
      </c>
      <c r="H171" s="22">
        <f t="shared" si="89"/>
        <v>1132251.0900000001</v>
      </c>
      <c r="I171" s="22">
        <f t="shared" si="89"/>
        <v>1132251.0900000001</v>
      </c>
      <c r="J171" s="22">
        <f t="shared" si="89"/>
        <v>1132251.0900000001</v>
      </c>
      <c r="K171" s="22">
        <f t="shared" si="89"/>
        <v>1132251.0900000001</v>
      </c>
      <c r="L171" s="22">
        <f t="shared" si="89"/>
        <v>1132251.0900000001</v>
      </c>
      <c r="M171" s="22">
        <f t="shared" si="89"/>
        <v>1132251.0900000001</v>
      </c>
      <c r="N171" s="22">
        <f t="shared" si="89"/>
        <v>1132251.0900000001</v>
      </c>
      <c r="O171" s="52" t="s">
        <v>197</v>
      </c>
    </row>
    <row r="172" spans="1:18" ht="132" x14ac:dyDescent="0.25">
      <c r="A172" s="63"/>
      <c r="B172" s="25" t="s">
        <v>339</v>
      </c>
      <c r="C172" s="22">
        <f t="shared" si="55"/>
        <v>12455822.960000001</v>
      </c>
      <c r="D172" s="22">
        <f t="shared" ref="D172:N172" si="90">D39+D86</f>
        <v>1133312.06</v>
      </c>
      <c r="E172" s="22">
        <f t="shared" si="90"/>
        <v>1132251.0900000001</v>
      </c>
      <c r="F172" s="22">
        <f t="shared" si="90"/>
        <v>1132251.0900000001</v>
      </c>
      <c r="G172" s="22">
        <f t="shared" si="90"/>
        <v>1132251.0900000001</v>
      </c>
      <c r="H172" s="22">
        <f t="shared" si="90"/>
        <v>1132251.0900000001</v>
      </c>
      <c r="I172" s="22">
        <f t="shared" si="90"/>
        <v>1132251.0900000001</v>
      </c>
      <c r="J172" s="22">
        <f t="shared" si="90"/>
        <v>1132251.0900000001</v>
      </c>
      <c r="K172" s="22">
        <f t="shared" si="90"/>
        <v>1132251.0900000001</v>
      </c>
      <c r="L172" s="22">
        <f t="shared" si="90"/>
        <v>1132251.0900000001</v>
      </c>
      <c r="M172" s="22">
        <f t="shared" si="90"/>
        <v>1132251.0900000001</v>
      </c>
      <c r="N172" s="22">
        <f t="shared" si="90"/>
        <v>1132251.0900000001</v>
      </c>
      <c r="O172" s="52" t="s">
        <v>197</v>
      </c>
    </row>
    <row r="173" spans="1:18" ht="160.5" customHeight="1" x14ac:dyDescent="0.25">
      <c r="A173" s="63"/>
      <c r="B173" s="25" t="s">
        <v>341</v>
      </c>
      <c r="C173" s="22">
        <f t="shared" si="55"/>
        <v>0</v>
      </c>
      <c r="D173" s="22">
        <v>0</v>
      </c>
      <c r="E173" s="22">
        <f t="shared" ref="E173:N173" si="91">E40+E87</f>
        <v>0</v>
      </c>
      <c r="F173" s="22">
        <f t="shared" si="91"/>
        <v>0</v>
      </c>
      <c r="G173" s="22">
        <f t="shared" si="91"/>
        <v>0</v>
      </c>
      <c r="H173" s="22">
        <f t="shared" si="91"/>
        <v>0</v>
      </c>
      <c r="I173" s="22">
        <f t="shared" si="91"/>
        <v>0</v>
      </c>
      <c r="J173" s="22">
        <f t="shared" si="91"/>
        <v>0</v>
      </c>
      <c r="K173" s="22">
        <f t="shared" si="91"/>
        <v>0</v>
      </c>
      <c r="L173" s="22">
        <f t="shared" si="91"/>
        <v>0</v>
      </c>
      <c r="M173" s="22">
        <f t="shared" si="91"/>
        <v>0</v>
      </c>
      <c r="N173" s="22">
        <f t="shared" si="91"/>
        <v>0</v>
      </c>
      <c r="O173" s="52" t="s">
        <v>197</v>
      </c>
    </row>
    <row r="174" spans="1:18" ht="84.75" customHeight="1" x14ac:dyDescent="0.25">
      <c r="A174" s="63" t="s">
        <v>422</v>
      </c>
      <c r="B174" s="25" t="s">
        <v>342</v>
      </c>
      <c r="C174" s="22">
        <f t="shared" si="55"/>
        <v>334462803.25</v>
      </c>
      <c r="D174" s="22">
        <f t="shared" ref="D174:N174" si="92">D175+D176</f>
        <v>30676961.530000001</v>
      </c>
      <c r="E174" s="22">
        <f t="shared" si="92"/>
        <v>30437220.140000001</v>
      </c>
      <c r="F174" s="22">
        <f t="shared" si="92"/>
        <v>30468776.140000001</v>
      </c>
      <c r="G174" s="22">
        <f t="shared" si="92"/>
        <v>30359980.68</v>
      </c>
      <c r="H174" s="22">
        <f t="shared" si="92"/>
        <v>30359980.68</v>
      </c>
      <c r="I174" s="22">
        <f t="shared" si="92"/>
        <v>30359980.68</v>
      </c>
      <c r="J174" s="22">
        <f t="shared" si="92"/>
        <v>30359980.68</v>
      </c>
      <c r="K174" s="22">
        <f t="shared" si="92"/>
        <v>30359980.68</v>
      </c>
      <c r="L174" s="22">
        <f t="shared" si="92"/>
        <v>30359980.68</v>
      </c>
      <c r="M174" s="22">
        <f t="shared" si="92"/>
        <v>30359980.68</v>
      </c>
      <c r="N174" s="22">
        <f t="shared" si="92"/>
        <v>30359980.68</v>
      </c>
      <c r="O174" s="52" t="s">
        <v>197</v>
      </c>
      <c r="Q174" s="53"/>
    </row>
    <row r="175" spans="1:18" ht="132" x14ac:dyDescent="0.25">
      <c r="A175" s="63"/>
      <c r="B175" s="25" t="s">
        <v>340</v>
      </c>
      <c r="C175" s="22">
        <f t="shared" si="55"/>
        <v>311758616.04000002</v>
      </c>
      <c r="D175" s="22">
        <f t="shared" ref="D175:N175" si="93">D33+D80</f>
        <v>28431636.940000001</v>
      </c>
      <c r="E175" s="22">
        <f t="shared" si="93"/>
        <v>28332697.91</v>
      </c>
      <c r="F175" s="22">
        <f t="shared" si="93"/>
        <v>28332697.91</v>
      </c>
      <c r="G175" s="22">
        <f t="shared" si="93"/>
        <v>28332697.91</v>
      </c>
      <c r="H175" s="22">
        <f t="shared" si="93"/>
        <v>28332697.91</v>
      </c>
      <c r="I175" s="22">
        <f t="shared" si="93"/>
        <v>28332697.91</v>
      </c>
      <c r="J175" s="22">
        <f t="shared" si="93"/>
        <v>28332697.91</v>
      </c>
      <c r="K175" s="22">
        <f t="shared" si="93"/>
        <v>28332697.91</v>
      </c>
      <c r="L175" s="22">
        <f t="shared" si="93"/>
        <v>28332697.91</v>
      </c>
      <c r="M175" s="22">
        <f t="shared" si="93"/>
        <v>28332697.91</v>
      </c>
      <c r="N175" s="22">
        <f t="shared" si="93"/>
        <v>28332697.91</v>
      </c>
      <c r="O175" s="52" t="s">
        <v>197</v>
      </c>
    </row>
    <row r="176" spans="1:18" ht="155.44999999999999" customHeight="1" x14ac:dyDescent="0.25">
      <c r="A176" s="63"/>
      <c r="B176" s="25" t="s">
        <v>341</v>
      </c>
      <c r="C176" s="22">
        <f t="shared" ref="C176:C182" si="94">D176+E176+F176+G176+H176+I176+J176+K176+L176+M176+N176</f>
        <v>22704187.210000001</v>
      </c>
      <c r="D176" s="22">
        <f t="shared" ref="D176:N176" si="95">D34+D81</f>
        <v>2245324.59</v>
      </c>
      <c r="E176" s="22">
        <f t="shared" si="95"/>
        <v>2104522.23</v>
      </c>
      <c r="F176" s="22">
        <f t="shared" si="95"/>
        <v>2136078.23</v>
      </c>
      <c r="G176" s="22">
        <f t="shared" si="95"/>
        <v>2027282.77</v>
      </c>
      <c r="H176" s="22">
        <f t="shared" si="95"/>
        <v>2027282.77</v>
      </c>
      <c r="I176" s="22">
        <f t="shared" si="95"/>
        <v>2027282.77</v>
      </c>
      <c r="J176" s="22">
        <f t="shared" si="95"/>
        <v>2027282.77</v>
      </c>
      <c r="K176" s="22">
        <f t="shared" si="95"/>
        <v>2027282.77</v>
      </c>
      <c r="L176" s="22">
        <f t="shared" si="95"/>
        <v>2027282.77</v>
      </c>
      <c r="M176" s="22">
        <f t="shared" si="95"/>
        <v>2027282.77</v>
      </c>
      <c r="N176" s="22">
        <f t="shared" si="95"/>
        <v>2027282.77</v>
      </c>
      <c r="O176" s="52" t="s">
        <v>197</v>
      </c>
    </row>
    <row r="177" spans="1:15" ht="81.75" customHeight="1" x14ac:dyDescent="0.25">
      <c r="A177" s="63" t="s">
        <v>423</v>
      </c>
      <c r="B177" s="25" t="s">
        <v>342</v>
      </c>
      <c r="C177" s="22">
        <f t="shared" si="94"/>
        <v>9666605.8300000001</v>
      </c>
      <c r="D177" s="22">
        <f t="shared" ref="D177:N177" si="96">D178+D179</f>
        <v>878861.83</v>
      </c>
      <c r="E177" s="22">
        <f t="shared" si="96"/>
        <v>878774.4</v>
      </c>
      <c r="F177" s="22">
        <f t="shared" si="96"/>
        <v>878774.4</v>
      </c>
      <c r="G177" s="22">
        <f t="shared" si="96"/>
        <v>878774.4</v>
      </c>
      <c r="H177" s="22">
        <f t="shared" si="96"/>
        <v>878774.4</v>
      </c>
      <c r="I177" s="22">
        <f t="shared" si="96"/>
        <v>878774.4</v>
      </c>
      <c r="J177" s="22">
        <f t="shared" si="96"/>
        <v>878774.4</v>
      </c>
      <c r="K177" s="22">
        <f t="shared" si="96"/>
        <v>878774.4</v>
      </c>
      <c r="L177" s="22">
        <f t="shared" si="96"/>
        <v>878774.4</v>
      </c>
      <c r="M177" s="22">
        <f t="shared" si="96"/>
        <v>878774.4</v>
      </c>
      <c r="N177" s="22">
        <f t="shared" si="96"/>
        <v>878774.4</v>
      </c>
      <c r="O177" s="52" t="s">
        <v>197</v>
      </c>
    </row>
    <row r="178" spans="1:15" ht="132" x14ac:dyDescent="0.25">
      <c r="A178" s="63"/>
      <c r="B178" s="25" t="s">
        <v>340</v>
      </c>
      <c r="C178" s="22">
        <f t="shared" si="94"/>
        <v>0</v>
      </c>
      <c r="D178" s="40">
        <f t="shared" ref="D178:N178" si="97">D54</f>
        <v>0</v>
      </c>
      <c r="E178" s="40">
        <f t="shared" si="97"/>
        <v>0</v>
      </c>
      <c r="F178" s="40">
        <f t="shared" si="97"/>
        <v>0</v>
      </c>
      <c r="G178" s="40">
        <f t="shared" si="97"/>
        <v>0</v>
      </c>
      <c r="H178" s="40">
        <f t="shared" si="97"/>
        <v>0</v>
      </c>
      <c r="I178" s="40">
        <f t="shared" si="97"/>
        <v>0</v>
      </c>
      <c r="J178" s="40">
        <f t="shared" si="97"/>
        <v>0</v>
      </c>
      <c r="K178" s="40">
        <f t="shared" si="97"/>
        <v>0</v>
      </c>
      <c r="L178" s="40">
        <f t="shared" si="97"/>
        <v>0</v>
      </c>
      <c r="M178" s="40">
        <f t="shared" si="97"/>
        <v>0</v>
      </c>
      <c r="N178" s="40">
        <f t="shared" si="97"/>
        <v>0</v>
      </c>
      <c r="O178" s="52" t="s">
        <v>197</v>
      </c>
    </row>
    <row r="179" spans="1:15" ht="140.44999999999999" customHeight="1" x14ac:dyDescent="0.25">
      <c r="A179" s="63"/>
      <c r="B179" s="25" t="s">
        <v>341</v>
      </c>
      <c r="C179" s="22">
        <f t="shared" si="94"/>
        <v>9666605.8300000001</v>
      </c>
      <c r="D179" s="40">
        <f t="shared" ref="D179:N179" si="98">D55</f>
        <v>878861.83</v>
      </c>
      <c r="E179" s="40">
        <f t="shared" si="98"/>
        <v>878774.4</v>
      </c>
      <c r="F179" s="40">
        <f t="shared" si="98"/>
        <v>878774.4</v>
      </c>
      <c r="G179" s="40">
        <f t="shared" si="98"/>
        <v>878774.4</v>
      </c>
      <c r="H179" s="40">
        <f t="shared" si="98"/>
        <v>878774.4</v>
      </c>
      <c r="I179" s="40">
        <f t="shared" si="98"/>
        <v>878774.4</v>
      </c>
      <c r="J179" s="40">
        <f t="shared" si="98"/>
        <v>878774.4</v>
      </c>
      <c r="K179" s="40">
        <f t="shared" si="98"/>
        <v>878774.4</v>
      </c>
      <c r="L179" s="40">
        <f t="shared" si="98"/>
        <v>878774.4</v>
      </c>
      <c r="M179" s="40">
        <f t="shared" si="98"/>
        <v>878774.4</v>
      </c>
      <c r="N179" s="40">
        <f t="shared" si="98"/>
        <v>878774.4</v>
      </c>
      <c r="O179" s="52" t="s">
        <v>197</v>
      </c>
    </row>
    <row r="180" spans="1:15" ht="140.44999999999999" customHeight="1" x14ac:dyDescent="0.25">
      <c r="A180" s="63" t="s">
        <v>424</v>
      </c>
      <c r="B180" s="25" t="s">
        <v>342</v>
      </c>
      <c r="C180" s="22">
        <f t="shared" si="94"/>
        <v>10093664</v>
      </c>
      <c r="D180" s="22">
        <f t="shared" ref="D180:N180" si="99">D181+D182</f>
        <v>1305920</v>
      </c>
      <c r="E180" s="22">
        <f t="shared" si="99"/>
        <v>878774.4</v>
      </c>
      <c r="F180" s="22">
        <f t="shared" si="99"/>
        <v>878774.4</v>
      </c>
      <c r="G180" s="22">
        <f t="shared" si="99"/>
        <v>878774.4</v>
      </c>
      <c r="H180" s="22">
        <f t="shared" si="99"/>
        <v>878774.4</v>
      </c>
      <c r="I180" s="22">
        <f t="shared" si="99"/>
        <v>878774.4</v>
      </c>
      <c r="J180" s="22">
        <f t="shared" si="99"/>
        <v>878774.4</v>
      </c>
      <c r="K180" s="22">
        <f t="shared" si="99"/>
        <v>878774.4</v>
      </c>
      <c r="L180" s="22">
        <f t="shared" si="99"/>
        <v>878774.4</v>
      </c>
      <c r="M180" s="22">
        <f t="shared" si="99"/>
        <v>878774.4</v>
      </c>
      <c r="N180" s="22">
        <f t="shared" si="99"/>
        <v>878774.4</v>
      </c>
      <c r="O180" s="52" t="s">
        <v>197</v>
      </c>
    </row>
    <row r="181" spans="1:15" ht="140.44999999999999" customHeight="1" x14ac:dyDescent="0.25">
      <c r="A181" s="63"/>
      <c r="B181" s="25" t="s">
        <v>340</v>
      </c>
      <c r="C181" s="22">
        <f t="shared" si="94"/>
        <v>0</v>
      </c>
      <c r="D181" s="40">
        <f t="shared" ref="D181:N181" si="100">D54</f>
        <v>0</v>
      </c>
      <c r="E181" s="40">
        <f t="shared" si="100"/>
        <v>0</v>
      </c>
      <c r="F181" s="40">
        <f t="shared" si="100"/>
        <v>0</v>
      </c>
      <c r="G181" s="40">
        <f t="shared" si="100"/>
        <v>0</v>
      </c>
      <c r="H181" s="40">
        <f t="shared" si="100"/>
        <v>0</v>
      </c>
      <c r="I181" s="40">
        <f t="shared" si="100"/>
        <v>0</v>
      </c>
      <c r="J181" s="40">
        <f t="shared" si="100"/>
        <v>0</v>
      </c>
      <c r="K181" s="40">
        <f t="shared" si="100"/>
        <v>0</v>
      </c>
      <c r="L181" s="40">
        <f t="shared" si="100"/>
        <v>0</v>
      </c>
      <c r="M181" s="40">
        <f t="shared" si="100"/>
        <v>0</v>
      </c>
      <c r="N181" s="40">
        <f t="shared" si="100"/>
        <v>0</v>
      </c>
      <c r="O181" s="52" t="s">
        <v>197</v>
      </c>
    </row>
    <row r="182" spans="1:15" ht="83.25" customHeight="1" x14ac:dyDescent="0.25">
      <c r="A182" s="63"/>
      <c r="B182" s="25" t="s">
        <v>341</v>
      </c>
      <c r="C182" s="22">
        <f t="shared" si="94"/>
        <v>10093664</v>
      </c>
      <c r="D182" s="40">
        <f>D67</f>
        <v>1305920</v>
      </c>
      <c r="E182" s="40">
        <f t="shared" ref="E182:N182" si="101">E55</f>
        <v>878774.4</v>
      </c>
      <c r="F182" s="40">
        <f t="shared" si="101"/>
        <v>878774.4</v>
      </c>
      <c r="G182" s="40">
        <f t="shared" si="101"/>
        <v>878774.4</v>
      </c>
      <c r="H182" s="40">
        <f t="shared" si="101"/>
        <v>878774.4</v>
      </c>
      <c r="I182" s="40">
        <f t="shared" si="101"/>
        <v>878774.4</v>
      </c>
      <c r="J182" s="40">
        <f t="shared" si="101"/>
        <v>878774.4</v>
      </c>
      <c r="K182" s="40">
        <f t="shared" si="101"/>
        <v>878774.4</v>
      </c>
      <c r="L182" s="40">
        <f t="shared" si="101"/>
        <v>878774.4</v>
      </c>
      <c r="M182" s="40">
        <f t="shared" si="101"/>
        <v>878774.4</v>
      </c>
      <c r="N182" s="40">
        <f t="shared" si="101"/>
        <v>878774.4</v>
      </c>
      <c r="O182" s="52" t="s">
        <v>197</v>
      </c>
    </row>
    <row r="183" spans="1:15" ht="107.25" customHeight="1" x14ac:dyDescent="0.25">
      <c r="A183" s="63" t="s">
        <v>425</v>
      </c>
      <c r="B183" s="25" t="s">
        <v>342</v>
      </c>
      <c r="C183" s="22">
        <f t="shared" ref="C183:C185" si="102">D183+E183+F183+G183+H183+I183+J183+K183+L183+M183+N183</f>
        <v>2134947.0499999998</v>
      </c>
      <c r="D183" s="22">
        <f t="shared" ref="D183:N183" si="103">D184+D185</f>
        <v>192738.33</v>
      </c>
      <c r="E183" s="22">
        <f t="shared" si="103"/>
        <v>193564.52</v>
      </c>
      <c r="F183" s="22">
        <f t="shared" si="103"/>
        <v>194293.8</v>
      </c>
      <c r="G183" s="22">
        <f t="shared" si="103"/>
        <v>194293.8</v>
      </c>
      <c r="H183" s="22">
        <f t="shared" si="103"/>
        <v>194293.8</v>
      </c>
      <c r="I183" s="22">
        <f t="shared" si="103"/>
        <v>194293.8</v>
      </c>
      <c r="J183" s="22">
        <f t="shared" si="103"/>
        <v>194293.8</v>
      </c>
      <c r="K183" s="22">
        <f t="shared" si="103"/>
        <v>194293.8</v>
      </c>
      <c r="L183" s="22">
        <f t="shared" si="103"/>
        <v>194293.8</v>
      </c>
      <c r="M183" s="22">
        <f t="shared" si="103"/>
        <v>194293.8</v>
      </c>
      <c r="N183" s="22">
        <f t="shared" si="103"/>
        <v>194293.8</v>
      </c>
      <c r="O183" s="52" t="s">
        <v>197</v>
      </c>
    </row>
    <row r="184" spans="1:15" ht="132" x14ac:dyDescent="0.25">
      <c r="A184" s="63"/>
      <c r="B184" s="25" t="s">
        <v>340</v>
      </c>
      <c r="C184" s="22">
        <f t="shared" si="102"/>
        <v>0</v>
      </c>
      <c r="D184" s="40">
        <f t="shared" ref="D184:N184" si="104">D57</f>
        <v>0</v>
      </c>
      <c r="E184" s="40">
        <f t="shared" si="104"/>
        <v>0</v>
      </c>
      <c r="F184" s="40">
        <f t="shared" si="104"/>
        <v>0</v>
      </c>
      <c r="G184" s="40">
        <f t="shared" si="104"/>
        <v>0</v>
      </c>
      <c r="H184" s="40">
        <f t="shared" si="104"/>
        <v>0</v>
      </c>
      <c r="I184" s="40">
        <f t="shared" si="104"/>
        <v>0</v>
      </c>
      <c r="J184" s="40">
        <f t="shared" si="104"/>
        <v>0</v>
      </c>
      <c r="K184" s="40">
        <f t="shared" si="104"/>
        <v>0</v>
      </c>
      <c r="L184" s="40">
        <f t="shared" si="104"/>
        <v>0</v>
      </c>
      <c r="M184" s="40">
        <f t="shared" si="104"/>
        <v>0</v>
      </c>
      <c r="N184" s="40">
        <f t="shared" si="104"/>
        <v>0</v>
      </c>
      <c r="O184" s="52" t="s">
        <v>197</v>
      </c>
    </row>
    <row r="185" spans="1:15" ht="111" customHeight="1" x14ac:dyDescent="0.25">
      <c r="A185" s="63"/>
      <c r="B185" s="25" t="s">
        <v>341</v>
      </c>
      <c r="C185" s="22">
        <f t="shared" si="102"/>
        <v>2134947.0499999998</v>
      </c>
      <c r="D185" s="40">
        <f>D58</f>
        <v>192738.33</v>
      </c>
      <c r="E185" s="40">
        <f t="shared" ref="E185:N185" si="105">E58</f>
        <v>193564.52</v>
      </c>
      <c r="F185" s="40">
        <f t="shared" si="105"/>
        <v>194293.8</v>
      </c>
      <c r="G185" s="40">
        <f t="shared" si="105"/>
        <v>194293.8</v>
      </c>
      <c r="H185" s="40">
        <f t="shared" si="105"/>
        <v>194293.8</v>
      </c>
      <c r="I185" s="40">
        <f t="shared" si="105"/>
        <v>194293.8</v>
      </c>
      <c r="J185" s="40">
        <f t="shared" si="105"/>
        <v>194293.8</v>
      </c>
      <c r="K185" s="40">
        <f t="shared" si="105"/>
        <v>194293.8</v>
      </c>
      <c r="L185" s="40">
        <f t="shared" si="105"/>
        <v>194293.8</v>
      </c>
      <c r="M185" s="40">
        <f t="shared" si="105"/>
        <v>194293.8</v>
      </c>
      <c r="N185" s="40">
        <f t="shared" si="105"/>
        <v>194293.8</v>
      </c>
      <c r="O185" s="52" t="s">
        <v>197</v>
      </c>
    </row>
    <row r="191" spans="1:15" ht="205.5" customHeight="1" x14ac:dyDescent="0.25"/>
  </sheetData>
  <autoFilter ref="O1:O190"/>
  <mergeCells count="110">
    <mergeCell ref="A53:A55"/>
    <mergeCell ref="O44:O46"/>
    <mergeCell ref="A82:A84"/>
    <mergeCell ref="A76:A78"/>
    <mergeCell ref="A91:A93"/>
    <mergeCell ref="A111:A113"/>
    <mergeCell ref="O111:O113"/>
    <mergeCell ref="A108:A110"/>
    <mergeCell ref="O108:O110"/>
    <mergeCell ref="A68:A70"/>
    <mergeCell ref="O88:O90"/>
    <mergeCell ref="O91:O93"/>
    <mergeCell ref="A62:A64"/>
    <mergeCell ref="A65:A67"/>
    <mergeCell ref="O65:O67"/>
    <mergeCell ref="O114:O116"/>
    <mergeCell ref="A114:A116"/>
    <mergeCell ref="O126:O128"/>
    <mergeCell ref="A120:A122"/>
    <mergeCell ref="O120:O122"/>
    <mergeCell ref="A117:A119"/>
    <mergeCell ref="O117:O119"/>
    <mergeCell ref="O95:O97"/>
    <mergeCell ref="O76:O81"/>
    <mergeCell ref="A98:A100"/>
    <mergeCell ref="O98:O100"/>
    <mergeCell ref="A183:A185"/>
    <mergeCell ref="A180:A182"/>
    <mergeCell ref="A159:A161"/>
    <mergeCell ref="A85:A87"/>
    <mergeCell ref="A123:A125"/>
    <mergeCell ref="O123:O125"/>
    <mergeCell ref="A162:A164"/>
    <mergeCell ref="A174:A176"/>
    <mergeCell ref="A177:A179"/>
    <mergeCell ref="A165:A167"/>
    <mergeCell ref="A168:A170"/>
    <mergeCell ref="A171:A173"/>
    <mergeCell ref="A95:A97"/>
    <mergeCell ref="A129:A131"/>
    <mergeCell ref="O129:O131"/>
    <mergeCell ref="A126:A128"/>
    <mergeCell ref="A14:A16"/>
    <mergeCell ref="A10:A11"/>
    <mergeCell ref="D10:N10"/>
    <mergeCell ref="A12:O12"/>
    <mergeCell ref="A13:O13"/>
    <mergeCell ref="C10:C11"/>
    <mergeCell ref="O14:O16"/>
    <mergeCell ref="A38:A40"/>
    <mergeCell ref="O41:O43"/>
    <mergeCell ref="A23:A25"/>
    <mergeCell ref="A35:A37"/>
    <mergeCell ref="A29:A31"/>
    <mergeCell ref="A20:A22"/>
    <mergeCell ref="O23:O28"/>
    <mergeCell ref="O20:O22"/>
    <mergeCell ref="A26:A28"/>
    <mergeCell ref="A32:A34"/>
    <mergeCell ref="O38:O40"/>
    <mergeCell ref="O29:O31"/>
    <mergeCell ref="O32:O34"/>
    <mergeCell ref="A3:F5"/>
    <mergeCell ref="M1:O4"/>
    <mergeCell ref="A104:O104"/>
    <mergeCell ref="A105:A107"/>
    <mergeCell ref="O105:O107"/>
    <mergeCell ref="A101:A103"/>
    <mergeCell ref="O101:O103"/>
    <mergeCell ref="O35:O37"/>
    <mergeCell ref="O85:O87"/>
    <mergeCell ref="O50:O52"/>
    <mergeCell ref="A50:A52"/>
    <mergeCell ref="A59:A61"/>
    <mergeCell ref="O53:O55"/>
    <mergeCell ref="A56:A58"/>
    <mergeCell ref="A41:A43"/>
    <mergeCell ref="A44:A46"/>
    <mergeCell ref="A47:A49"/>
    <mergeCell ref="O82:O84"/>
    <mergeCell ref="O68:O70"/>
    <mergeCell ref="O59:O61"/>
    <mergeCell ref="A79:A81"/>
    <mergeCell ref="A8:O8"/>
    <mergeCell ref="B10:B11"/>
    <mergeCell ref="O10:O11"/>
    <mergeCell ref="A6:O6"/>
    <mergeCell ref="A7:O7"/>
    <mergeCell ref="A156:A158"/>
    <mergeCell ref="O156:O158"/>
    <mergeCell ref="A150:A152"/>
    <mergeCell ref="O150:O152"/>
    <mergeCell ref="A147:A149"/>
    <mergeCell ref="O147:O149"/>
    <mergeCell ref="A144:A146"/>
    <mergeCell ref="O144:O146"/>
    <mergeCell ref="A141:A143"/>
    <mergeCell ref="O141:O143"/>
    <mergeCell ref="A153:A155"/>
    <mergeCell ref="O153:O155"/>
    <mergeCell ref="A138:A140"/>
    <mergeCell ref="O138:O140"/>
    <mergeCell ref="A135:A137"/>
    <mergeCell ref="O135:O137"/>
    <mergeCell ref="A132:A134"/>
    <mergeCell ref="O132:O134"/>
    <mergeCell ref="A17:A19"/>
    <mergeCell ref="O17:O19"/>
    <mergeCell ref="O47:O49"/>
    <mergeCell ref="A88:A90"/>
  </mergeCells>
  <phoneticPr fontId="3" type="noConversion"/>
  <pageMargins left="1.1811023622047245" right="0.19685039370078741" top="0.78740157480314965" bottom="0.39370078740157483" header="0.59055118110236227" footer="0.31496062992125984"/>
  <pageSetup paperSize="8" scale="26" firstPageNumber="8" fitToHeight="0" orientation="landscape" useFirstPageNumber="1" r:id="rId1"/>
  <headerFooter>
    <oddHeader>&amp;C&amp;"Times New Roman,обычный"&amp;36&amp;P</oddHeader>
  </headerFooter>
  <rowBreaks count="2" manualBreakCount="2">
    <brk id="116" max="14" man="1"/>
    <brk id="14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opLeftCell="A4" zoomScale="60" zoomScaleNormal="70" workbookViewId="0">
      <pane xSplit="1" ySplit="6" topLeftCell="B140" activePane="bottomRight" state="frozen"/>
      <selection activeCell="A4" sqref="A4"/>
      <selection pane="topRight" activeCell="B4" sqref="B4"/>
      <selection pane="bottomLeft" activeCell="A10" sqref="A10"/>
      <selection pane="bottomRight" activeCell="D12" sqref="D12"/>
    </sheetView>
  </sheetViews>
  <sheetFormatPr defaultColWidth="9.140625" defaultRowHeight="16.5" x14ac:dyDescent="0.25"/>
  <cols>
    <col min="1" max="1" width="44" style="4" customWidth="1"/>
    <col min="2" max="2" width="44" style="4" hidden="1" customWidth="1"/>
    <col min="3" max="3" width="51.85546875" style="3" customWidth="1"/>
    <col min="4" max="4" width="15.7109375" style="3" customWidth="1"/>
    <col min="5" max="5" width="13.28515625" style="3" customWidth="1"/>
    <col min="6" max="6" width="17.140625" style="3" customWidth="1"/>
    <col min="7" max="7" width="12.42578125" style="3" customWidth="1"/>
    <col min="8" max="8" width="15.7109375" style="3" customWidth="1"/>
    <col min="9" max="9" width="12" style="3" customWidth="1"/>
    <col min="10" max="10" width="32.28515625" style="3" customWidth="1"/>
    <col min="11" max="16384" width="9.140625" style="4"/>
  </cols>
  <sheetData>
    <row r="1" spans="1:11" x14ac:dyDescent="0.25">
      <c r="A1" s="1"/>
      <c r="B1" s="1"/>
      <c r="C1" s="2"/>
    </row>
    <row r="2" spans="1:11" x14ac:dyDescent="0.25">
      <c r="A2" s="81" t="s">
        <v>313</v>
      </c>
      <c r="B2" s="81"/>
      <c r="C2" s="81"/>
      <c r="D2" s="81"/>
      <c r="E2" s="81"/>
      <c r="F2" s="81"/>
      <c r="G2" s="81"/>
      <c r="H2" s="81"/>
      <c r="I2" s="81"/>
      <c r="J2" s="81"/>
    </row>
    <row r="3" spans="1:11" ht="45" customHeight="1" x14ac:dyDescent="0.25">
      <c r="A3" s="82" t="s">
        <v>277</v>
      </c>
      <c r="B3" s="82"/>
      <c r="C3" s="82"/>
      <c r="D3" s="81"/>
      <c r="E3" s="81"/>
      <c r="F3" s="81"/>
      <c r="G3" s="81"/>
      <c r="H3" s="81"/>
      <c r="I3" s="81"/>
      <c r="J3" s="81"/>
    </row>
    <row r="4" spans="1:11" x14ac:dyDescent="0.25">
      <c r="A4" s="3"/>
      <c r="B4" s="3"/>
    </row>
    <row r="5" spans="1:11" ht="41.25" customHeight="1" x14ac:dyDescent="0.25">
      <c r="A5" s="80" t="s">
        <v>312</v>
      </c>
      <c r="B5" s="80" t="s">
        <v>263</v>
      </c>
      <c r="C5" s="80" t="s">
        <v>316</v>
      </c>
      <c r="D5" s="80" t="s">
        <v>313</v>
      </c>
      <c r="E5" s="80"/>
      <c r="F5" s="80"/>
      <c r="G5" s="80"/>
      <c r="H5" s="80"/>
      <c r="I5" s="80"/>
      <c r="J5" s="80" t="s">
        <v>175</v>
      </c>
      <c r="K5" s="1"/>
    </row>
    <row r="6" spans="1:11" ht="16.5" customHeight="1" x14ac:dyDescent="0.25">
      <c r="A6" s="80"/>
      <c r="B6" s="80"/>
      <c r="C6" s="80"/>
      <c r="D6" s="80" t="s">
        <v>195</v>
      </c>
      <c r="E6" s="80"/>
      <c r="F6" s="80" t="s">
        <v>196</v>
      </c>
      <c r="G6" s="80"/>
      <c r="H6" s="80" t="s">
        <v>198</v>
      </c>
      <c r="I6" s="80"/>
      <c r="J6" s="80"/>
      <c r="K6" s="1"/>
    </row>
    <row r="7" spans="1:11" ht="33" x14ac:dyDescent="0.25">
      <c r="A7" s="80"/>
      <c r="B7" s="80"/>
      <c r="C7" s="80"/>
      <c r="D7" s="5" t="s">
        <v>314</v>
      </c>
      <c r="E7" s="5" t="s">
        <v>315</v>
      </c>
      <c r="F7" s="5" t="s">
        <v>314</v>
      </c>
      <c r="G7" s="5" t="s">
        <v>315</v>
      </c>
      <c r="H7" s="5" t="s">
        <v>314</v>
      </c>
      <c r="I7" s="5" t="s">
        <v>315</v>
      </c>
      <c r="J7" s="80"/>
      <c r="K7" s="1"/>
    </row>
    <row r="8" spans="1:11" ht="15.75" customHeight="1" x14ac:dyDescent="0.25">
      <c r="A8" s="79" t="s">
        <v>264</v>
      </c>
      <c r="B8" s="79"/>
      <c r="C8" s="79"/>
      <c r="D8" s="79"/>
      <c r="E8" s="79"/>
      <c r="F8" s="79"/>
      <c r="G8" s="79"/>
      <c r="H8" s="79"/>
      <c r="I8" s="79"/>
      <c r="J8" s="79"/>
    </row>
    <row r="9" spans="1:11" ht="16.5" customHeight="1" x14ac:dyDescent="0.25">
      <c r="A9" s="78" t="s">
        <v>276</v>
      </c>
      <c r="B9" s="78"/>
      <c r="C9" s="78"/>
      <c r="D9" s="78"/>
      <c r="E9" s="78"/>
      <c r="F9" s="78"/>
      <c r="G9" s="78"/>
      <c r="H9" s="78"/>
      <c r="I9" s="78"/>
      <c r="J9" s="78"/>
    </row>
    <row r="10" spans="1:11" ht="82.5" x14ac:dyDescent="0.25">
      <c r="A10" s="6" t="s">
        <v>226</v>
      </c>
      <c r="B10" s="5" t="s">
        <v>209</v>
      </c>
      <c r="C10" s="7" t="s">
        <v>7</v>
      </c>
      <c r="D10" s="7" t="s">
        <v>261</v>
      </c>
      <c r="E10" s="7" t="s">
        <v>207</v>
      </c>
      <c r="F10" s="7" t="s">
        <v>261</v>
      </c>
      <c r="G10" s="7" t="s">
        <v>207</v>
      </c>
      <c r="H10" s="7" t="s">
        <v>261</v>
      </c>
      <c r="I10" s="7" t="s">
        <v>207</v>
      </c>
      <c r="J10" s="7"/>
    </row>
    <row r="11" spans="1:11" ht="164.25" customHeight="1" x14ac:dyDescent="0.25">
      <c r="A11" s="6" t="s">
        <v>230</v>
      </c>
      <c r="B11" s="5" t="s">
        <v>9</v>
      </c>
      <c r="C11" s="5" t="s">
        <v>124</v>
      </c>
      <c r="D11" s="8" t="s">
        <v>59</v>
      </c>
      <c r="E11" s="8">
        <v>100</v>
      </c>
      <c r="F11" s="8" t="s">
        <v>59</v>
      </c>
      <c r="G11" s="8">
        <v>100</v>
      </c>
      <c r="H11" s="8" t="s">
        <v>59</v>
      </c>
      <c r="I11" s="8">
        <v>100</v>
      </c>
      <c r="J11" s="8" t="s">
        <v>319</v>
      </c>
    </row>
    <row r="12" spans="1:11" ht="261.75" customHeight="1" x14ac:dyDescent="0.25">
      <c r="A12" s="6" t="s">
        <v>229</v>
      </c>
      <c r="B12" s="5" t="s">
        <v>235</v>
      </c>
      <c r="C12" s="5" t="s">
        <v>125</v>
      </c>
      <c r="D12" s="8" t="s">
        <v>59</v>
      </c>
      <c r="E12" s="8">
        <f>21/21*100</f>
        <v>100</v>
      </c>
      <c r="F12" s="8" t="s">
        <v>59</v>
      </c>
      <c r="G12" s="8">
        <f>21/21*100</f>
        <v>100</v>
      </c>
      <c r="H12" s="8" t="s">
        <v>59</v>
      </c>
      <c r="I12" s="8">
        <f>21/21*100</f>
        <v>100</v>
      </c>
      <c r="J12" s="8" t="s">
        <v>60</v>
      </c>
    </row>
    <row r="13" spans="1:11" ht="82.5" x14ac:dyDescent="0.25">
      <c r="A13" s="6" t="s">
        <v>236</v>
      </c>
      <c r="B13" s="5" t="s">
        <v>209</v>
      </c>
      <c r="C13" s="5" t="s">
        <v>129</v>
      </c>
      <c r="D13" s="9" t="s">
        <v>261</v>
      </c>
      <c r="E13" s="7">
        <v>18</v>
      </c>
      <c r="F13" s="9" t="s">
        <v>261</v>
      </c>
      <c r="G13" s="7">
        <v>20</v>
      </c>
      <c r="H13" s="9" t="s">
        <v>261</v>
      </c>
      <c r="I13" s="7">
        <v>22</v>
      </c>
      <c r="J13" s="5" t="s">
        <v>130</v>
      </c>
    </row>
    <row r="14" spans="1:11" ht="82.5" x14ac:dyDescent="0.25">
      <c r="A14" s="6" t="s">
        <v>231</v>
      </c>
      <c r="B14" s="5" t="s">
        <v>209</v>
      </c>
      <c r="C14" s="5" t="s">
        <v>131</v>
      </c>
      <c r="D14" s="7"/>
      <c r="E14" s="10">
        <v>1304.3</v>
      </c>
      <c r="F14" s="10"/>
      <c r="G14" s="10">
        <v>1382.9</v>
      </c>
      <c r="H14" s="10"/>
      <c r="I14" s="10">
        <v>1465.9</v>
      </c>
      <c r="J14" s="7" t="s">
        <v>97</v>
      </c>
    </row>
    <row r="15" spans="1:11" ht="49.5" customHeight="1" x14ac:dyDescent="0.25">
      <c r="A15" s="79" t="s">
        <v>8</v>
      </c>
      <c r="B15" s="79"/>
      <c r="C15" s="79"/>
      <c r="D15" s="79"/>
      <c r="E15" s="79"/>
      <c r="F15" s="79"/>
      <c r="G15" s="79"/>
      <c r="H15" s="79"/>
      <c r="I15" s="79"/>
      <c r="J15" s="79"/>
    </row>
    <row r="16" spans="1:11" ht="21.75" customHeight="1" x14ac:dyDescent="0.25">
      <c r="A16" s="78" t="s">
        <v>240</v>
      </c>
      <c r="B16" s="78"/>
      <c r="C16" s="78"/>
      <c r="D16" s="78"/>
      <c r="E16" s="78"/>
      <c r="F16" s="78"/>
      <c r="G16" s="78"/>
      <c r="H16" s="78"/>
      <c r="I16" s="78"/>
      <c r="J16" s="78"/>
    </row>
    <row r="17" spans="1:10" ht="26.25" customHeight="1" x14ac:dyDescent="0.25">
      <c r="A17" s="78" t="s">
        <v>227</v>
      </c>
      <c r="B17" s="78"/>
      <c r="C17" s="78"/>
      <c r="D17" s="78"/>
      <c r="E17" s="78"/>
      <c r="F17" s="78"/>
      <c r="G17" s="78"/>
      <c r="H17" s="78"/>
      <c r="I17" s="78"/>
      <c r="J17" s="78"/>
    </row>
    <row r="18" spans="1:10" ht="122.25" customHeight="1" x14ac:dyDescent="0.25">
      <c r="A18" s="6" t="s">
        <v>239</v>
      </c>
      <c r="B18" s="5" t="s">
        <v>9</v>
      </c>
      <c r="C18" s="5" t="s">
        <v>64</v>
      </c>
      <c r="D18" s="7" t="s">
        <v>61</v>
      </c>
      <c r="E18" s="7">
        <v>81</v>
      </c>
      <c r="F18" s="7" t="s">
        <v>62</v>
      </c>
      <c r="G18" s="7">
        <v>83</v>
      </c>
      <c r="H18" s="7" t="s">
        <v>63</v>
      </c>
      <c r="I18" s="7">
        <v>85</v>
      </c>
      <c r="J18" s="7"/>
    </row>
    <row r="19" spans="1:10" ht="42.75" customHeight="1" x14ac:dyDescent="0.25">
      <c r="A19" s="78" t="s">
        <v>265</v>
      </c>
      <c r="B19" s="78"/>
      <c r="C19" s="78"/>
      <c r="D19" s="78"/>
      <c r="E19" s="78"/>
      <c r="F19" s="78"/>
      <c r="G19" s="78"/>
      <c r="H19" s="78"/>
      <c r="I19" s="78"/>
      <c r="J19" s="78"/>
    </row>
    <row r="20" spans="1:10" ht="282" customHeight="1" x14ac:dyDescent="0.25">
      <c r="A20" s="6" t="s">
        <v>301</v>
      </c>
      <c r="B20" s="5" t="s">
        <v>235</v>
      </c>
      <c r="C20" s="5" t="s">
        <v>132</v>
      </c>
      <c r="D20" s="5" t="s">
        <v>73</v>
      </c>
      <c r="E20" s="7">
        <v>90</v>
      </c>
      <c r="F20" s="5" t="s">
        <v>74</v>
      </c>
      <c r="G20" s="7">
        <v>90</v>
      </c>
      <c r="H20" s="5" t="s">
        <v>75</v>
      </c>
      <c r="I20" s="7">
        <v>90</v>
      </c>
      <c r="J20" s="5" t="s">
        <v>133</v>
      </c>
    </row>
    <row r="21" spans="1:10" ht="39" customHeight="1" x14ac:dyDescent="0.25">
      <c r="A21" s="78" t="s">
        <v>266</v>
      </c>
      <c r="B21" s="78"/>
      <c r="C21" s="78"/>
      <c r="D21" s="78"/>
      <c r="E21" s="78"/>
      <c r="F21" s="78"/>
      <c r="G21" s="78"/>
      <c r="H21" s="78"/>
      <c r="I21" s="78"/>
      <c r="J21" s="78"/>
    </row>
    <row r="22" spans="1:10" ht="66" x14ac:dyDescent="0.25">
      <c r="A22" s="6" t="s">
        <v>244</v>
      </c>
      <c r="B22" s="5" t="s">
        <v>209</v>
      </c>
      <c r="C22" s="5" t="s">
        <v>134</v>
      </c>
      <c r="D22" s="7" t="s">
        <v>261</v>
      </c>
      <c r="E22" s="7">
        <v>11900</v>
      </c>
      <c r="F22" s="7" t="s">
        <v>261</v>
      </c>
      <c r="G22" s="7">
        <v>12000</v>
      </c>
      <c r="H22" s="7" t="s">
        <v>261</v>
      </c>
      <c r="I22" s="7">
        <v>12100</v>
      </c>
      <c r="J22" s="7"/>
    </row>
    <row r="23" spans="1:10" ht="49.5" x14ac:dyDescent="0.25">
      <c r="A23" s="6" t="s">
        <v>224</v>
      </c>
      <c r="B23" s="5" t="s">
        <v>209</v>
      </c>
      <c r="C23" s="5" t="s">
        <v>135</v>
      </c>
      <c r="D23" s="7" t="s">
        <v>261</v>
      </c>
      <c r="E23" s="7">
        <v>9961</v>
      </c>
      <c r="F23" s="7" t="s">
        <v>261</v>
      </c>
      <c r="G23" s="7">
        <v>10310</v>
      </c>
      <c r="H23" s="7" t="s">
        <v>261</v>
      </c>
      <c r="I23" s="7">
        <v>10671</v>
      </c>
      <c r="J23" s="7"/>
    </row>
    <row r="24" spans="1:10" ht="49.5" x14ac:dyDescent="0.25">
      <c r="A24" s="6" t="s">
        <v>225</v>
      </c>
      <c r="B24" s="5" t="s">
        <v>209</v>
      </c>
      <c r="C24" s="5" t="s">
        <v>134</v>
      </c>
      <c r="D24" s="7" t="s">
        <v>261</v>
      </c>
      <c r="E24" s="7">
        <v>29.3</v>
      </c>
      <c r="F24" s="7" t="s">
        <v>261</v>
      </c>
      <c r="G24" s="7">
        <v>29.6</v>
      </c>
      <c r="H24" s="7" t="s">
        <v>261</v>
      </c>
      <c r="I24" s="7">
        <v>29.9</v>
      </c>
      <c r="J24" s="7"/>
    </row>
    <row r="25" spans="1:10" ht="49.5" x14ac:dyDescent="0.25">
      <c r="A25" s="6" t="s">
        <v>260</v>
      </c>
      <c r="B25" s="5" t="s">
        <v>209</v>
      </c>
      <c r="C25" s="5" t="s">
        <v>134</v>
      </c>
      <c r="D25" s="7"/>
      <c r="E25" s="7">
        <v>69841.399999999994</v>
      </c>
      <c r="F25" s="7"/>
      <c r="G25" s="7">
        <v>76081.3</v>
      </c>
      <c r="H25" s="7"/>
      <c r="I25" s="7">
        <v>82852.5</v>
      </c>
      <c r="J25" s="7"/>
    </row>
    <row r="26" spans="1:10" ht="51.75" customHeight="1" x14ac:dyDescent="0.25">
      <c r="A26" s="78" t="s">
        <v>267</v>
      </c>
      <c r="B26" s="78"/>
      <c r="C26" s="78"/>
      <c r="D26" s="78"/>
      <c r="E26" s="78"/>
      <c r="F26" s="78"/>
      <c r="G26" s="78"/>
      <c r="H26" s="78"/>
      <c r="I26" s="78"/>
      <c r="J26" s="78"/>
    </row>
    <row r="27" spans="1:10" ht="66" x14ac:dyDescent="0.25">
      <c r="A27" s="6" t="s">
        <v>310</v>
      </c>
      <c r="B27" s="5" t="s">
        <v>209</v>
      </c>
      <c r="C27" s="5" t="s">
        <v>136</v>
      </c>
      <c r="D27" s="9" t="s">
        <v>261</v>
      </c>
      <c r="E27" s="7">
        <v>1</v>
      </c>
      <c r="F27" s="9" t="s">
        <v>261</v>
      </c>
      <c r="G27" s="7">
        <v>1</v>
      </c>
      <c r="H27" s="9" t="s">
        <v>261</v>
      </c>
      <c r="I27" s="7">
        <v>2</v>
      </c>
      <c r="J27" s="5" t="s">
        <v>137</v>
      </c>
    </row>
    <row r="28" spans="1:10" ht="99" x14ac:dyDescent="0.25">
      <c r="A28" s="6" t="e">
        <f>'Раздел 3'!#REF!</f>
        <v>#REF!</v>
      </c>
      <c r="B28" s="5" t="s">
        <v>209</v>
      </c>
      <c r="C28" s="5" t="s">
        <v>131</v>
      </c>
      <c r="D28" s="9" t="s">
        <v>261</v>
      </c>
      <c r="E28" s="7">
        <v>5</v>
      </c>
      <c r="F28" s="9" t="s">
        <v>261</v>
      </c>
      <c r="G28" s="7">
        <v>5</v>
      </c>
      <c r="H28" s="9" t="s">
        <v>261</v>
      </c>
      <c r="I28" s="7">
        <v>5</v>
      </c>
      <c r="J28" s="5" t="s">
        <v>138</v>
      </c>
    </row>
    <row r="29" spans="1:10" ht="24" customHeight="1" x14ac:dyDescent="0.25">
      <c r="A29" s="79" t="s">
        <v>268</v>
      </c>
      <c r="B29" s="79"/>
      <c r="C29" s="79"/>
      <c r="D29" s="79"/>
      <c r="E29" s="79"/>
      <c r="F29" s="79"/>
      <c r="G29" s="79"/>
      <c r="H29" s="79"/>
      <c r="I29" s="79"/>
      <c r="J29" s="79"/>
    </row>
    <row r="30" spans="1:10" ht="30" customHeight="1" x14ac:dyDescent="0.25">
      <c r="A30" s="78" t="s">
        <v>269</v>
      </c>
      <c r="B30" s="78"/>
      <c r="C30" s="78"/>
      <c r="D30" s="78"/>
      <c r="E30" s="78"/>
      <c r="F30" s="78"/>
      <c r="G30" s="78"/>
      <c r="H30" s="78"/>
      <c r="I30" s="78"/>
      <c r="J30" s="78"/>
    </row>
    <row r="31" spans="1:10" ht="66" x14ac:dyDescent="0.25">
      <c r="A31" s="6" t="s">
        <v>241</v>
      </c>
      <c r="B31" s="5" t="s">
        <v>270</v>
      </c>
      <c r="C31" s="5" t="s">
        <v>98</v>
      </c>
      <c r="D31" s="7" t="s">
        <v>261</v>
      </c>
      <c r="E31" s="7" t="s">
        <v>207</v>
      </c>
      <c r="F31" s="7" t="s">
        <v>261</v>
      </c>
      <c r="G31" s="7" t="s">
        <v>207</v>
      </c>
      <c r="H31" s="7" t="s">
        <v>261</v>
      </c>
      <c r="I31" s="7" t="s">
        <v>207</v>
      </c>
      <c r="J31" s="7"/>
    </row>
    <row r="32" spans="1:10" ht="99" x14ac:dyDescent="0.25">
      <c r="A32" s="6" t="s">
        <v>208</v>
      </c>
      <c r="B32" s="5" t="s">
        <v>270</v>
      </c>
      <c r="C32" s="5" t="s">
        <v>126</v>
      </c>
      <c r="D32" s="5" t="s">
        <v>317</v>
      </c>
      <c r="E32" s="5">
        <f>32/32*100</f>
        <v>100</v>
      </c>
      <c r="F32" s="5" t="s">
        <v>317</v>
      </c>
      <c r="G32" s="5">
        <f>32/32*100</f>
        <v>100</v>
      </c>
      <c r="H32" s="5" t="s">
        <v>317</v>
      </c>
      <c r="I32" s="5">
        <f>32/32*100</f>
        <v>100</v>
      </c>
      <c r="J32" s="5" t="s">
        <v>318</v>
      </c>
    </row>
    <row r="33" spans="1:10" ht="82.5" x14ac:dyDescent="0.25">
      <c r="A33" s="6" t="s">
        <v>228</v>
      </c>
      <c r="B33" s="5" t="s">
        <v>270</v>
      </c>
      <c r="C33" s="5" t="s">
        <v>131</v>
      </c>
      <c r="D33" s="7" t="s">
        <v>261</v>
      </c>
      <c r="E33" s="7">
        <v>25</v>
      </c>
      <c r="F33" s="7" t="s">
        <v>261</v>
      </c>
      <c r="G33" s="7">
        <v>25</v>
      </c>
      <c r="H33" s="7" t="s">
        <v>261</v>
      </c>
      <c r="I33" s="7">
        <v>25</v>
      </c>
      <c r="J33" s="7"/>
    </row>
    <row r="34" spans="1:10" ht="49.5" x14ac:dyDescent="0.25">
      <c r="A34" s="6" t="s">
        <v>257</v>
      </c>
      <c r="B34" s="5" t="s">
        <v>270</v>
      </c>
      <c r="C34" s="5" t="s">
        <v>131</v>
      </c>
      <c r="D34" s="7" t="s">
        <v>261</v>
      </c>
      <c r="E34" s="7">
        <v>10</v>
      </c>
      <c r="F34" s="7" t="s">
        <v>261</v>
      </c>
      <c r="G34" s="7">
        <v>10</v>
      </c>
      <c r="H34" s="7" t="s">
        <v>261</v>
      </c>
      <c r="I34" s="7">
        <v>10</v>
      </c>
      <c r="J34" s="7"/>
    </row>
    <row r="35" spans="1:10" ht="82.5" x14ac:dyDescent="0.25">
      <c r="A35" s="6" t="s">
        <v>200</v>
      </c>
      <c r="B35" s="5" t="s">
        <v>270</v>
      </c>
      <c r="C35" s="5" t="s">
        <v>187</v>
      </c>
      <c r="D35" s="11" t="s">
        <v>188</v>
      </c>
      <c r="E35" s="7">
        <v>5.9</v>
      </c>
      <c r="F35" s="11" t="s">
        <v>188</v>
      </c>
      <c r="G35" s="7">
        <v>5.9</v>
      </c>
      <c r="H35" s="11" t="s">
        <v>188</v>
      </c>
      <c r="I35" s="7">
        <v>5.9</v>
      </c>
      <c r="J35" s="5" t="s">
        <v>189</v>
      </c>
    </row>
    <row r="36" spans="1:10" ht="99" x14ac:dyDescent="0.25">
      <c r="A36" s="6" t="s">
        <v>306</v>
      </c>
      <c r="B36" s="5" t="s">
        <v>270</v>
      </c>
      <c r="C36" s="5" t="s">
        <v>183</v>
      </c>
      <c r="D36" s="7" t="s">
        <v>261</v>
      </c>
      <c r="E36" s="7">
        <v>100</v>
      </c>
      <c r="F36" s="7" t="s">
        <v>261</v>
      </c>
      <c r="G36" s="7">
        <v>100</v>
      </c>
      <c r="H36" s="7" t="s">
        <v>261</v>
      </c>
      <c r="I36" s="7">
        <v>100</v>
      </c>
      <c r="J36" s="7"/>
    </row>
    <row r="37" spans="1:10" ht="99" x14ac:dyDescent="0.25">
      <c r="A37" s="6" t="s">
        <v>0</v>
      </c>
      <c r="B37" s="5" t="s">
        <v>270</v>
      </c>
      <c r="C37" s="5" t="s">
        <v>182</v>
      </c>
      <c r="D37" s="7" t="s">
        <v>261</v>
      </c>
      <c r="E37" s="7">
        <v>100</v>
      </c>
      <c r="F37" s="7" t="s">
        <v>261</v>
      </c>
      <c r="G37" s="7">
        <v>100</v>
      </c>
      <c r="H37" s="7" t="s">
        <v>261</v>
      </c>
      <c r="I37" s="7">
        <v>100</v>
      </c>
      <c r="J37" s="7"/>
    </row>
    <row r="38" spans="1:10" ht="66" x14ac:dyDescent="0.25">
      <c r="A38" s="6" t="s">
        <v>320</v>
      </c>
      <c r="B38" s="5" t="s">
        <v>270</v>
      </c>
      <c r="C38" s="5" t="s">
        <v>184</v>
      </c>
      <c r="D38" s="7" t="s">
        <v>261</v>
      </c>
      <c r="E38" s="7">
        <v>100</v>
      </c>
      <c r="F38" s="7" t="s">
        <v>261</v>
      </c>
      <c r="G38" s="7">
        <v>100</v>
      </c>
      <c r="H38" s="7" t="s">
        <v>261</v>
      </c>
      <c r="I38" s="7">
        <v>100</v>
      </c>
      <c r="J38" s="7"/>
    </row>
    <row r="39" spans="1:10" ht="66" x14ac:dyDescent="0.25">
      <c r="A39" s="6" t="s">
        <v>321</v>
      </c>
      <c r="B39" s="5" t="s">
        <v>270</v>
      </c>
      <c r="C39" s="5" t="s">
        <v>177</v>
      </c>
      <c r="D39" s="7" t="s">
        <v>261</v>
      </c>
      <c r="E39" s="7" t="s">
        <v>207</v>
      </c>
      <c r="F39" s="7" t="s">
        <v>261</v>
      </c>
      <c r="G39" s="7" t="s">
        <v>207</v>
      </c>
      <c r="H39" s="7" t="s">
        <v>261</v>
      </c>
      <c r="I39" s="7" t="s">
        <v>207</v>
      </c>
      <c r="J39" s="7"/>
    </row>
    <row r="40" spans="1:10" ht="49.5" x14ac:dyDescent="0.25">
      <c r="A40" s="6" t="s">
        <v>322</v>
      </c>
      <c r="B40" s="5" t="s">
        <v>270</v>
      </c>
      <c r="C40" s="5" t="s">
        <v>185</v>
      </c>
      <c r="D40" s="7" t="s">
        <v>261</v>
      </c>
      <c r="E40" s="7">
        <v>100</v>
      </c>
      <c r="F40" s="7" t="s">
        <v>261</v>
      </c>
      <c r="G40" s="7">
        <v>100</v>
      </c>
      <c r="H40" s="7" t="s">
        <v>261</v>
      </c>
      <c r="I40" s="7">
        <v>100</v>
      </c>
      <c r="J40" s="7"/>
    </row>
    <row r="41" spans="1:10" ht="115.5" x14ac:dyDescent="0.25">
      <c r="A41" s="6" t="s">
        <v>305</v>
      </c>
      <c r="B41" s="5" t="s">
        <v>270</v>
      </c>
      <c r="C41" s="5" t="s">
        <v>180</v>
      </c>
      <c r="D41" s="7" t="s">
        <v>181</v>
      </c>
      <c r="E41" s="7">
        <v>100</v>
      </c>
      <c r="F41" s="7" t="s">
        <v>181</v>
      </c>
      <c r="G41" s="7">
        <v>100</v>
      </c>
      <c r="H41" s="7" t="s">
        <v>181</v>
      </c>
      <c r="I41" s="7">
        <v>100</v>
      </c>
      <c r="J41" s="7"/>
    </row>
    <row r="42" spans="1:10" ht="409.5" customHeight="1" x14ac:dyDescent="0.25">
      <c r="A42" s="6" t="s">
        <v>21</v>
      </c>
      <c r="B42" s="5" t="s">
        <v>214</v>
      </c>
      <c r="C42" s="5" t="s">
        <v>139</v>
      </c>
      <c r="D42" s="7" t="s">
        <v>261</v>
      </c>
      <c r="E42" s="7">
        <v>100</v>
      </c>
      <c r="F42" s="7" t="s">
        <v>261</v>
      </c>
      <c r="G42" s="7">
        <v>100</v>
      </c>
      <c r="H42" s="7" t="s">
        <v>261</v>
      </c>
      <c r="I42" s="7">
        <v>100</v>
      </c>
      <c r="J42" s="5" t="s">
        <v>22</v>
      </c>
    </row>
    <row r="43" spans="1:10" ht="115.5" x14ac:dyDescent="0.25">
      <c r="A43" s="6" t="s">
        <v>256</v>
      </c>
      <c r="B43" s="5" t="s">
        <v>214</v>
      </c>
      <c r="C43" s="5" t="s">
        <v>127</v>
      </c>
      <c r="D43" s="7" t="s">
        <v>261</v>
      </c>
      <c r="E43" s="7">
        <v>100</v>
      </c>
      <c r="F43" s="7" t="s">
        <v>261</v>
      </c>
      <c r="G43" s="7">
        <v>100</v>
      </c>
      <c r="H43" s="7" t="s">
        <v>261</v>
      </c>
      <c r="I43" s="7">
        <v>100</v>
      </c>
      <c r="J43" s="5" t="s">
        <v>140</v>
      </c>
    </row>
    <row r="44" spans="1:10" ht="115.5" x14ac:dyDescent="0.25">
      <c r="A44" s="6" t="s">
        <v>201</v>
      </c>
      <c r="B44" s="5" t="s">
        <v>210</v>
      </c>
      <c r="C44" s="5" t="s">
        <v>99</v>
      </c>
      <c r="D44" s="7" t="s">
        <v>261</v>
      </c>
      <c r="E44" s="7">
        <v>100</v>
      </c>
      <c r="F44" s="7" t="s">
        <v>261</v>
      </c>
      <c r="G44" s="7">
        <v>100</v>
      </c>
      <c r="H44" s="7" t="s">
        <v>261</v>
      </c>
      <c r="I44" s="7">
        <v>100</v>
      </c>
      <c r="J44" s="7"/>
    </row>
    <row r="45" spans="1:10" ht="132" x14ac:dyDescent="0.25">
      <c r="A45" s="6" t="s">
        <v>233</v>
      </c>
      <c r="B45" s="5" t="s">
        <v>218</v>
      </c>
      <c r="C45" s="5" t="s">
        <v>141</v>
      </c>
      <c r="D45" s="7" t="s">
        <v>38</v>
      </c>
      <c r="E45" s="7">
        <v>100</v>
      </c>
      <c r="F45" s="7" t="s">
        <v>38</v>
      </c>
      <c r="G45" s="7">
        <v>100</v>
      </c>
      <c r="H45" s="7" t="s">
        <v>38</v>
      </c>
      <c r="I45" s="7">
        <v>100</v>
      </c>
      <c r="J45" s="5" t="s">
        <v>14</v>
      </c>
    </row>
    <row r="46" spans="1:10" ht="82.5" x14ac:dyDescent="0.25">
      <c r="A46" s="6" t="s">
        <v>216</v>
      </c>
      <c r="B46" s="5" t="s">
        <v>217</v>
      </c>
      <c r="C46" s="5" t="s">
        <v>39</v>
      </c>
      <c r="D46" s="7" t="s">
        <v>40</v>
      </c>
      <c r="E46" s="7">
        <v>100</v>
      </c>
      <c r="F46" s="7" t="s">
        <v>40</v>
      </c>
      <c r="G46" s="7">
        <v>100</v>
      </c>
      <c r="H46" s="7" t="s">
        <v>40</v>
      </c>
      <c r="I46" s="7">
        <v>100</v>
      </c>
      <c r="J46" s="5" t="s">
        <v>14</v>
      </c>
    </row>
    <row r="47" spans="1:10" ht="148.5" x14ac:dyDescent="0.25">
      <c r="A47" s="6" t="s">
        <v>307</v>
      </c>
      <c r="B47" s="5" t="s">
        <v>215</v>
      </c>
      <c r="C47" s="5" t="s">
        <v>14</v>
      </c>
      <c r="D47" s="7" t="s">
        <v>261</v>
      </c>
      <c r="E47" s="7">
        <v>621</v>
      </c>
      <c r="F47" s="7" t="s">
        <v>261</v>
      </c>
      <c r="G47" s="7">
        <v>591</v>
      </c>
      <c r="H47" s="7" t="s">
        <v>261</v>
      </c>
      <c r="I47" s="7">
        <v>561</v>
      </c>
      <c r="J47" s="5" t="s">
        <v>15</v>
      </c>
    </row>
    <row r="48" spans="1:10" ht="99" x14ac:dyDescent="0.25">
      <c r="A48" s="6" t="s">
        <v>203</v>
      </c>
      <c r="B48" s="5" t="s">
        <v>215</v>
      </c>
      <c r="C48" s="5" t="s">
        <v>16</v>
      </c>
      <c r="D48" s="7" t="s">
        <v>17</v>
      </c>
      <c r="E48" s="7">
        <v>3.2</v>
      </c>
      <c r="F48" s="7" t="s">
        <v>18</v>
      </c>
      <c r="G48" s="7">
        <v>3.4</v>
      </c>
      <c r="H48" s="7" t="s">
        <v>19</v>
      </c>
      <c r="I48" s="7">
        <v>3.6</v>
      </c>
      <c r="J48" s="8" t="s">
        <v>20</v>
      </c>
    </row>
    <row r="49" spans="1:10" ht="99" x14ac:dyDescent="0.25">
      <c r="A49" s="6" t="s">
        <v>234</v>
      </c>
      <c r="B49" s="5" t="s">
        <v>220</v>
      </c>
      <c r="C49" s="5" t="s">
        <v>142</v>
      </c>
      <c r="D49" s="7" t="s">
        <v>51</v>
      </c>
      <c r="E49" s="7">
        <v>16524</v>
      </c>
      <c r="F49" s="7" t="s">
        <v>50</v>
      </c>
      <c r="G49" s="7">
        <v>17185</v>
      </c>
      <c r="H49" s="7" t="s">
        <v>52</v>
      </c>
      <c r="I49" s="7">
        <v>17872</v>
      </c>
      <c r="J49" s="7"/>
    </row>
    <row r="50" spans="1:10" ht="208.5" customHeight="1" x14ac:dyDescent="0.25">
      <c r="A50" s="6" t="s">
        <v>243</v>
      </c>
      <c r="B50" s="5" t="s">
        <v>220</v>
      </c>
      <c r="C50" s="5" t="s">
        <v>143</v>
      </c>
      <c r="D50" s="7" t="s">
        <v>53</v>
      </c>
      <c r="E50" s="7">
        <v>20880</v>
      </c>
      <c r="F50" s="7" t="s">
        <v>54</v>
      </c>
      <c r="G50" s="7">
        <v>21298</v>
      </c>
      <c r="H50" s="7" t="s">
        <v>55</v>
      </c>
      <c r="I50" s="7">
        <v>21724</v>
      </c>
      <c r="J50" s="7"/>
    </row>
    <row r="51" spans="1:10" ht="63.75" customHeight="1" x14ac:dyDescent="0.25">
      <c r="A51" s="6" t="e">
        <f>#REF!</f>
        <v>#REF!</v>
      </c>
      <c r="B51" s="5" t="e">
        <f>#REF!</f>
        <v>#REF!</v>
      </c>
      <c r="C51" s="5" t="s">
        <v>190</v>
      </c>
      <c r="D51" s="7" t="s">
        <v>261</v>
      </c>
      <c r="E51" s="7">
        <v>1</v>
      </c>
      <c r="F51" s="7" t="s">
        <v>261</v>
      </c>
      <c r="G51" s="7">
        <v>1</v>
      </c>
      <c r="H51" s="7" t="s">
        <v>261</v>
      </c>
      <c r="I51" s="7">
        <v>1</v>
      </c>
      <c r="J51" s="7"/>
    </row>
    <row r="52" spans="1:10" ht="99" x14ac:dyDescent="0.25">
      <c r="A52" s="6" t="s">
        <v>258</v>
      </c>
      <c r="B52" s="5" t="s">
        <v>213</v>
      </c>
      <c r="C52" s="5" t="s">
        <v>78</v>
      </c>
      <c r="D52" s="5" t="s">
        <v>77</v>
      </c>
      <c r="E52" s="7">
        <v>100</v>
      </c>
      <c r="F52" s="5" t="s">
        <v>77</v>
      </c>
      <c r="G52" s="7">
        <v>100</v>
      </c>
      <c r="H52" s="5" t="s">
        <v>77</v>
      </c>
      <c r="I52" s="7">
        <v>100</v>
      </c>
      <c r="J52" s="5" t="s">
        <v>144</v>
      </c>
    </row>
    <row r="53" spans="1:10" ht="99" x14ac:dyDescent="0.25">
      <c r="A53" s="6" t="s">
        <v>259</v>
      </c>
      <c r="B53" s="5" t="s">
        <v>213</v>
      </c>
      <c r="C53" s="5" t="s">
        <v>79</v>
      </c>
      <c r="D53" s="7" t="s">
        <v>80</v>
      </c>
      <c r="E53" s="7">
        <v>100</v>
      </c>
      <c r="F53" s="7" t="s">
        <v>80</v>
      </c>
      <c r="G53" s="7">
        <v>100</v>
      </c>
      <c r="H53" s="7" t="s">
        <v>80</v>
      </c>
      <c r="I53" s="7">
        <v>100</v>
      </c>
      <c r="J53" s="5" t="s">
        <v>144</v>
      </c>
    </row>
    <row r="54" spans="1:10" ht="132" x14ac:dyDescent="0.25">
      <c r="A54" s="6" t="s">
        <v>204</v>
      </c>
      <c r="B54" s="5" t="s">
        <v>219</v>
      </c>
      <c r="C54" s="5" t="s">
        <v>88</v>
      </c>
      <c r="D54" s="7" t="s">
        <v>261</v>
      </c>
      <c r="E54" s="7">
        <v>100</v>
      </c>
      <c r="F54" s="7" t="s">
        <v>261</v>
      </c>
      <c r="G54" s="7">
        <v>100</v>
      </c>
      <c r="H54" s="7" t="s">
        <v>261</v>
      </c>
      <c r="I54" s="7">
        <v>100</v>
      </c>
      <c r="J54" s="5" t="s">
        <v>145</v>
      </c>
    </row>
    <row r="55" spans="1:10" ht="99" x14ac:dyDescent="0.25">
      <c r="A55" s="6" t="s">
        <v>205</v>
      </c>
      <c r="B55" s="5" t="s">
        <v>219</v>
      </c>
      <c r="C55" s="5" t="s">
        <v>89</v>
      </c>
      <c r="D55" s="7" t="s">
        <v>93</v>
      </c>
      <c r="E55" s="7">
        <v>100</v>
      </c>
      <c r="F55" s="7" t="s">
        <v>93</v>
      </c>
      <c r="G55" s="7">
        <v>100</v>
      </c>
      <c r="H55" s="7" t="s">
        <v>93</v>
      </c>
      <c r="I55" s="7">
        <v>100</v>
      </c>
      <c r="J55" s="5"/>
    </row>
    <row r="56" spans="1:10" ht="82.5" x14ac:dyDescent="0.25">
      <c r="A56" s="6" t="s">
        <v>246</v>
      </c>
      <c r="B56" s="5" t="s">
        <v>219</v>
      </c>
      <c r="C56" s="5" t="s">
        <v>86</v>
      </c>
      <c r="D56" s="5" t="s">
        <v>90</v>
      </c>
      <c r="E56" s="7" t="s">
        <v>300</v>
      </c>
      <c r="F56" s="5" t="s">
        <v>91</v>
      </c>
      <c r="G56" s="7" t="s">
        <v>300</v>
      </c>
      <c r="H56" s="5" t="s">
        <v>92</v>
      </c>
      <c r="I56" s="7" t="s">
        <v>300</v>
      </c>
      <c r="J56" s="5" t="s">
        <v>146</v>
      </c>
    </row>
    <row r="57" spans="1:10" ht="82.5" x14ac:dyDescent="0.25">
      <c r="A57" s="6" t="s">
        <v>247</v>
      </c>
      <c r="B57" s="5" t="s">
        <v>219</v>
      </c>
      <c r="C57" s="5" t="s">
        <v>87</v>
      </c>
      <c r="D57" s="5" t="s">
        <v>94</v>
      </c>
      <c r="E57" s="7" t="s">
        <v>300</v>
      </c>
      <c r="F57" s="5" t="s">
        <v>94</v>
      </c>
      <c r="G57" s="7" t="s">
        <v>300</v>
      </c>
      <c r="H57" s="5" t="s">
        <v>94</v>
      </c>
      <c r="I57" s="7" t="s">
        <v>300</v>
      </c>
      <c r="J57" s="5" t="s">
        <v>146</v>
      </c>
    </row>
    <row r="58" spans="1:10" ht="82.5" x14ac:dyDescent="0.25">
      <c r="A58" s="6" t="s">
        <v>248</v>
      </c>
      <c r="B58" s="5" t="s">
        <v>219</v>
      </c>
      <c r="C58" s="5" t="s">
        <v>85</v>
      </c>
      <c r="D58" s="7" t="s">
        <v>261</v>
      </c>
      <c r="E58" s="7" t="s">
        <v>207</v>
      </c>
      <c r="F58" s="7" t="s">
        <v>261</v>
      </c>
      <c r="G58" s="7" t="s">
        <v>207</v>
      </c>
      <c r="H58" s="7" t="s">
        <v>261</v>
      </c>
      <c r="I58" s="7" t="s">
        <v>207</v>
      </c>
      <c r="J58" s="7"/>
    </row>
    <row r="59" spans="1:10" ht="108" customHeight="1" x14ac:dyDescent="0.25">
      <c r="A59" s="6" t="s">
        <v>249</v>
      </c>
      <c r="B59" s="5" t="s">
        <v>219</v>
      </c>
      <c r="C59" s="5" t="s">
        <v>83</v>
      </c>
      <c r="D59" s="7" t="s">
        <v>261</v>
      </c>
      <c r="E59" s="7" t="s">
        <v>207</v>
      </c>
      <c r="F59" s="7" t="s">
        <v>261</v>
      </c>
      <c r="G59" s="7" t="s">
        <v>207</v>
      </c>
      <c r="H59" s="7" t="s">
        <v>261</v>
      </c>
      <c r="I59" s="7" t="s">
        <v>207</v>
      </c>
      <c r="J59" s="5" t="s">
        <v>147</v>
      </c>
    </row>
    <row r="60" spans="1:10" ht="82.5" x14ac:dyDescent="0.25">
      <c r="A60" s="6" t="s">
        <v>26</v>
      </c>
      <c r="B60" s="5" t="s">
        <v>242</v>
      </c>
      <c r="C60" s="5" t="s">
        <v>24</v>
      </c>
      <c r="D60" s="7" t="s">
        <v>23</v>
      </c>
      <c r="E60" s="7">
        <v>100</v>
      </c>
      <c r="F60" s="7" t="s">
        <v>23</v>
      </c>
      <c r="G60" s="7">
        <v>100</v>
      </c>
      <c r="H60" s="7" t="s">
        <v>23</v>
      </c>
      <c r="I60" s="7">
        <v>100</v>
      </c>
      <c r="J60" s="5" t="s">
        <v>30</v>
      </c>
    </row>
    <row r="61" spans="1:10" ht="66" x14ac:dyDescent="0.25">
      <c r="A61" s="6" t="s">
        <v>25</v>
      </c>
      <c r="B61" s="5" t="s">
        <v>242</v>
      </c>
      <c r="C61" s="5" t="s">
        <v>27</v>
      </c>
      <c r="D61" s="7" t="s">
        <v>28</v>
      </c>
      <c r="E61" s="7">
        <v>100</v>
      </c>
      <c r="F61" s="7" t="s">
        <v>29</v>
      </c>
      <c r="G61" s="7">
        <v>100</v>
      </c>
      <c r="H61" s="7" t="s">
        <v>28</v>
      </c>
      <c r="I61" s="7">
        <v>100</v>
      </c>
      <c r="J61" s="5" t="s">
        <v>33</v>
      </c>
    </row>
    <row r="62" spans="1:10" ht="125.25" customHeight="1" x14ac:dyDescent="0.25">
      <c r="A62" s="6" t="s">
        <v>32</v>
      </c>
      <c r="B62" s="5" t="s">
        <v>242</v>
      </c>
      <c r="C62" s="5" t="s">
        <v>31</v>
      </c>
      <c r="D62" s="7" t="s">
        <v>261</v>
      </c>
      <c r="E62" s="7">
        <v>100</v>
      </c>
      <c r="F62" s="7" t="s">
        <v>261</v>
      </c>
      <c r="G62" s="7">
        <v>100</v>
      </c>
      <c r="H62" s="7" t="s">
        <v>261</v>
      </c>
      <c r="I62" s="7">
        <v>100</v>
      </c>
      <c r="J62" s="5" t="s">
        <v>34</v>
      </c>
    </row>
    <row r="63" spans="1:10" ht="148.5" customHeight="1" x14ac:dyDescent="0.25">
      <c r="A63" s="6" t="s">
        <v>37</v>
      </c>
      <c r="B63" s="5" t="s">
        <v>242</v>
      </c>
      <c r="C63" s="5" t="s">
        <v>35</v>
      </c>
      <c r="D63" s="7" t="s">
        <v>261</v>
      </c>
      <c r="E63" s="7">
        <v>100</v>
      </c>
      <c r="F63" s="7" t="s">
        <v>261</v>
      </c>
      <c r="G63" s="7">
        <v>100</v>
      </c>
      <c r="H63" s="7" t="s">
        <v>261</v>
      </c>
      <c r="I63" s="7">
        <v>100</v>
      </c>
      <c r="J63" s="5" t="s">
        <v>36</v>
      </c>
    </row>
    <row r="64" spans="1:10" ht="115.5" x14ac:dyDescent="0.25">
      <c r="A64" s="6" t="s">
        <v>4</v>
      </c>
      <c r="B64" s="5" t="s">
        <v>242</v>
      </c>
      <c r="C64" s="5" t="s">
        <v>41</v>
      </c>
      <c r="D64" s="7" t="s">
        <v>261</v>
      </c>
      <c r="E64" s="7">
        <v>100</v>
      </c>
      <c r="F64" s="7" t="s">
        <v>261</v>
      </c>
      <c r="G64" s="7">
        <v>100</v>
      </c>
      <c r="H64" s="7" t="s">
        <v>261</v>
      </c>
      <c r="I64" s="7">
        <v>100</v>
      </c>
      <c r="J64" s="5" t="s">
        <v>148</v>
      </c>
    </row>
    <row r="65" spans="1:10" ht="252" customHeight="1" x14ac:dyDescent="0.25">
      <c r="A65" s="6" t="s">
        <v>5</v>
      </c>
      <c r="B65" s="5" t="s">
        <v>242</v>
      </c>
      <c r="C65" s="5" t="s">
        <v>42</v>
      </c>
      <c r="D65" s="7" t="s">
        <v>261</v>
      </c>
      <c r="E65" s="7">
        <v>100</v>
      </c>
      <c r="F65" s="7" t="s">
        <v>261</v>
      </c>
      <c r="G65" s="7">
        <v>100</v>
      </c>
      <c r="H65" s="7" t="s">
        <v>261</v>
      </c>
      <c r="I65" s="7">
        <v>100</v>
      </c>
      <c r="J65" s="5" t="s">
        <v>43</v>
      </c>
    </row>
    <row r="66" spans="1:10" ht="49.5" x14ac:dyDescent="0.25">
      <c r="A66" s="6" t="s">
        <v>6</v>
      </c>
      <c r="B66" s="5" t="s">
        <v>242</v>
      </c>
      <c r="C66" s="5" t="s">
        <v>14</v>
      </c>
      <c r="D66" s="7" t="s">
        <v>261</v>
      </c>
      <c r="E66" s="7">
        <v>6</v>
      </c>
      <c r="F66" s="7" t="s">
        <v>261</v>
      </c>
      <c r="G66" s="7">
        <v>6</v>
      </c>
      <c r="H66" s="7" t="s">
        <v>261</v>
      </c>
      <c r="I66" s="7">
        <v>6</v>
      </c>
      <c r="J66" s="5"/>
    </row>
    <row r="67" spans="1:10" ht="99" x14ac:dyDescent="0.25">
      <c r="A67" s="6" t="s">
        <v>202</v>
      </c>
      <c r="B67" s="5" t="s">
        <v>271</v>
      </c>
      <c r="C67" s="5" t="s">
        <v>56</v>
      </c>
      <c r="D67" s="5" t="s">
        <v>57</v>
      </c>
      <c r="E67" s="7">
        <v>100</v>
      </c>
      <c r="F67" s="5" t="s">
        <v>57</v>
      </c>
      <c r="G67" s="7">
        <v>100</v>
      </c>
      <c r="H67" s="5" t="s">
        <v>57</v>
      </c>
      <c r="I67" s="7">
        <v>100</v>
      </c>
      <c r="J67" s="5" t="s">
        <v>58</v>
      </c>
    </row>
    <row r="68" spans="1:10" ht="49.5" x14ac:dyDescent="0.25">
      <c r="A68" s="6" t="s">
        <v>232</v>
      </c>
      <c r="B68" s="5" t="s">
        <v>271</v>
      </c>
      <c r="C68" s="5" t="s">
        <v>14</v>
      </c>
      <c r="D68" s="7" t="s">
        <v>261</v>
      </c>
      <c r="E68" s="7">
        <v>2010</v>
      </c>
      <c r="F68" s="7" t="s">
        <v>261</v>
      </c>
      <c r="G68" s="7">
        <v>493</v>
      </c>
      <c r="H68" s="7" t="s">
        <v>261</v>
      </c>
      <c r="I68" s="7">
        <v>557</v>
      </c>
      <c r="J68" s="5"/>
    </row>
    <row r="69" spans="1:10" ht="49.5" x14ac:dyDescent="0.25">
      <c r="A69" s="6" t="s">
        <v>238</v>
      </c>
      <c r="B69" s="5" t="s">
        <v>271</v>
      </c>
      <c r="C69" s="5" t="s">
        <v>14</v>
      </c>
      <c r="D69" s="7" t="s">
        <v>261</v>
      </c>
      <c r="E69" s="7">
        <v>1727</v>
      </c>
      <c r="F69" s="7" t="s">
        <v>261</v>
      </c>
      <c r="G69" s="7">
        <v>1320</v>
      </c>
      <c r="H69" s="7" t="s">
        <v>261</v>
      </c>
      <c r="I69" s="7">
        <v>1430</v>
      </c>
      <c r="J69" s="5"/>
    </row>
    <row r="70" spans="1:10" ht="115.5" x14ac:dyDescent="0.25">
      <c r="A70" s="6" t="s">
        <v>211</v>
      </c>
      <c r="B70" s="5" t="s">
        <v>212</v>
      </c>
      <c r="C70" s="5" t="s">
        <v>46</v>
      </c>
      <c r="D70" s="7" t="s">
        <v>12</v>
      </c>
      <c r="E70" s="7">
        <v>100</v>
      </c>
      <c r="F70" s="7" t="s">
        <v>12</v>
      </c>
      <c r="G70" s="7">
        <v>100</v>
      </c>
      <c r="H70" s="7" t="s">
        <v>12</v>
      </c>
      <c r="I70" s="7">
        <v>100</v>
      </c>
      <c r="J70" s="5" t="s">
        <v>13</v>
      </c>
    </row>
    <row r="71" spans="1:10" ht="115.5" x14ac:dyDescent="0.25">
      <c r="A71" s="6" t="s">
        <v>84</v>
      </c>
      <c r="B71" s="5" t="s">
        <v>219</v>
      </c>
      <c r="C71" s="5" t="s">
        <v>96</v>
      </c>
      <c r="D71" s="5" t="s">
        <v>95</v>
      </c>
      <c r="E71" s="7">
        <v>100</v>
      </c>
      <c r="F71" s="7"/>
      <c r="G71" s="7"/>
      <c r="H71" s="7"/>
      <c r="I71" s="7"/>
      <c r="J71" s="5" t="s">
        <v>147</v>
      </c>
    </row>
    <row r="72" spans="1:10" ht="82.5" x14ac:dyDescent="0.25">
      <c r="A72" s="6" t="s">
        <v>44</v>
      </c>
      <c r="B72" s="5" t="s">
        <v>221</v>
      </c>
      <c r="C72" s="5" t="s">
        <v>45</v>
      </c>
      <c r="D72" s="5" t="s">
        <v>178</v>
      </c>
      <c r="E72" s="7">
        <v>95</v>
      </c>
      <c r="F72" s="5" t="s">
        <v>178</v>
      </c>
      <c r="G72" s="7">
        <v>95</v>
      </c>
      <c r="H72" s="5" t="s">
        <v>179</v>
      </c>
      <c r="I72" s="7">
        <v>95</v>
      </c>
      <c r="J72" s="5" t="s">
        <v>149</v>
      </c>
    </row>
    <row r="73" spans="1:10" ht="297" x14ac:dyDescent="0.25">
      <c r="A73" s="6" t="s">
        <v>250</v>
      </c>
      <c r="B73" s="5" t="s">
        <v>176</v>
      </c>
      <c r="C73" s="5" t="s">
        <v>150</v>
      </c>
      <c r="D73" s="5" t="s">
        <v>67</v>
      </c>
      <c r="E73" s="7">
        <v>100</v>
      </c>
      <c r="F73" s="5" t="s">
        <v>68</v>
      </c>
      <c r="G73" s="7">
        <v>100</v>
      </c>
      <c r="H73" s="5" t="s">
        <v>69</v>
      </c>
      <c r="I73" s="7">
        <v>100</v>
      </c>
      <c r="J73" s="5" t="s">
        <v>70</v>
      </c>
    </row>
    <row r="74" spans="1:10" ht="270.75" customHeight="1" x14ac:dyDescent="0.25">
      <c r="A74" s="6" t="s">
        <v>222</v>
      </c>
      <c r="B74" s="5" t="s">
        <v>176</v>
      </c>
      <c r="C74" s="5" t="s">
        <v>66</v>
      </c>
      <c r="D74" s="7" t="s">
        <v>65</v>
      </c>
      <c r="E74" s="7">
        <v>100</v>
      </c>
      <c r="F74" s="7" t="s">
        <v>65</v>
      </c>
      <c r="G74" s="7">
        <v>100</v>
      </c>
      <c r="H74" s="7" t="s">
        <v>65</v>
      </c>
      <c r="I74" s="7">
        <v>100</v>
      </c>
      <c r="J74" s="5" t="s">
        <v>151</v>
      </c>
    </row>
    <row r="75" spans="1:10" ht="115.5" x14ac:dyDescent="0.25">
      <c r="A75" s="6" t="s">
        <v>223</v>
      </c>
      <c r="B75" s="5" t="s">
        <v>176</v>
      </c>
      <c r="C75" s="5" t="s">
        <v>128</v>
      </c>
      <c r="D75" s="7" t="s">
        <v>71</v>
      </c>
      <c r="E75" s="7">
        <v>100</v>
      </c>
      <c r="F75" s="7" t="s">
        <v>71</v>
      </c>
      <c r="G75" s="7">
        <v>100</v>
      </c>
      <c r="H75" s="7" t="s">
        <v>71</v>
      </c>
      <c r="I75" s="7">
        <v>100</v>
      </c>
      <c r="J75" s="5" t="s">
        <v>72</v>
      </c>
    </row>
    <row r="76" spans="1:10" ht="264" x14ac:dyDescent="0.25">
      <c r="A76" s="6" t="s">
        <v>301</v>
      </c>
      <c r="B76" s="5" t="s">
        <v>176</v>
      </c>
      <c r="C76" s="5" t="s">
        <v>132</v>
      </c>
      <c r="D76" s="5" t="s">
        <v>73</v>
      </c>
      <c r="E76" s="7">
        <v>90</v>
      </c>
      <c r="F76" s="5" t="s">
        <v>74</v>
      </c>
      <c r="G76" s="7">
        <v>90</v>
      </c>
      <c r="H76" s="5" t="s">
        <v>75</v>
      </c>
      <c r="I76" s="7">
        <v>90</v>
      </c>
      <c r="J76" s="5" t="s">
        <v>133</v>
      </c>
    </row>
    <row r="77" spans="1:10" ht="20.25" customHeight="1" x14ac:dyDescent="0.25">
      <c r="A77" s="78" t="s">
        <v>272</v>
      </c>
      <c r="B77" s="78"/>
      <c r="C77" s="78"/>
      <c r="D77" s="78"/>
      <c r="E77" s="78"/>
      <c r="F77" s="78"/>
      <c r="G77" s="78"/>
      <c r="H77" s="78"/>
      <c r="I77" s="78"/>
      <c r="J77" s="78"/>
    </row>
    <row r="78" spans="1:10" ht="99" x14ac:dyDescent="0.25">
      <c r="A78" s="6" t="s">
        <v>308</v>
      </c>
      <c r="B78" s="5" t="s">
        <v>209</v>
      </c>
      <c r="C78" s="5" t="s">
        <v>100</v>
      </c>
      <c r="D78" s="7" t="s">
        <v>261</v>
      </c>
      <c r="E78" s="7">
        <v>2</v>
      </c>
      <c r="F78" s="7" t="s">
        <v>261</v>
      </c>
      <c r="G78" s="7">
        <v>2</v>
      </c>
      <c r="H78" s="7" t="s">
        <v>261</v>
      </c>
      <c r="I78" s="7">
        <v>2</v>
      </c>
      <c r="J78" s="7"/>
    </row>
    <row r="79" spans="1:10" ht="82.5" x14ac:dyDescent="0.25">
      <c r="A79" s="6" t="s">
        <v>311</v>
      </c>
      <c r="B79" s="5" t="s">
        <v>209</v>
      </c>
      <c r="C79" s="5" t="s">
        <v>100</v>
      </c>
      <c r="D79" s="7" t="s">
        <v>261</v>
      </c>
      <c r="E79" s="7">
        <v>250</v>
      </c>
      <c r="F79" s="7" t="s">
        <v>261</v>
      </c>
      <c r="G79" s="7">
        <v>250</v>
      </c>
      <c r="H79" s="7" t="s">
        <v>261</v>
      </c>
      <c r="I79" s="7">
        <v>250</v>
      </c>
      <c r="J79" s="7"/>
    </row>
    <row r="80" spans="1:10" ht="66" x14ac:dyDescent="0.25">
      <c r="A80" s="6" t="s">
        <v>245</v>
      </c>
      <c r="B80" s="5" t="s">
        <v>209</v>
      </c>
      <c r="C80" s="5" t="s">
        <v>100</v>
      </c>
      <c r="D80" s="7" t="s">
        <v>261</v>
      </c>
      <c r="E80" s="7">
        <v>10</v>
      </c>
      <c r="F80" s="7" t="s">
        <v>261</v>
      </c>
      <c r="G80" s="7">
        <v>10</v>
      </c>
      <c r="H80" s="7" t="s">
        <v>261</v>
      </c>
      <c r="I80" s="7">
        <v>10</v>
      </c>
      <c r="J80" s="7"/>
    </row>
    <row r="81" spans="1:10" ht="99" x14ac:dyDescent="0.25">
      <c r="A81" s="6" t="s">
        <v>302</v>
      </c>
      <c r="B81" s="5" t="s">
        <v>209</v>
      </c>
      <c r="C81" s="5" t="s">
        <v>100</v>
      </c>
      <c r="D81" s="7" t="s">
        <v>261</v>
      </c>
      <c r="E81" s="7">
        <v>36</v>
      </c>
      <c r="F81" s="7" t="s">
        <v>261</v>
      </c>
      <c r="G81" s="7">
        <v>36</v>
      </c>
      <c r="H81" s="7" t="s">
        <v>261</v>
      </c>
      <c r="I81" s="7">
        <v>36</v>
      </c>
      <c r="J81" s="7"/>
    </row>
    <row r="82" spans="1:10" ht="82.5" x14ac:dyDescent="0.25">
      <c r="A82" s="6" t="s">
        <v>309</v>
      </c>
      <c r="B82" s="5" t="s">
        <v>209</v>
      </c>
      <c r="C82" s="5" t="s">
        <v>100</v>
      </c>
      <c r="D82" s="7" t="s">
        <v>261</v>
      </c>
      <c r="E82" s="7">
        <v>9</v>
      </c>
      <c r="F82" s="7" t="s">
        <v>261</v>
      </c>
      <c r="G82" s="7">
        <v>9</v>
      </c>
      <c r="H82" s="7" t="s">
        <v>261</v>
      </c>
      <c r="I82" s="7">
        <v>9</v>
      </c>
      <c r="J82" s="7"/>
    </row>
    <row r="83" spans="1:10" ht="66" x14ac:dyDescent="0.25">
      <c r="A83" s="6" t="s">
        <v>199</v>
      </c>
      <c r="B83" s="5" t="s">
        <v>209</v>
      </c>
      <c r="C83" s="5" t="s">
        <v>100</v>
      </c>
      <c r="D83" s="7" t="s">
        <v>261</v>
      </c>
      <c r="E83" s="7">
        <v>5</v>
      </c>
      <c r="F83" s="7" t="s">
        <v>261</v>
      </c>
      <c r="G83" s="7">
        <v>5</v>
      </c>
      <c r="H83" s="7" t="s">
        <v>261</v>
      </c>
      <c r="I83" s="7">
        <v>5</v>
      </c>
      <c r="J83" s="7"/>
    </row>
    <row r="84" spans="1:10" ht="82.5" x14ac:dyDescent="0.25">
      <c r="A84" s="6" t="s">
        <v>186</v>
      </c>
      <c r="B84" s="5" t="s">
        <v>209</v>
      </c>
      <c r="C84" s="5" t="s">
        <v>100</v>
      </c>
      <c r="D84" s="7" t="s">
        <v>261</v>
      </c>
      <c r="E84" s="7">
        <v>12</v>
      </c>
      <c r="F84" s="7" t="s">
        <v>261</v>
      </c>
      <c r="G84" s="7">
        <v>12</v>
      </c>
      <c r="H84" s="7" t="s">
        <v>261</v>
      </c>
      <c r="I84" s="7">
        <v>12</v>
      </c>
      <c r="J84" s="7"/>
    </row>
    <row r="85" spans="1:10" ht="37.5" x14ac:dyDescent="0.25">
      <c r="A85" s="12" t="s">
        <v>10</v>
      </c>
      <c r="B85" s="13" t="s">
        <v>209</v>
      </c>
      <c r="C85" s="5" t="s">
        <v>100</v>
      </c>
      <c r="D85" s="7" t="s">
        <v>261</v>
      </c>
      <c r="E85" s="7">
        <v>1</v>
      </c>
      <c r="F85" s="7" t="s">
        <v>261</v>
      </c>
      <c r="G85" s="7">
        <v>1</v>
      </c>
      <c r="H85" s="7" t="s">
        <v>261</v>
      </c>
      <c r="I85" s="14">
        <v>1</v>
      </c>
      <c r="J85" s="7"/>
    </row>
    <row r="86" spans="1:10" ht="56.25" x14ac:dyDescent="0.25">
      <c r="A86" s="12" t="s">
        <v>11</v>
      </c>
      <c r="B86" s="13" t="s">
        <v>209</v>
      </c>
      <c r="C86" s="5" t="s">
        <v>100</v>
      </c>
      <c r="D86" s="7" t="s">
        <v>261</v>
      </c>
      <c r="E86" s="7">
        <v>11</v>
      </c>
      <c r="F86" s="7" t="s">
        <v>261</v>
      </c>
      <c r="G86" s="7">
        <v>11</v>
      </c>
      <c r="H86" s="7" t="s">
        <v>261</v>
      </c>
      <c r="I86" s="14">
        <v>11</v>
      </c>
      <c r="J86" s="7"/>
    </row>
    <row r="87" spans="1:10" ht="132" x14ac:dyDescent="0.25">
      <c r="A87" s="6" t="s">
        <v>206</v>
      </c>
      <c r="B87" s="5" t="s">
        <v>262</v>
      </c>
      <c r="C87" s="5" t="s">
        <v>100</v>
      </c>
      <c r="D87" s="7" t="s">
        <v>261</v>
      </c>
      <c r="E87" s="7">
        <v>90</v>
      </c>
      <c r="F87" s="7" t="s">
        <v>261</v>
      </c>
      <c r="G87" s="7">
        <v>90</v>
      </c>
      <c r="H87" s="7" t="s">
        <v>261</v>
      </c>
      <c r="I87" s="7">
        <v>90</v>
      </c>
      <c r="J87" s="7"/>
    </row>
    <row r="88" spans="1:10" ht="49.5" customHeight="1" x14ac:dyDescent="0.25">
      <c r="A88" s="78" t="s">
        <v>273</v>
      </c>
      <c r="B88" s="78"/>
      <c r="C88" s="78"/>
      <c r="D88" s="78"/>
      <c r="E88" s="78"/>
      <c r="F88" s="78"/>
      <c r="G88" s="78"/>
      <c r="H88" s="78"/>
      <c r="I88" s="78"/>
      <c r="J88" s="78"/>
    </row>
    <row r="89" spans="1:10" ht="66" x14ac:dyDescent="0.25">
      <c r="A89" s="6" t="s">
        <v>274</v>
      </c>
      <c r="B89" s="5" t="s">
        <v>1</v>
      </c>
      <c r="C89" s="5" t="s">
        <v>152</v>
      </c>
      <c r="D89" s="9" t="s">
        <v>261</v>
      </c>
      <c r="E89" s="7">
        <v>60</v>
      </c>
      <c r="F89" s="9" t="s">
        <v>261</v>
      </c>
      <c r="G89" s="7">
        <v>60</v>
      </c>
      <c r="H89" s="9" t="s">
        <v>261</v>
      </c>
      <c r="I89" s="7">
        <v>80</v>
      </c>
      <c r="J89" s="5" t="s">
        <v>191</v>
      </c>
    </row>
    <row r="90" spans="1:10" ht="99" x14ac:dyDescent="0.25">
      <c r="A90" s="6" t="s">
        <v>274</v>
      </c>
      <c r="B90" s="5" t="s">
        <v>209</v>
      </c>
      <c r="C90" s="5" t="s">
        <v>129</v>
      </c>
      <c r="D90" s="9" t="s">
        <v>261</v>
      </c>
      <c r="E90" s="7">
        <v>10</v>
      </c>
      <c r="F90" s="9" t="s">
        <v>261</v>
      </c>
      <c r="G90" s="7">
        <v>10</v>
      </c>
      <c r="H90" s="9" t="s">
        <v>261</v>
      </c>
      <c r="I90" s="7">
        <v>10</v>
      </c>
      <c r="J90" s="5" t="s">
        <v>153</v>
      </c>
    </row>
    <row r="91" spans="1:10" ht="115.5" x14ac:dyDescent="0.25">
      <c r="A91" s="6" t="s">
        <v>275</v>
      </c>
      <c r="B91" s="5" t="s">
        <v>209</v>
      </c>
      <c r="C91" s="5" t="s">
        <v>129</v>
      </c>
      <c r="D91" s="9" t="s">
        <v>261</v>
      </c>
      <c r="E91" s="7">
        <v>1</v>
      </c>
      <c r="F91" s="9" t="s">
        <v>261</v>
      </c>
      <c r="G91" s="7">
        <v>0</v>
      </c>
      <c r="H91" s="9" t="s">
        <v>261</v>
      </c>
      <c r="I91" s="7">
        <v>1</v>
      </c>
      <c r="J91" s="5" t="s">
        <v>154</v>
      </c>
    </row>
    <row r="92" spans="1:10" ht="82.5" x14ac:dyDescent="0.25">
      <c r="A92" s="6" t="s">
        <v>303</v>
      </c>
      <c r="B92" s="5" t="s">
        <v>209</v>
      </c>
      <c r="C92" s="5" t="s">
        <v>129</v>
      </c>
      <c r="D92" s="9" t="s">
        <v>261</v>
      </c>
      <c r="E92" s="7">
        <v>0</v>
      </c>
      <c r="F92" s="9" t="s">
        <v>261</v>
      </c>
      <c r="G92" s="7">
        <v>1</v>
      </c>
      <c r="H92" s="9" t="s">
        <v>261</v>
      </c>
      <c r="I92" s="7">
        <v>1</v>
      </c>
      <c r="J92" s="5" t="s">
        <v>155</v>
      </c>
    </row>
    <row r="93" spans="1:10" ht="49.5" x14ac:dyDescent="0.25">
      <c r="A93" s="6" t="s">
        <v>279</v>
      </c>
      <c r="B93" s="5"/>
      <c r="C93" s="7"/>
      <c r="D93" s="9" t="s">
        <v>261</v>
      </c>
      <c r="E93" s="7">
        <f>E94</f>
        <v>1</v>
      </c>
      <c r="F93" s="9" t="s">
        <v>261</v>
      </c>
      <c r="G93" s="7">
        <f>G94</f>
        <v>0</v>
      </c>
      <c r="H93" s="9" t="s">
        <v>261</v>
      </c>
      <c r="I93" s="7">
        <f>I94</f>
        <v>0</v>
      </c>
      <c r="J93" s="7"/>
    </row>
    <row r="94" spans="1:10" ht="99" x14ac:dyDescent="0.25">
      <c r="A94" s="6" t="s">
        <v>280</v>
      </c>
      <c r="B94" s="5" t="s">
        <v>2</v>
      </c>
      <c r="C94" s="5" t="s">
        <v>131</v>
      </c>
      <c r="D94" s="9" t="s">
        <v>261</v>
      </c>
      <c r="E94" s="7">
        <v>1</v>
      </c>
      <c r="F94" s="9" t="s">
        <v>261</v>
      </c>
      <c r="G94" s="7">
        <v>0</v>
      </c>
      <c r="H94" s="9" t="s">
        <v>261</v>
      </c>
      <c r="I94" s="7">
        <v>0</v>
      </c>
      <c r="J94" s="5" t="s">
        <v>156</v>
      </c>
    </row>
    <row r="95" spans="1:10" ht="99" x14ac:dyDescent="0.25">
      <c r="A95" s="6" t="s">
        <v>237</v>
      </c>
      <c r="B95" s="5" t="s">
        <v>2</v>
      </c>
      <c r="C95" s="5" t="s">
        <v>131</v>
      </c>
      <c r="D95" s="9" t="s">
        <v>261</v>
      </c>
      <c r="E95" s="7">
        <v>70</v>
      </c>
      <c r="F95" s="9" t="s">
        <v>261</v>
      </c>
      <c r="G95" s="7">
        <v>0</v>
      </c>
      <c r="H95" s="9" t="s">
        <v>261</v>
      </c>
      <c r="I95" s="7">
        <v>0</v>
      </c>
      <c r="J95" s="5" t="s">
        <v>157</v>
      </c>
    </row>
    <row r="96" spans="1:10" ht="198" x14ac:dyDescent="0.25">
      <c r="A96" s="6" t="s">
        <v>281</v>
      </c>
      <c r="B96" s="5" t="s">
        <v>251</v>
      </c>
      <c r="C96" s="5" t="s">
        <v>104</v>
      </c>
      <c r="D96" s="5" t="s">
        <v>101</v>
      </c>
      <c r="E96" s="8">
        <v>100</v>
      </c>
      <c r="F96" s="5" t="s">
        <v>101</v>
      </c>
      <c r="G96" s="5">
        <v>100</v>
      </c>
      <c r="H96" s="5" t="s">
        <v>102</v>
      </c>
      <c r="I96" s="5">
        <v>100</v>
      </c>
      <c r="J96" s="5" t="s">
        <v>103</v>
      </c>
    </row>
    <row r="97" spans="1:10" ht="115.5" x14ac:dyDescent="0.25">
      <c r="A97" s="6" t="s">
        <v>282</v>
      </c>
      <c r="B97" s="5" t="s">
        <v>278</v>
      </c>
      <c r="C97" s="5" t="s">
        <v>129</v>
      </c>
      <c r="D97" s="15" t="s">
        <v>261</v>
      </c>
      <c r="E97" s="7">
        <v>1</v>
      </c>
      <c r="F97" s="15" t="s">
        <v>261</v>
      </c>
      <c r="G97" s="7">
        <v>1</v>
      </c>
      <c r="H97" s="15" t="s">
        <v>261</v>
      </c>
      <c r="I97" s="7">
        <v>1</v>
      </c>
      <c r="J97" s="5" t="s">
        <v>158</v>
      </c>
    </row>
    <row r="98" spans="1:10" ht="99" x14ac:dyDescent="0.25">
      <c r="A98" s="6" t="s">
        <v>283</v>
      </c>
      <c r="B98" s="5" t="s">
        <v>278</v>
      </c>
      <c r="C98" s="5" t="s">
        <v>129</v>
      </c>
      <c r="D98" s="15" t="s">
        <v>261</v>
      </c>
      <c r="E98" s="7">
        <v>15</v>
      </c>
      <c r="F98" s="15" t="s">
        <v>261</v>
      </c>
      <c r="G98" s="7">
        <v>18</v>
      </c>
      <c r="H98" s="15" t="s">
        <v>261</v>
      </c>
      <c r="I98" s="7">
        <v>20</v>
      </c>
      <c r="J98" s="5" t="s">
        <v>159</v>
      </c>
    </row>
    <row r="99" spans="1:10" ht="82.5" x14ac:dyDescent="0.25">
      <c r="A99" s="6" t="s">
        <v>284</v>
      </c>
      <c r="B99" s="5" t="s">
        <v>278</v>
      </c>
      <c r="C99" s="5" t="s">
        <v>129</v>
      </c>
      <c r="D99" s="15" t="s">
        <v>261</v>
      </c>
      <c r="E99" s="7">
        <v>1</v>
      </c>
      <c r="F99" s="15" t="s">
        <v>261</v>
      </c>
      <c r="G99" s="7">
        <v>1</v>
      </c>
      <c r="H99" s="15" t="s">
        <v>261</v>
      </c>
      <c r="I99" s="7">
        <v>1</v>
      </c>
      <c r="J99" s="5" t="s">
        <v>160</v>
      </c>
    </row>
    <row r="100" spans="1:10" ht="148.5" x14ac:dyDescent="0.25">
      <c r="A100" s="6" t="s">
        <v>105</v>
      </c>
      <c r="B100" s="5"/>
      <c r="C100" s="5" t="s">
        <v>47</v>
      </c>
      <c r="D100" s="15" t="s">
        <v>261</v>
      </c>
      <c r="E100" s="7" t="e">
        <f>'Раздел 3'!#REF!</f>
        <v>#REF!</v>
      </c>
      <c r="F100" s="15" t="s">
        <v>261</v>
      </c>
      <c r="G100" s="7" t="e">
        <f>'Раздел 3'!#REF!</f>
        <v>#REF!</v>
      </c>
      <c r="H100" s="15" t="s">
        <v>261</v>
      </c>
      <c r="I100" s="7" t="e">
        <f>'Раздел 3'!#REF!</f>
        <v>#REF!</v>
      </c>
      <c r="J100" s="5" t="s">
        <v>161</v>
      </c>
    </row>
    <row r="101" spans="1:10" ht="148.5" hidden="1" x14ac:dyDescent="0.25">
      <c r="A101" s="6" t="s">
        <v>286</v>
      </c>
      <c r="B101" s="5" t="s">
        <v>285</v>
      </c>
      <c r="C101" s="5" t="s">
        <v>81</v>
      </c>
      <c r="D101" s="15" t="s">
        <v>261</v>
      </c>
      <c r="E101" s="7">
        <v>4</v>
      </c>
      <c r="F101" s="15" t="s">
        <v>261</v>
      </c>
      <c r="G101" s="7">
        <v>0</v>
      </c>
      <c r="H101" s="15" t="s">
        <v>261</v>
      </c>
      <c r="I101" s="7">
        <v>1</v>
      </c>
      <c r="J101" s="5" t="s">
        <v>162</v>
      </c>
    </row>
    <row r="102" spans="1:10" ht="99" hidden="1" x14ac:dyDescent="0.25">
      <c r="A102" s="6" t="s">
        <v>288</v>
      </c>
      <c r="B102" s="5" t="s">
        <v>287</v>
      </c>
      <c r="C102" s="5" t="s">
        <v>48</v>
      </c>
      <c r="D102" s="15" t="s">
        <v>261</v>
      </c>
      <c r="E102" s="7">
        <v>245</v>
      </c>
      <c r="F102" s="15" t="s">
        <v>261</v>
      </c>
      <c r="G102" s="7">
        <v>208</v>
      </c>
      <c r="H102" s="15" t="s">
        <v>261</v>
      </c>
      <c r="I102" s="7">
        <v>208</v>
      </c>
      <c r="J102" s="5" t="s">
        <v>49</v>
      </c>
    </row>
    <row r="103" spans="1:10" ht="49.5" hidden="1" x14ac:dyDescent="0.25">
      <c r="A103" s="6" t="s">
        <v>289</v>
      </c>
      <c r="B103" s="5" t="s">
        <v>251</v>
      </c>
      <c r="C103" s="7"/>
      <c r="D103" s="15" t="s">
        <v>261</v>
      </c>
      <c r="E103" s="7">
        <v>2</v>
      </c>
      <c r="F103" s="15" t="s">
        <v>261</v>
      </c>
      <c r="G103" s="7">
        <v>2</v>
      </c>
      <c r="H103" s="15" t="s">
        <v>261</v>
      </c>
      <c r="I103" s="7">
        <v>0</v>
      </c>
      <c r="J103" s="7"/>
    </row>
    <row r="104" spans="1:10" ht="49.5" hidden="1" x14ac:dyDescent="0.25">
      <c r="A104" s="6" t="s">
        <v>290</v>
      </c>
      <c r="B104" s="5" t="s">
        <v>251</v>
      </c>
      <c r="C104" s="7"/>
      <c r="D104" s="15" t="s">
        <v>261</v>
      </c>
      <c r="E104" s="7">
        <v>236</v>
      </c>
      <c r="F104" s="15" t="s">
        <v>261</v>
      </c>
      <c r="G104" s="7">
        <v>271</v>
      </c>
      <c r="H104" s="15" t="s">
        <v>261</v>
      </c>
      <c r="I104" s="7">
        <v>289</v>
      </c>
      <c r="J104" s="7"/>
    </row>
    <row r="105" spans="1:10" ht="66" hidden="1" x14ac:dyDescent="0.25">
      <c r="A105" s="6" t="s">
        <v>291</v>
      </c>
      <c r="B105" s="5" t="s">
        <v>3</v>
      </c>
      <c r="C105" s="5" t="s">
        <v>47</v>
      </c>
      <c r="D105" s="15" t="s">
        <v>261</v>
      </c>
      <c r="E105" s="7">
        <v>0</v>
      </c>
      <c r="F105" s="15" t="s">
        <v>261</v>
      </c>
      <c r="G105" s="7">
        <v>3</v>
      </c>
      <c r="H105" s="15" t="s">
        <v>261</v>
      </c>
      <c r="I105" s="7">
        <v>0</v>
      </c>
      <c r="J105" s="5"/>
    </row>
    <row r="106" spans="1:10" ht="132" hidden="1" x14ac:dyDescent="0.25">
      <c r="A106" s="6" t="s">
        <v>293</v>
      </c>
      <c r="B106" s="5" t="s">
        <v>292</v>
      </c>
      <c r="C106" s="5" t="s">
        <v>76</v>
      </c>
      <c r="D106" s="15" t="s">
        <v>261</v>
      </c>
      <c r="E106" s="7">
        <v>41</v>
      </c>
      <c r="F106" s="15" t="s">
        <v>261</v>
      </c>
      <c r="G106" s="7">
        <v>41</v>
      </c>
      <c r="H106" s="15" t="s">
        <v>261</v>
      </c>
      <c r="I106" s="7">
        <v>41</v>
      </c>
      <c r="J106" s="5" t="s">
        <v>163</v>
      </c>
    </row>
    <row r="107" spans="1:10" ht="148.5" x14ac:dyDescent="0.25">
      <c r="A107" s="6" t="s">
        <v>304</v>
      </c>
      <c r="B107" s="5" t="s">
        <v>278</v>
      </c>
      <c r="C107" s="5" t="s">
        <v>129</v>
      </c>
      <c r="D107" s="15" t="s">
        <v>261</v>
      </c>
      <c r="E107" s="7">
        <v>1</v>
      </c>
      <c r="F107" s="15" t="s">
        <v>261</v>
      </c>
      <c r="G107" s="7">
        <v>1</v>
      </c>
      <c r="H107" s="15" t="s">
        <v>261</v>
      </c>
      <c r="I107" s="7">
        <v>1</v>
      </c>
      <c r="J107" s="5" t="s">
        <v>164</v>
      </c>
    </row>
    <row r="108" spans="1:10" ht="99" x14ac:dyDescent="0.25">
      <c r="A108" s="6" t="s">
        <v>294</v>
      </c>
      <c r="B108" s="5" t="s">
        <v>278</v>
      </c>
      <c r="C108" s="5" t="s">
        <v>129</v>
      </c>
      <c r="D108" s="15" t="s">
        <v>261</v>
      </c>
      <c r="E108" s="7">
        <v>2</v>
      </c>
      <c r="F108" s="15" t="s">
        <v>261</v>
      </c>
      <c r="G108" s="7">
        <v>2</v>
      </c>
      <c r="H108" s="15" t="s">
        <v>261</v>
      </c>
      <c r="I108" s="7">
        <v>2</v>
      </c>
      <c r="J108" s="5" t="s">
        <v>165</v>
      </c>
    </row>
    <row r="109" spans="1:10" ht="148.5" x14ac:dyDescent="0.25">
      <c r="A109" s="6" t="s">
        <v>295</v>
      </c>
      <c r="B109" s="5" t="s">
        <v>278</v>
      </c>
      <c r="C109" s="5" t="s">
        <v>129</v>
      </c>
      <c r="D109" s="15" t="s">
        <v>261</v>
      </c>
      <c r="E109" s="7">
        <v>1</v>
      </c>
      <c r="F109" s="15" t="s">
        <v>261</v>
      </c>
      <c r="G109" s="7">
        <v>1</v>
      </c>
      <c r="H109" s="15" t="s">
        <v>261</v>
      </c>
      <c r="I109" s="7">
        <v>1</v>
      </c>
      <c r="J109" s="5" t="s">
        <v>164</v>
      </c>
    </row>
    <row r="110" spans="1:10" ht="115.5" x14ac:dyDescent="0.25">
      <c r="A110" s="6" t="s">
        <v>107</v>
      </c>
      <c r="B110" s="5"/>
      <c r="C110" s="5" t="s">
        <v>129</v>
      </c>
      <c r="D110" s="15" t="s">
        <v>261</v>
      </c>
      <c r="E110" s="7" t="e">
        <f>'Раздел 3'!#REF!</f>
        <v>#REF!</v>
      </c>
      <c r="F110" s="15" t="s">
        <v>261</v>
      </c>
      <c r="G110" s="7" t="e">
        <f>'Раздел 3'!#REF!</f>
        <v>#REF!</v>
      </c>
      <c r="H110" s="15" t="s">
        <v>261</v>
      </c>
      <c r="I110" s="7" t="e">
        <f>'Раздел 3'!#REF!</f>
        <v>#REF!</v>
      </c>
      <c r="J110" s="5" t="s">
        <v>106</v>
      </c>
    </row>
    <row r="111" spans="1:10" ht="148.5" x14ac:dyDescent="0.25">
      <c r="A111" s="6" t="s">
        <v>108</v>
      </c>
      <c r="B111" s="5"/>
      <c r="C111" s="5" t="s">
        <v>129</v>
      </c>
      <c r="D111" s="7" t="s">
        <v>261</v>
      </c>
      <c r="E111" s="16" t="e">
        <f>'Раздел 3'!#REF!</f>
        <v>#REF!</v>
      </c>
      <c r="F111" s="15" t="s">
        <v>261</v>
      </c>
      <c r="G111" s="16" t="e">
        <f>'Раздел 3'!#REF!</f>
        <v>#REF!</v>
      </c>
      <c r="H111" s="15" t="s">
        <v>261</v>
      </c>
      <c r="I111" s="16" t="e">
        <f>'Раздел 3'!#REF!</f>
        <v>#REF!</v>
      </c>
      <c r="J111" s="5" t="s">
        <v>109</v>
      </c>
    </row>
    <row r="112" spans="1:10" ht="66" x14ac:dyDescent="0.25">
      <c r="A112" s="6" t="s">
        <v>111</v>
      </c>
      <c r="B112" s="5"/>
      <c r="C112" s="5" t="s">
        <v>110</v>
      </c>
      <c r="D112" s="7" t="s">
        <v>192</v>
      </c>
      <c r="E112" s="7">
        <v>100</v>
      </c>
      <c r="F112" s="7" t="s">
        <v>192</v>
      </c>
      <c r="G112" s="7">
        <v>100</v>
      </c>
      <c r="H112" s="7" t="s">
        <v>192</v>
      </c>
      <c r="I112" s="7">
        <v>100</v>
      </c>
      <c r="J112" s="5" t="s">
        <v>166</v>
      </c>
    </row>
    <row r="113" spans="1:10" ht="49.5" x14ac:dyDescent="0.25">
      <c r="A113" s="6" t="s">
        <v>112</v>
      </c>
      <c r="B113" s="5"/>
      <c r="C113" s="5" t="s">
        <v>129</v>
      </c>
      <c r="D113" s="7" t="s">
        <v>261</v>
      </c>
      <c r="E113" s="7">
        <v>32</v>
      </c>
      <c r="F113" s="7" t="s">
        <v>261</v>
      </c>
      <c r="G113" s="7">
        <v>32</v>
      </c>
      <c r="H113" s="7" t="s">
        <v>261</v>
      </c>
      <c r="I113" s="7">
        <v>30</v>
      </c>
      <c r="J113" s="7"/>
    </row>
    <row r="114" spans="1:10" ht="148.5" x14ac:dyDescent="0.25">
      <c r="A114" s="6" t="s">
        <v>296</v>
      </c>
      <c r="B114" s="5" t="s">
        <v>251</v>
      </c>
      <c r="C114" s="5" t="s">
        <v>167</v>
      </c>
      <c r="D114" s="7" t="s">
        <v>261</v>
      </c>
      <c r="E114" s="7">
        <v>3</v>
      </c>
      <c r="F114" s="7" t="s">
        <v>261</v>
      </c>
      <c r="G114" s="7">
        <v>3</v>
      </c>
      <c r="H114" s="7" t="s">
        <v>261</v>
      </c>
      <c r="I114" s="7">
        <v>3</v>
      </c>
      <c r="J114" s="5" t="s">
        <v>168</v>
      </c>
    </row>
    <row r="115" spans="1:10" ht="132" x14ac:dyDescent="0.25">
      <c r="A115" s="6" t="s">
        <v>113</v>
      </c>
      <c r="B115" s="5"/>
      <c r="C115" s="5" t="s">
        <v>169</v>
      </c>
      <c r="D115" s="7" t="s">
        <v>193</v>
      </c>
      <c r="E115" s="7">
        <v>100</v>
      </c>
      <c r="F115" s="7" t="s">
        <v>193</v>
      </c>
      <c r="G115" s="7">
        <v>100</v>
      </c>
      <c r="H115" s="7" t="s">
        <v>193</v>
      </c>
      <c r="I115" s="7">
        <v>100</v>
      </c>
      <c r="J115" s="5" t="s">
        <v>82</v>
      </c>
    </row>
    <row r="116" spans="1:10" ht="132" x14ac:dyDescent="0.25">
      <c r="A116" s="6" t="s">
        <v>252</v>
      </c>
      <c r="B116" s="5" t="s">
        <v>251</v>
      </c>
      <c r="C116" s="5" t="s">
        <v>116</v>
      </c>
      <c r="D116" s="5" t="s">
        <v>114</v>
      </c>
      <c r="E116" s="5">
        <v>100</v>
      </c>
      <c r="F116" s="5" t="s">
        <v>114</v>
      </c>
      <c r="G116" s="5">
        <v>100</v>
      </c>
      <c r="H116" s="5" t="s">
        <v>114</v>
      </c>
      <c r="I116" s="5">
        <v>100</v>
      </c>
      <c r="J116" s="5" t="s">
        <v>115</v>
      </c>
    </row>
    <row r="117" spans="1:10" ht="66" x14ac:dyDescent="0.25">
      <c r="A117" s="6" t="s">
        <v>253</v>
      </c>
      <c r="B117" s="5" t="s">
        <v>251</v>
      </c>
      <c r="C117" s="5" t="s">
        <v>170</v>
      </c>
      <c r="D117" s="7" t="s">
        <v>261</v>
      </c>
      <c r="E117" s="7" t="s">
        <v>207</v>
      </c>
      <c r="F117" s="7" t="s">
        <v>261</v>
      </c>
      <c r="G117" s="7" t="s">
        <v>207</v>
      </c>
      <c r="H117" s="7" t="s">
        <v>261</v>
      </c>
      <c r="I117" s="7" t="s">
        <v>207</v>
      </c>
      <c r="J117" s="5" t="s">
        <v>171</v>
      </c>
    </row>
    <row r="118" spans="1:10" ht="147.75" customHeight="1" x14ac:dyDescent="0.25">
      <c r="A118" s="6" t="s">
        <v>254</v>
      </c>
      <c r="B118" s="5" t="s">
        <v>251</v>
      </c>
      <c r="C118" s="5" t="s">
        <v>119</v>
      </c>
      <c r="D118" s="5" t="s">
        <v>117</v>
      </c>
      <c r="E118" s="5">
        <v>100</v>
      </c>
      <c r="F118" s="5" t="s">
        <v>117</v>
      </c>
      <c r="G118" s="5">
        <v>100</v>
      </c>
      <c r="H118" s="5" t="s">
        <v>117</v>
      </c>
      <c r="I118" s="5">
        <v>100</v>
      </c>
      <c r="J118" s="5" t="s">
        <v>118</v>
      </c>
    </row>
    <row r="119" spans="1:10" ht="181.5" x14ac:dyDescent="0.25">
      <c r="A119" s="6" t="s">
        <v>297</v>
      </c>
      <c r="B119" s="5" t="s">
        <v>251</v>
      </c>
      <c r="C119" s="5" t="s">
        <v>172</v>
      </c>
      <c r="D119" s="5" t="s">
        <v>120</v>
      </c>
      <c r="E119" s="5">
        <v>100</v>
      </c>
      <c r="F119" s="5" t="s">
        <v>120</v>
      </c>
      <c r="G119" s="5">
        <v>100</v>
      </c>
      <c r="H119" s="5" t="s">
        <v>120</v>
      </c>
      <c r="I119" s="5">
        <v>100</v>
      </c>
      <c r="J119" s="5" t="s">
        <v>121</v>
      </c>
    </row>
    <row r="120" spans="1:10" ht="132" x14ac:dyDescent="0.25">
      <c r="A120" s="6" t="s">
        <v>255</v>
      </c>
      <c r="B120" s="5" t="s">
        <v>251</v>
      </c>
      <c r="C120" s="5" t="s">
        <v>122</v>
      </c>
      <c r="D120" s="7" t="s">
        <v>261</v>
      </c>
      <c r="E120" s="7" t="s">
        <v>207</v>
      </c>
      <c r="F120" s="7" t="s">
        <v>261</v>
      </c>
      <c r="G120" s="7" t="s">
        <v>207</v>
      </c>
      <c r="H120" s="7" t="s">
        <v>261</v>
      </c>
      <c r="I120" s="7" t="s">
        <v>207</v>
      </c>
      <c r="J120" s="5" t="s">
        <v>123</v>
      </c>
    </row>
    <row r="121" spans="1:10" ht="115.5" x14ac:dyDescent="0.25">
      <c r="A121" s="6" t="s">
        <v>298</v>
      </c>
      <c r="B121" s="5" t="s">
        <v>278</v>
      </c>
      <c r="C121" s="5" t="s">
        <v>129</v>
      </c>
      <c r="D121" s="15" t="s">
        <v>261</v>
      </c>
      <c r="E121" s="7">
        <v>16</v>
      </c>
      <c r="F121" s="15" t="s">
        <v>261</v>
      </c>
      <c r="G121" s="7">
        <v>17</v>
      </c>
      <c r="H121" s="15" t="s">
        <v>261</v>
      </c>
      <c r="I121" s="7">
        <v>18</v>
      </c>
      <c r="J121" s="5" t="s">
        <v>173</v>
      </c>
    </row>
    <row r="122" spans="1:10" ht="82.5" x14ac:dyDescent="0.25">
      <c r="A122" s="6" t="s">
        <v>299</v>
      </c>
      <c r="B122" s="5" t="s">
        <v>278</v>
      </c>
      <c r="C122" s="5" t="s">
        <v>129</v>
      </c>
      <c r="D122" s="15" t="s">
        <v>261</v>
      </c>
      <c r="E122" s="7">
        <v>2</v>
      </c>
      <c r="F122" s="15" t="s">
        <v>261</v>
      </c>
      <c r="G122" s="7">
        <v>2</v>
      </c>
      <c r="H122" s="15" t="s">
        <v>261</v>
      </c>
      <c r="I122" s="7">
        <v>2</v>
      </c>
      <c r="J122" s="5" t="s">
        <v>174</v>
      </c>
    </row>
  </sheetData>
  <autoFilter ref="A5:K122">
    <filterColumn colId="3" showButton="0"/>
    <filterColumn colId="4" showButton="0"/>
    <filterColumn colId="5" showButton="0"/>
    <filterColumn colId="6" showButton="0"/>
    <filterColumn colId="7" showButton="0"/>
  </autoFilter>
  <mergeCells count="22">
    <mergeCell ref="A2:J2"/>
    <mergeCell ref="A3:J3"/>
    <mergeCell ref="A5:A7"/>
    <mergeCell ref="C5:C7"/>
    <mergeCell ref="D5:I5"/>
    <mergeCell ref="J5:J7"/>
    <mergeCell ref="D6:E6"/>
    <mergeCell ref="B5:B7"/>
    <mergeCell ref="A8:J8"/>
    <mergeCell ref="A9:J9"/>
    <mergeCell ref="A16:J16"/>
    <mergeCell ref="F6:G6"/>
    <mergeCell ref="H6:I6"/>
    <mergeCell ref="A15:J15"/>
    <mergeCell ref="A17:J17"/>
    <mergeCell ref="A29:J29"/>
    <mergeCell ref="A30:J30"/>
    <mergeCell ref="A88:J88"/>
    <mergeCell ref="A77:J77"/>
    <mergeCell ref="A26:J26"/>
    <mergeCell ref="A19:J19"/>
    <mergeCell ref="A21:J21"/>
  </mergeCells>
  <phoneticPr fontId="3" type="noConversion"/>
  <printOptions horizontalCentered="1"/>
  <pageMargins left="0.19685039370078741" right="0.19685039370078741" top="0.59055118110236227" bottom="0.31496062992125984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Раздел 3</vt:lpstr>
      <vt:lpstr>расчет показателей программы</vt:lpstr>
      <vt:lpstr>'Раздел 3'!Заголовки_для_печати</vt:lpstr>
      <vt:lpstr>'расчет показателей программы'!Заголовки_для_печати</vt:lpstr>
      <vt:lpstr>'Раздел 3'!Область_печати</vt:lpstr>
      <vt:lpstr>'расчет показателей программы'!Область_печати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2014-01-22T07:20:56Z</cp:lastPrinted>
  <dcterms:created xsi:type="dcterms:W3CDTF">2006-09-16T00:00:00Z</dcterms:created>
  <dcterms:modified xsi:type="dcterms:W3CDTF">2020-10-16T06:30:25Z</dcterms:modified>
</cp:coreProperties>
</file>