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335" windowHeight="10845" tabRatio="723"/>
  </bookViews>
  <sheets>
    <sheet name="Раздел 3" sheetId="1" r:id="rId1"/>
    <sheet name="расчет показателей программы" sheetId="5" state="hidden" r:id="rId2"/>
  </sheets>
  <definedNames>
    <definedName name="_xlnm._FilterDatabase" localSheetId="0" hidden="1">'Раздел 3'!$O$1:$O$350</definedName>
    <definedName name="_xlnm._FilterDatabase" localSheetId="1" hidden="1">'расчет показателей программы'!$A$5:$K$122</definedName>
    <definedName name="sub_1300" localSheetId="0">'Раздел 3'!#REF!</definedName>
    <definedName name="_xlnm.Print_Titles" localSheetId="0">'Раздел 3'!$7:$8</definedName>
    <definedName name="_xlnm.Print_Titles" localSheetId="1">'расчет показателей программы'!$5:$7</definedName>
    <definedName name="_xlnm.Print_Area" localSheetId="0">'Раздел 3'!$A$1:$Q$349</definedName>
    <definedName name="_xlnm.Print_Area" localSheetId="1">'расчет показателей программы'!$A$1:$J$122</definedName>
  </definedNames>
  <calcPr calcId="162913" fullPrecision="0"/>
</workbook>
</file>

<file path=xl/calcChain.xml><?xml version="1.0" encoding="utf-8"?>
<calcChain xmlns="http://schemas.openxmlformats.org/spreadsheetml/2006/main">
  <c r="I111" i="5" l="1"/>
  <c r="G111" i="5"/>
  <c r="E111" i="5"/>
  <c r="I110" i="5"/>
  <c r="G110" i="5"/>
  <c r="E110" i="5"/>
  <c r="I100" i="5"/>
  <c r="G100" i="5"/>
  <c r="E100" i="5"/>
  <c r="I93" i="5"/>
  <c r="G93" i="5"/>
  <c r="E93" i="5"/>
  <c r="B51" i="5"/>
  <c r="A51" i="5"/>
  <c r="I32" i="5"/>
  <c r="G32" i="5"/>
  <c r="E32" i="5"/>
  <c r="A28" i="5"/>
  <c r="I12" i="5"/>
  <c r="G12" i="5"/>
  <c r="E12" i="5"/>
  <c r="N349" i="1"/>
  <c r="M349" i="1"/>
  <c r="L349" i="1"/>
  <c r="K349" i="1"/>
  <c r="J349" i="1"/>
  <c r="I349" i="1"/>
  <c r="H349" i="1"/>
  <c r="G349" i="1"/>
  <c r="F349" i="1"/>
  <c r="E349" i="1"/>
  <c r="D349" i="1"/>
  <c r="C349" i="1" s="1"/>
  <c r="N348" i="1"/>
  <c r="M348" i="1"/>
  <c r="L348" i="1"/>
  <c r="K348" i="1"/>
  <c r="J348" i="1"/>
  <c r="I348" i="1"/>
  <c r="H348" i="1"/>
  <c r="G348" i="1"/>
  <c r="F348" i="1"/>
  <c r="E348" i="1"/>
  <c r="D348" i="1"/>
  <c r="C348" i="1" s="1"/>
  <c r="N347" i="1"/>
  <c r="M347" i="1"/>
  <c r="L347" i="1"/>
  <c r="K347" i="1"/>
  <c r="J347" i="1"/>
  <c r="I347" i="1"/>
  <c r="H347" i="1"/>
  <c r="G347" i="1"/>
  <c r="F347" i="1"/>
  <c r="E347" i="1"/>
  <c r="D347" i="1"/>
  <c r="N346" i="1"/>
  <c r="M346" i="1"/>
  <c r="L346" i="1"/>
  <c r="L344" i="1" s="1"/>
  <c r="K346" i="1"/>
  <c r="J346" i="1"/>
  <c r="I346" i="1"/>
  <c r="H346" i="1"/>
  <c r="H344" i="1" s="1"/>
  <c r="G346" i="1"/>
  <c r="F346" i="1"/>
  <c r="E346" i="1"/>
  <c r="D346" i="1"/>
  <c r="C346" i="1" s="1"/>
  <c r="C344" i="1" s="1"/>
  <c r="C345" i="1"/>
  <c r="N344" i="1"/>
  <c r="M344" i="1"/>
  <c r="K344" i="1"/>
  <c r="J344" i="1"/>
  <c r="I344" i="1"/>
  <c r="G344" i="1"/>
  <c r="F344" i="1"/>
  <c r="E344" i="1"/>
  <c r="N343" i="1"/>
  <c r="M343" i="1"/>
  <c r="L343" i="1"/>
  <c r="K343" i="1"/>
  <c r="J343" i="1"/>
  <c r="I343" i="1"/>
  <c r="H343" i="1"/>
  <c r="G343" i="1"/>
  <c r="E343" i="1"/>
  <c r="N342" i="1"/>
  <c r="M342" i="1"/>
  <c r="L342" i="1"/>
  <c r="K342" i="1"/>
  <c r="J342" i="1"/>
  <c r="I342" i="1"/>
  <c r="H342" i="1"/>
  <c r="G342" i="1"/>
  <c r="F342" i="1"/>
  <c r="E342" i="1"/>
  <c r="C342" i="1" s="1"/>
  <c r="D342" i="1"/>
  <c r="N341" i="1"/>
  <c r="M341" i="1"/>
  <c r="L341" i="1"/>
  <c r="K341" i="1"/>
  <c r="J341" i="1"/>
  <c r="I341" i="1"/>
  <c r="H341" i="1"/>
  <c r="G341" i="1"/>
  <c r="E341" i="1"/>
  <c r="N340" i="1"/>
  <c r="M340" i="1"/>
  <c r="L340" i="1"/>
  <c r="K340" i="1"/>
  <c r="J340" i="1"/>
  <c r="I340" i="1"/>
  <c r="H340" i="1"/>
  <c r="G340" i="1"/>
  <c r="N339" i="1"/>
  <c r="M339" i="1"/>
  <c r="L339" i="1"/>
  <c r="K339" i="1"/>
  <c r="J339" i="1"/>
  <c r="I339" i="1"/>
  <c r="H339" i="1"/>
  <c r="G339" i="1"/>
  <c r="F339" i="1"/>
  <c r="N338" i="1"/>
  <c r="M338" i="1"/>
  <c r="L338" i="1"/>
  <c r="K338" i="1"/>
  <c r="J338" i="1"/>
  <c r="I338" i="1"/>
  <c r="H338" i="1"/>
  <c r="G338" i="1"/>
  <c r="F337" i="1"/>
  <c r="E337" i="1"/>
  <c r="C337" i="1" s="1"/>
  <c r="D337" i="1"/>
  <c r="C336" i="1"/>
  <c r="C335" i="1" s="1"/>
  <c r="N335" i="1"/>
  <c r="M335" i="1"/>
  <c r="L335" i="1"/>
  <c r="K335" i="1"/>
  <c r="J335" i="1"/>
  <c r="I335" i="1"/>
  <c r="H335" i="1"/>
  <c r="G335" i="1"/>
  <c r="F335" i="1"/>
  <c r="E335" i="1"/>
  <c r="D335" i="1"/>
  <c r="N334" i="1"/>
  <c r="M334" i="1"/>
  <c r="L334" i="1"/>
  <c r="K334" i="1"/>
  <c r="J334" i="1"/>
  <c r="I334" i="1"/>
  <c r="H334" i="1"/>
  <c r="G334" i="1"/>
  <c r="E334" i="1"/>
  <c r="D334" i="1"/>
  <c r="R333" i="1"/>
  <c r="Q333" i="1"/>
  <c r="C333" i="1"/>
  <c r="N332" i="1"/>
  <c r="M332" i="1"/>
  <c r="L332" i="1"/>
  <c r="K332" i="1"/>
  <c r="J332" i="1"/>
  <c r="I332" i="1"/>
  <c r="H332" i="1"/>
  <c r="G332" i="1"/>
  <c r="E332" i="1"/>
  <c r="D332" i="1"/>
  <c r="N331" i="1"/>
  <c r="M331" i="1"/>
  <c r="L331" i="1"/>
  <c r="K331" i="1"/>
  <c r="J331" i="1"/>
  <c r="I331" i="1"/>
  <c r="H331" i="1"/>
  <c r="G331" i="1"/>
  <c r="F331" i="1"/>
  <c r="E331" i="1"/>
  <c r="D331" i="1"/>
  <c r="C331" i="1" s="1"/>
  <c r="N328" i="1"/>
  <c r="M328" i="1"/>
  <c r="L328" i="1"/>
  <c r="K328" i="1"/>
  <c r="J328" i="1"/>
  <c r="I328" i="1"/>
  <c r="H328" i="1"/>
  <c r="G328" i="1"/>
  <c r="F328" i="1"/>
  <c r="E328" i="1"/>
  <c r="D328" i="1"/>
  <c r="C328" i="1" s="1"/>
  <c r="N327" i="1"/>
  <c r="M327" i="1"/>
  <c r="L327" i="1"/>
  <c r="K327" i="1"/>
  <c r="J327" i="1"/>
  <c r="I327" i="1"/>
  <c r="H327" i="1"/>
  <c r="G327" i="1"/>
  <c r="F327" i="1"/>
  <c r="E327" i="1"/>
  <c r="D327" i="1"/>
  <c r="N326" i="1"/>
  <c r="M326" i="1"/>
  <c r="L326" i="1"/>
  <c r="K326" i="1"/>
  <c r="J326" i="1"/>
  <c r="I326" i="1"/>
  <c r="H326" i="1"/>
  <c r="G326" i="1"/>
  <c r="F326" i="1"/>
  <c r="E326" i="1"/>
  <c r="D326" i="1"/>
  <c r="N324" i="1"/>
  <c r="M324" i="1"/>
  <c r="L324" i="1"/>
  <c r="K324" i="1"/>
  <c r="J324" i="1"/>
  <c r="I324" i="1"/>
  <c r="H324" i="1"/>
  <c r="G324" i="1"/>
  <c r="F324" i="1"/>
  <c r="E324" i="1"/>
  <c r="D324" i="1"/>
  <c r="C324" i="1" s="1"/>
  <c r="M318" i="1"/>
  <c r="L318" i="1"/>
  <c r="I318" i="1"/>
  <c r="H318" i="1"/>
  <c r="C316" i="1"/>
  <c r="C315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C313" i="1"/>
  <c r="C307" i="1" s="1"/>
  <c r="C305" i="1" s="1"/>
  <c r="C312" i="1"/>
  <c r="N311" i="1"/>
  <c r="M311" i="1"/>
  <c r="L311" i="1"/>
  <c r="K311" i="1"/>
  <c r="J311" i="1"/>
  <c r="I311" i="1"/>
  <c r="H311" i="1"/>
  <c r="G311" i="1"/>
  <c r="F311" i="1"/>
  <c r="E311" i="1"/>
  <c r="D311" i="1"/>
  <c r="C310" i="1"/>
  <c r="C309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N307" i="1"/>
  <c r="M307" i="1"/>
  <c r="L307" i="1"/>
  <c r="K307" i="1"/>
  <c r="J307" i="1"/>
  <c r="I307" i="1"/>
  <c r="H307" i="1"/>
  <c r="G307" i="1"/>
  <c r="F307" i="1"/>
  <c r="E307" i="1"/>
  <c r="D307" i="1"/>
  <c r="N306" i="1"/>
  <c r="N318" i="1" s="1"/>
  <c r="M306" i="1"/>
  <c r="L306" i="1"/>
  <c r="K306" i="1"/>
  <c r="K318" i="1" s="1"/>
  <c r="J306" i="1"/>
  <c r="J318" i="1" s="1"/>
  <c r="I306" i="1"/>
  <c r="H306" i="1"/>
  <c r="G306" i="1"/>
  <c r="G318" i="1" s="1"/>
  <c r="F306" i="1"/>
  <c r="E306" i="1"/>
  <c r="D306" i="1"/>
  <c r="C306" i="1"/>
  <c r="N305" i="1"/>
  <c r="M305" i="1"/>
  <c r="L305" i="1"/>
  <c r="K305" i="1"/>
  <c r="J305" i="1"/>
  <c r="I305" i="1"/>
  <c r="H305" i="1"/>
  <c r="G305" i="1"/>
  <c r="F305" i="1"/>
  <c r="E305" i="1"/>
  <c r="D305" i="1"/>
  <c r="C304" i="1"/>
  <c r="C303" i="1"/>
  <c r="D302" i="1"/>
  <c r="C302" i="1"/>
  <c r="C301" i="1"/>
  <c r="C299" i="1" s="1"/>
  <c r="C296" i="1" s="1"/>
  <c r="C300" i="1"/>
  <c r="C327" i="1" s="1"/>
  <c r="N299" i="1"/>
  <c r="M299" i="1"/>
  <c r="L299" i="1"/>
  <c r="K299" i="1"/>
  <c r="J299" i="1"/>
  <c r="I299" i="1"/>
  <c r="H299" i="1"/>
  <c r="G299" i="1"/>
  <c r="F299" i="1"/>
  <c r="E299" i="1"/>
  <c r="D299" i="1"/>
  <c r="N298" i="1"/>
  <c r="M298" i="1"/>
  <c r="L298" i="1"/>
  <c r="L296" i="1" s="1"/>
  <c r="K298" i="1"/>
  <c r="J298" i="1"/>
  <c r="I298" i="1"/>
  <c r="H298" i="1"/>
  <c r="H296" i="1" s="1"/>
  <c r="G298" i="1"/>
  <c r="F298" i="1"/>
  <c r="E298" i="1"/>
  <c r="D298" i="1"/>
  <c r="C297" i="1"/>
  <c r="N296" i="1"/>
  <c r="M296" i="1"/>
  <c r="K296" i="1"/>
  <c r="J296" i="1"/>
  <c r="I296" i="1"/>
  <c r="G296" i="1"/>
  <c r="E296" i="1"/>
  <c r="D296" i="1"/>
  <c r="C295" i="1"/>
  <c r="C294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N292" i="1"/>
  <c r="N290" i="1" s="1"/>
  <c r="M292" i="1"/>
  <c r="M319" i="1" s="1"/>
  <c r="M317" i="1" s="1"/>
  <c r="L292" i="1"/>
  <c r="L319" i="1" s="1"/>
  <c r="L317" i="1" s="1"/>
  <c r="K292" i="1"/>
  <c r="K319" i="1" s="1"/>
  <c r="J292" i="1"/>
  <c r="J290" i="1" s="1"/>
  <c r="I292" i="1"/>
  <c r="I319" i="1" s="1"/>
  <c r="I317" i="1" s="1"/>
  <c r="H292" i="1"/>
  <c r="H319" i="1" s="1"/>
  <c r="H317" i="1" s="1"/>
  <c r="G292" i="1"/>
  <c r="G319" i="1" s="1"/>
  <c r="F292" i="1"/>
  <c r="F290" i="1" s="1"/>
  <c r="E292" i="1"/>
  <c r="D292" i="1"/>
  <c r="C292" i="1"/>
  <c r="C291" i="1"/>
  <c r="M290" i="1"/>
  <c r="L290" i="1"/>
  <c r="K290" i="1"/>
  <c r="I290" i="1"/>
  <c r="H290" i="1"/>
  <c r="G290" i="1"/>
  <c r="E290" i="1"/>
  <c r="D290" i="1"/>
  <c r="C290" i="1"/>
  <c r="C289" i="1"/>
  <c r="C288" i="1"/>
  <c r="F287" i="1"/>
  <c r="E287" i="1"/>
  <c r="C287" i="1" s="1"/>
  <c r="D287" i="1"/>
  <c r="C286" i="1"/>
  <c r="C285" i="1"/>
  <c r="C284" i="1"/>
  <c r="C283" i="1"/>
  <c r="C276" i="1" s="1"/>
  <c r="C282" i="1"/>
  <c r="C281" i="1"/>
  <c r="C280" i="1"/>
  <c r="C279" i="1"/>
  <c r="C275" i="1" s="1"/>
  <c r="C274" i="1" s="1"/>
  <c r="E276" i="1"/>
  <c r="D276" i="1"/>
  <c r="F275" i="1"/>
  <c r="F318" i="1" s="1"/>
  <c r="E275" i="1"/>
  <c r="E274" i="1" s="1"/>
  <c r="D275" i="1"/>
  <c r="D274" i="1" s="1"/>
  <c r="C273" i="1"/>
  <c r="C272" i="1"/>
  <c r="C269" i="1" s="1"/>
  <c r="C271" i="1"/>
  <c r="C268" i="1" s="1"/>
  <c r="C270" i="1"/>
  <c r="N268" i="1"/>
  <c r="M268" i="1"/>
  <c r="L268" i="1"/>
  <c r="K268" i="1"/>
  <c r="J268" i="1"/>
  <c r="I268" i="1"/>
  <c r="H268" i="1"/>
  <c r="G268" i="1"/>
  <c r="F268" i="1"/>
  <c r="E268" i="1"/>
  <c r="D268" i="1"/>
  <c r="C267" i="1"/>
  <c r="C266" i="1"/>
  <c r="C263" i="1" s="1"/>
  <c r="F265" i="1"/>
  <c r="E265" i="1"/>
  <c r="D265" i="1"/>
  <c r="D262" i="1" s="1"/>
  <c r="C265" i="1"/>
  <c r="C262" i="1" s="1"/>
  <c r="F264" i="1"/>
  <c r="F262" i="1" s="1"/>
  <c r="E264" i="1"/>
  <c r="E319" i="1" s="1"/>
  <c r="D264" i="1"/>
  <c r="D319" i="1" s="1"/>
  <c r="C264" i="1"/>
  <c r="E263" i="1"/>
  <c r="E318" i="1" s="1"/>
  <c r="D263" i="1"/>
  <c r="D318" i="1" s="1"/>
  <c r="N262" i="1"/>
  <c r="M262" i="1"/>
  <c r="L262" i="1"/>
  <c r="K262" i="1"/>
  <c r="J262" i="1"/>
  <c r="I262" i="1"/>
  <c r="H262" i="1"/>
  <c r="G262" i="1"/>
  <c r="E262" i="1"/>
  <c r="C258" i="1"/>
  <c r="C255" i="1" s="1"/>
  <c r="C257" i="1"/>
  <c r="C254" i="1" s="1"/>
  <c r="N256" i="1"/>
  <c r="M256" i="1"/>
  <c r="L256" i="1"/>
  <c r="K256" i="1"/>
  <c r="J256" i="1"/>
  <c r="I256" i="1"/>
  <c r="H256" i="1"/>
  <c r="G256" i="1"/>
  <c r="F256" i="1"/>
  <c r="E256" i="1"/>
  <c r="D256" i="1"/>
  <c r="C256" i="1"/>
  <c r="C253" i="1" s="1"/>
  <c r="N253" i="1"/>
  <c r="M253" i="1"/>
  <c r="L253" i="1"/>
  <c r="K253" i="1"/>
  <c r="J253" i="1"/>
  <c r="I253" i="1"/>
  <c r="H253" i="1"/>
  <c r="G253" i="1"/>
  <c r="F253" i="1"/>
  <c r="E253" i="1"/>
  <c r="D253" i="1"/>
  <c r="C252" i="1"/>
  <c r="C251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C243" i="1"/>
  <c r="C242" i="1"/>
  <c r="C239" i="1" s="1"/>
  <c r="C241" i="1"/>
  <c r="C238" i="1" s="1"/>
  <c r="C240" i="1"/>
  <c r="C231" i="1"/>
  <c r="C230" i="1"/>
  <c r="C229" i="1" s="1"/>
  <c r="C228" i="1"/>
  <c r="C227" i="1"/>
  <c r="C221" i="1" s="1"/>
  <c r="F226" i="1"/>
  <c r="E226" i="1"/>
  <c r="D226" i="1"/>
  <c r="C226" i="1"/>
  <c r="C225" i="1"/>
  <c r="C223" i="1" s="1"/>
  <c r="C224" i="1"/>
  <c r="N223" i="1"/>
  <c r="M223" i="1"/>
  <c r="L223" i="1"/>
  <c r="K223" i="1"/>
  <c r="J223" i="1"/>
  <c r="I223" i="1"/>
  <c r="H223" i="1"/>
  <c r="G223" i="1"/>
  <c r="F223" i="1"/>
  <c r="E223" i="1"/>
  <c r="D223" i="1"/>
  <c r="F222" i="1"/>
  <c r="E222" i="1"/>
  <c r="D222" i="1"/>
  <c r="D220" i="1" s="1"/>
  <c r="N220" i="1"/>
  <c r="M220" i="1"/>
  <c r="L220" i="1"/>
  <c r="K220" i="1"/>
  <c r="J220" i="1"/>
  <c r="I220" i="1"/>
  <c r="H220" i="1"/>
  <c r="G220" i="1"/>
  <c r="F220" i="1"/>
  <c r="E220" i="1"/>
  <c r="C216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C210" i="1"/>
  <c r="C209" i="1"/>
  <c r="N208" i="1"/>
  <c r="M208" i="1"/>
  <c r="L208" i="1"/>
  <c r="K208" i="1"/>
  <c r="J208" i="1"/>
  <c r="I208" i="1"/>
  <c r="H208" i="1"/>
  <c r="G208" i="1"/>
  <c r="F208" i="1"/>
  <c r="E208" i="1"/>
  <c r="D208" i="1"/>
  <c r="N207" i="1"/>
  <c r="M207" i="1"/>
  <c r="L207" i="1"/>
  <c r="L205" i="1" s="1"/>
  <c r="K207" i="1"/>
  <c r="J207" i="1"/>
  <c r="I207" i="1"/>
  <c r="I205" i="1" s="1"/>
  <c r="H207" i="1"/>
  <c r="G207" i="1"/>
  <c r="F207" i="1"/>
  <c r="E207" i="1"/>
  <c r="E205" i="1" s="1"/>
  <c r="D207" i="1"/>
  <c r="C206" i="1"/>
  <c r="N205" i="1"/>
  <c r="M205" i="1"/>
  <c r="K205" i="1"/>
  <c r="J205" i="1"/>
  <c r="H205" i="1"/>
  <c r="G205" i="1"/>
  <c r="F205" i="1"/>
  <c r="D205" i="1"/>
  <c r="C204" i="1"/>
  <c r="C203" i="1"/>
  <c r="C197" i="1" s="1"/>
  <c r="N202" i="1"/>
  <c r="M202" i="1"/>
  <c r="L202" i="1"/>
  <c r="K202" i="1"/>
  <c r="J202" i="1"/>
  <c r="I202" i="1"/>
  <c r="H202" i="1"/>
  <c r="G202" i="1"/>
  <c r="F202" i="1"/>
  <c r="F196" i="1" s="1"/>
  <c r="E202" i="1"/>
  <c r="D202" i="1"/>
  <c r="C202" i="1"/>
  <c r="C201" i="1"/>
  <c r="C200" i="1"/>
  <c r="N199" i="1"/>
  <c r="M199" i="1"/>
  <c r="L199" i="1"/>
  <c r="K199" i="1"/>
  <c r="J199" i="1"/>
  <c r="I199" i="1"/>
  <c r="H199" i="1"/>
  <c r="G199" i="1"/>
  <c r="F199" i="1"/>
  <c r="E199" i="1"/>
  <c r="D199" i="1"/>
  <c r="N198" i="1"/>
  <c r="M198" i="1"/>
  <c r="L198" i="1"/>
  <c r="K198" i="1"/>
  <c r="J198" i="1"/>
  <c r="I198" i="1"/>
  <c r="H198" i="1"/>
  <c r="G198" i="1"/>
  <c r="F198" i="1"/>
  <c r="E198" i="1"/>
  <c r="D198" i="1"/>
  <c r="N197" i="1"/>
  <c r="M197" i="1"/>
  <c r="L197" i="1"/>
  <c r="L196" i="1" s="1"/>
  <c r="K197" i="1"/>
  <c r="J197" i="1"/>
  <c r="I197" i="1"/>
  <c r="H197" i="1"/>
  <c r="H196" i="1" s="1"/>
  <c r="G197" i="1"/>
  <c r="F197" i="1"/>
  <c r="E197" i="1"/>
  <c r="D197" i="1"/>
  <c r="N196" i="1"/>
  <c r="K196" i="1"/>
  <c r="J196" i="1"/>
  <c r="G196" i="1"/>
  <c r="E196" i="1"/>
  <c r="D196" i="1"/>
  <c r="C192" i="1"/>
  <c r="C191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C186" i="1"/>
  <c r="C185" i="1"/>
  <c r="N184" i="1"/>
  <c r="M184" i="1"/>
  <c r="L184" i="1"/>
  <c r="K184" i="1"/>
  <c r="J184" i="1"/>
  <c r="I184" i="1"/>
  <c r="H184" i="1"/>
  <c r="G184" i="1"/>
  <c r="F184" i="1"/>
  <c r="E184" i="1"/>
  <c r="D184" i="1"/>
  <c r="C183" i="1"/>
  <c r="C182" i="1"/>
  <c r="C176" i="1" s="1"/>
  <c r="N181" i="1"/>
  <c r="M181" i="1"/>
  <c r="L181" i="1"/>
  <c r="K181" i="1"/>
  <c r="J181" i="1"/>
  <c r="I181" i="1"/>
  <c r="H181" i="1"/>
  <c r="G181" i="1"/>
  <c r="F181" i="1"/>
  <c r="E181" i="1"/>
  <c r="D181" i="1"/>
  <c r="C180" i="1"/>
  <c r="C179" i="1"/>
  <c r="N178" i="1"/>
  <c r="M178" i="1"/>
  <c r="L178" i="1"/>
  <c r="K178" i="1"/>
  <c r="J178" i="1"/>
  <c r="I178" i="1"/>
  <c r="H178" i="1"/>
  <c r="G178" i="1"/>
  <c r="F178" i="1"/>
  <c r="E178" i="1"/>
  <c r="D178" i="1"/>
  <c r="N177" i="1"/>
  <c r="M177" i="1"/>
  <c r="L177" i="1"/>
  <c r="K177" i="1"/>
  <c r="J177" i="1"/>
  <c r="I177" i="1"/>
  <c r="H177" i="1"/>
  <c r="G177" i="1"/>
  <c r="F177" i="1"/>
  <c r="E177" i="1"/>
  <c r="D177" i="1"/>
  <c r="N176" i="1"/>
  <c r="M176" i="1"/>
  <c r="L176" i="1"/>
  <c r="L175" i="1" s="1"/>
  <c r="K176" i="1"/>
  <c r="J176" i="1"/>
  <c r="I176" i="1"/>
  <c r="H176" i="1"/>
  <c r="H175" i="1" s="1"/>
  <c r="G176" i="1"/>
  <c r="F176" i="1"/>
  <c r="E176" i="1"/>
  <c r="D176" i="1"/>
  <c r="D175" i="1" s="1"/>
  <c r="N175" i="1"/>
  <c r="M175" i="1"/>
  <c r="K175" i="1"/>
  <c r="J175" i="1"/>
  <c r="I175" i="1"/>
  <c r="G175" i="1"/>
  <c r="F175" i="1"/>
  <c r="E175" i="1"/>
  <c r="C174" i="1"/>
  <c r="C173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N171" i="1"/>
  <c r="M171" i="1"/>
  <c r="M325" i="1" s="1"/>
  <c r="M323" i="1" s="1"/>
  <c r="L171" i="1"/>
  <c r="L325" i="1" s="1"/>
  <c r="L323" i="1" s="1"/>
  <c r="K171" i="1"/>
  <c r="K325" i="1" s="1"/>
  <c r="K323" i="1" s="1"/>
  <c r="J171" i="1"/>
  <c r="I171" i="1"/>
  <c r="I325" i="1" s="1"/>
  <c r="I323" i="1" s="1"/>
  <c r="H171" i="1"/>
  <c r="H325" i="1" s="1"/>
  <c r="H323" i="1" s="1"/>
  <c r="G171" i="1"/>
  <c r="G325" i="1" s="1"/>
  <c r="G323" i="1" s="1"/>
  <c r="F171" i="1"/>
  <c r="E171" i="1"/>
  <c r="E325" i="1" s="1"/>
  <c r="D171" i="1"/>
  <c r="D325" i="1" s="1"/>
  <c r="C171" i="1"/>
  <c r="C170" i="1"/>
  <c r="C169" i="1" s="1"/>
  <c r="M169" i="1"/>
  <c r="L169" i="1"/>
  <c r="K169" i="1"/>
  <c r="I169" i="1"/>
  <c r="H169" i="1"/>
  <c r="E169" i="1"/>
  <c r="D169" i="1"/>
  <c r="C167" i="1"/>
  <c r="N166" i="1"/>
  <c r="M166" i="1"/>
  <c r="L166" i="1"/>
  <c r="K166" i="1"/>
  <c r="J166" i="1"/>
  <c r="I166" i="1"/>
  <c r="H166" i="1"/>
  <c r="G166" i="1"/>
  <c r="C165" i="1"/>
  <c r="C164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C162" i="1"/>
  <c r="C161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N159" i="1"/>
  <c r="N157" i="1" s="1"/>
  <c r="M159" i="1"/>
  <c r="M157" i="1" s="1"/>
  <c r="L159" i="1"/>
  <c r="K159" i="1"/>
  <c r="J159" i="1"/>
  <c r="J157" i="1" s="1"/>
  <c r="I159" i="1"/>
  <c r="I157" i="1" s="1"/>
  <c r="H159" i="1"/>
  <c r="G159" i="1"/>
  <c r="F159" i="1"/>
  <c r="F157" i="1" s="1"/>
  <c r="E159" i="1"/>
  <c r="D159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L157" i="1"/>
  <c r="K157" i="1"/>
  <c r="H157" i="1"/>
  <c r="G157" i="1"/>
  <c r="D157" i="1"/>
  <c r="C153" i="1"/>
  <c r="C152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C147" i="1"/>
  <c r="C146" i="1"/>
  <c r="N145" i="1"/>
  <c r="M145" i="1"/>
  <c r="L145" i="1"/>
  <c r="K145" i="1"/>
  <c r="J145" i="1"/>
  <c r="I145" i="1"/>
  <c r="H145" i="1"/>
  <c r="G145" i="1"/>
  <c r="F145" i="1"/>
  <c r="E145" i="1"/>
  <c r="C145" i="1" s="1"/>
  <c r="D145" i="1"/>
  <c r="C144" i="1"/>
  <c r="C138" i="1" s="1"/>
  <c r="C143" i="1"/>
  <c r="C137" i="1" s="1"/>
  <c r="N142" i="1"/>
  <c r="M142" i="1"/>
  <c r="L142" i="1"/>
  <c r="K142" i="1"/>
  <c r="J142" i="1"/>
  <c r="I142" i="1"/>
  <c r="H142" i="1"/>
  <c r="G142" i="1"/>
  <c r="F142" i="1"/>
  <c r="E142" i="1"/>
  <c r="D142" i="1"/>
  <c r="C142" i="1"/>
  <c r="C136" i="1" s="1"/>
  <c r="C141" i="1"/>
  <c r="C140" i="1"/>
  <c r="F139" i="1"/>
  <c r="E139" i="1"/>
  <c r="D139" i="1"/>
  <c r="C139" i="1"/>
  <c r="N138" i="1"/>
  <c r="M138" i="1"/>
  <c r="L138" i="1"/>
  <c r="K138" i="1"/>
  <c r="J138" i="1"/>
  <c r="I138" i="1"/>
  <c r="H138" i="1"/>
  <c r="G138" i="1"/>
  <c r="F138" i="1"/>
  <c r="E138" i="1"/>
  <c r="D138" i="1"/>
  <c r="N137" i="1"/>
  <c r="M137" i="1"/>
  <c r="L137" i="1"/>
  <c r="K137" i="1"/>
  <c r="J137" i="1"/>
  <c r="I137" i="1"/>
  <c r="H137" i="1"/>
  <c r="G137" i="1"/>
  <c r="F137" i="1"/>
  <c r="E137" i="1"/>
  <c r="D137" i="1"/>
  <c r="N136" i="1"/>
  <c r="M136" i="1"/>
  <c r="L136" i="1"/>
  <c r="K136" i="1"/>
  <c r="J136" i="1"/>
  <c r="I136" i="1"/>
  <c r="H136" i="1"/>
  <c r="G136" i="1"/>
  <c r="F136" i="1"/>
  <c r="E136" i="1"/>
  <c r="D136" i="1"/>
  <c r="C134" i="1"/>
  <c r="C133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N130" i="1"/>
  <c r="N330" i="1" s="1"/>
  <c r="N329" i="1" s="1"/>
  <c r="M130" i="1"/>
  <c r="M330" i="1" s="1"/>
  <c r="M329" i="1" s="1"/>
  <c r="L130" i="1"/>
  <c r="L330" i="1" s="1"/>
  <c r="L329" i="1" s="1"/>
  <c r="K130" i="1"/>
  <c r="K330" i="1" s="1"/>
  <c r="K329" i="1" s="1"/>
  <c r="J130" i="1"/>
  <c r="J330" i="1" s="1"/>
  <c r="J329" i="1" s="1"/>
  <c r="I130" i="1"/>
  <c r="I330" i="1" s="1"/>
  <c r="I329" i="1" s="1"/>
  <c r="H130" i="1"/>
  <c r="H330" i="1" s="1"/>
  <c r="H329" i="1" s="1"/>
  <c r="G130" i="1"/>
  <c r="G330" i="1" s="1"/>
  <c r="G329" i="1" s="1"/>
  <c r="F130" i="1"/>
  <c r="F330" i="1" s="1"/>
  <c r="F329" i="1" s="1"/>
  <c r="E130" i="1"/>
  <c r="E330" i="1" s="1"/>
  <c r="E329" i="1" s="1"/>
  <c r="D130" i="1"/>
  <c r="D330" i="1" s="1"/>
  <c r="D329" i="1" s="1"/>
  <c r="C130" i="1"/>
  <c r="C330" i="1" s="1"/>
  <c r="C329" i="1" s="1"/>
  <c r="N129" i="1"/>
  <c r="M129" i="1"/>
  <c r="L129" i="1"/>
  <c r="K129" i="1"/>
  <c r="J129" i="1"/>
  <c r="I129" i="1"/>
  <c r="H129" i="1"/>
  <c r="G129" i="1"/>
  <c r="F129" i="1"/>
  <c r="E129" i="1"/>
  <c r="D129" i="1"/>
  <c r="C129" i="1"/>
  <c r="C125" i="1"/>
  <c r="C124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C122" i="1"/>
  <c r="C121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C116" i="1"/>
  <c r="C115" i="1"/>
  <c r="C114" i="1" s="1"/>
  <c r="N114" i="1"/>
  <c r="M114" i="1"/>
  <c r="L114" i="1"/>
  <c r="K114" i="1"/>
  <c r="J114" i="1"/>
  <c r="I114" i="1"/>
  <c r="H114" i="1"/>
  <c r="G114" i="1"/>
  <c r="F114" i="1"/>
  <c r="E114" i="1"/>
  <c r="F113" i="1"/>
  <c r="C112" i="1"/>
  <c r="N111" i="1"/>
  <c r="M111" i="1"/>
  <c r="L111" i="1"/>
  <c r="K111" i="1"/>
  <c r="J111" i="1"/>
  <c r="I111" i="1"/>
  <c r="H111" i="1"/>
  <c r="G111" i="1"/>
  <c r="E111" i="1"/>
  <c r="D111" i="1"/>
  <c r="C110" i="1"/>
  <c r="C109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F107" i="1"/>
  <c r="C106" i="1"/>
  <c r="N105" i="1"/>
  <c r="M105" i="1"/>
  <c r="L105" i="1"/>
  <c r="K105" i="1"/>
  <c r="J105" i="1"/>
  <c r="I105" i="1"/>
  <c r="H105" i="1"/>
  <c r="G105" i="1"/>
  <c r="E105" i="1"/>
  <c r="D105" i="1"/>
  <c r="C104" i="1"/>
  <c r="C103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C101" i="1"/>
  <c r="C99" i="1" s="1"/>
  <c r="C100" i="1"/>
  <c r="N99" i="1"/>
  <c r="M99" i="1"/>
  <c r="L99" i="1"/>
  <c r="K99" i="1"/>
  <c r="J99" i="1"/>
  <c r="I99" i="1"/>
  <c r="H99" i="1"/>
  <c r="G99" i="1"/>
  <c r="F99" i="1"/>
  <c r="E99" i="1"/>
  <c r="D99" i="1"/>
  <c r="C98" i="1"/>
  <c r="C97" i="1"/>
  <c r="N96" i="1"/>
  <c r="M96" i="1"/>
  <c r="L96" i="1"/>
  <c r="K96" i="1"/>
  <c r="J96" i="1"/>
  <c r="I96" i="1"/>
  <c r="H96" i="1"/>
  <c r="G96" i="1"/>
  <c r="F96" i="1"/>
  <c r="E96" i="1"/>
  <c r="D96" i="1"/>
  <c r="C96" i="1"/>
  <c r="C95" i="1"/>
  <c r="C93" i="1" s="1"/>
  <c r="C94" i="1"/>
  <c r="N93" i="1"/>
  <c r="M93" i="1"/>
  <c r="L93" i="1"/>
  <c r="K93" i="1"/>
  <c r="J93" i="1"/>
  <c r="I93" i="1"/>
  <c r="H93" i="1"/>
  <c r="G93" i="1"/>
  <c r="F93" i="1"/>
  <c r="E93" i="1"/>
  <c r="D93" i="1"/>
  <c r="D92" i="1"/>
  <c r="C91" i="1"/>
  <c r="C88" i="1" s="1"/>
  <c r="N90" i="1"/>
  <c r="M90" i="1"/>
  <c r="L90" i="1"/>
  <c r="K90" i="1"/>
  <c r="J90" i="1"/>
  <c r="I90" i="1"/>
  <c r="H90" i="1"/>
  <c r="G90" i="1"/>
  <c r="F90" i="1"/>
  <c r="E90" i="1"/>
  <c r="N89" i="1"/>
  <c r="M89" i="1"/>
  <c r="M87" i="1" s="1"/>
  <c r="L89" i="1"/>
  <c r="K89" i="1"/>
  <c r="K87" i="1" s="1"/>
  <c r="J89" i="1"/>
  <c r="I89" i="1"/>
  <c r="I87" i="1" s="1"/>
  <c r="H89" i="1"/>
  <c r="G89" i="1"/>
  <c r="G87" i="1" s="1"/>
  <c r="E89" i="1"/>
  <c r="D89" i="1"/>
  <c r="F88" i="1"/>
  <c r="E88" i="1"/>
  <c r="E87" i="1" s="1"/>
  <c r="D88" i="1"/>
  <c r="N87" i="1"/>
  <c r="L87" i="1"/>
  <c r="J87" i="1"/>
  <c r="H87" i="1"/>
  <c r="C86" i="1"/>
  <c r="C85" i="1"/>
  <c r="N84" i="1"/>
  <c r="M84" i="1"/>
  <c r="L84" i="1"/>
  <c r="K84" i="1"/>
  <c r="J84" i="1"/>
  <c r="I84" i="1"/>
  <c r="H84" i="1"/>
  <c r="G84" i="1"/>
  <c r="F84" i="1"/>
  <c r="E84" i="1"/>
  <c r="D84" i="1"/>
  <c r="C84" i="1"/>
  <c r="C83" i="1"/>
  <c r="C82" i="1"/>
  <c r="N81" i="1"/>
  <c r="M81" i="1"/>
  <c r="L81" i="1"/>
  <c r="K81" i="1"/>
  <c r="J81" i="1"/>
  <c r="I81" i="1"/>
  <c r="H81" i="1"/>
  <c r="G81" i="1"/>
  <c r="F81" i="1"/>
  <c r="E81" i="1"/>
  <c r="D81" i="1"/>
  <c r="C81" i="1"/>
  <c r="C80" i="1"/>
  <c r="C79" i="1"/>
  <c r="N78" i="1"/>
  <c r="M78" i="1"/>
  <c r="L78" i="1"/>
  <c r="K78" i="1"/>
  <c r="J78" i="1"/>
  <c r="I78" i="1"/>
  <c r="H78" i="1"/>
  <c r="G78" i="1"/>
  <c r="F78" i="1"/>
  <c r="E78" i="1"/>
  <c r="D78" i="1"/>
  <c r="C78" i="1"/>
  <c r="C77" i="1"/>
  <c r="C76" i="1"/>
  <c r="C58" i="1" s="1"/>
  <c r="C57" i="1" s="1"/>
  <c r="N75" i="1"/>
  <c r="M75" i="1"/>
  <c r="L75" i="1"/>
  <c r="K75" i="1"/>
  <c r="J75" i="1"/>
  <c r="I75" i="1"/>
  <c r="H75" i="1"/>
  <c r="G75" i="1"/>
  <c r="F75" i="1"/>
  <c r="E75" i="1"/>
  <c r="D75" i="1"/>
  <c r="C75" i="1"/>
  <c r="C74" i="1"/>
  <c r="C73" i="1"/>
  <c r="C72" i="1" s="1"/>
  <c r="F72" i="1"/>
  <c r="E72" i="1"/>
  <c r="D72" i="1"/>
  <c r="C71" i="1"/>
  <c r="C70" i="1"/>
  <c r="N69" i="1"/>
  <c r="M69" i="1"/>
  <c r="L69" i="1"/>
  <c r="K69" i="1"/>
  <c r="J69" i="1"/>
  <c r="I69" i="1"/>
  <c r="H69" i="1"/>
  <c r="G69" i="1"/>
  <c r="F69" i="1"/>
  <c r="E69" i="1"/>
  <c r="D69" i="1"/>
  <c r="C69" i="1"/>
  <c r="C68" i="1"/>
  <c r="C67" i="1"/>
  <c r="N66" i="1"/>
  <c r="M66" i="1"/>
  <c r="L66" i="1"/>
  <c r="K66" i="1"/>
  <c r="J66" i="1"/>
  <c r="I66" i="1"/>
  <c r="H66" i="1"/>
  <c r="G66" i="1"/>
  <c r="F66" i="1"/>
  <c r="E66" i="1"/>
  <c r="D66" i="1"/>
  <c r="C66" i="1"/>
  <c r="C65" i="1"/>
  <c r="C64" i="1"/>
  <c r="N63" i="1"/>
  <c r="M63" i="1"/>
  <c r="L63" i="1"/>
  <c r="K63" i="1"/>
  <c r="J63" i="1"/>
  <c r="I63" i="1"/>
  <c r="H63" i="1"/>
  <c r="G63" i="1"/>
  <c r="F63" i="1"/>
  <c r="E63" i="1"/>
  <c r="D63" i="1"/>
  <c r="C63" i="1"/>
  <c r="F62" i="1"/>
  <c r="F340" i="1" s="1"/>
  <c r="F338" i="1" s="1"/>
  <c r="E62" i="1"/>
  <c r="E340" i="1" s="1"/>
  <c r="D62" i="1"/>
  <c r="D340" i="1" s="1"/>
  <c r="C62" i="1"/>
  <c r="C61" i="1"/>
  <c r="N60" i="1"/>
  <c r="M60" i="1"/>
  <c r="L60" i="1"/>
  <c r="K60" i="1"/>
  <c r="J60" i="1"/>
  <c r="I60" i="1"/>
  <c r="H60" i="1"/>
  <c r="G60" i="1"/>
  <c r="F60" i="1"/>
  <c r="E60" i="1"/>
  <c r="C60" i="1"/>
  <c r="N59" i="1"/>
  <c r="M59" i="1"/>
  <c r="L59" i="1"/>
  <c r="K59" i="1"/>
  <c r="J59" i="1"/>
  <c r="I59" i="1"/>
  <c r="H59" i="1"/>
  <c r="G59" i="1"/>
  <c r="F59" i="1"/>
  <c r="E59" i="1"/>
  <c r="D59" i="1"/>
  <c r="C59" i="1"/>
  <c r="N58" i="1"/>
  <c r="M58" i="1"/>
  <c r="L58" i="1"/>
  <c r="L57" i="1" s="1"/>
  <c r="K58" i="1"/>
  <c r="K57" i="1" s="1"/>
  <c r="J58" i="1"/>
  <c r="I58" i="1"/>
  <c r="H58" i="1"/>
  <c r="G58" i="1"/>
  <c r="G57" i="1" s="1"/>
  <c r="F58" i="1"/>
  <c r="E58" i="1"/>
  <c r="D58" i="1"/>
  <c r="N57" i="1"/>
  <c r="M57" i="1"/>
  <c r="J57" i="1"/>
  <c r="I57" i="1"/>
  <c r="H57" i="1"/>
  <c r="F57" i="1"/>
  <c r="E57" i="1"/>
  <c r="D57" i="1"/>
  <c r="C56" i="1"/>
  <c r="N54" i="1"/>
  <c r="M54" i="1"/>
  <c r="L54" i="1"/>
  <c r="K54" i="1"/>
  <c r="J54" i="1"/>
  <c r="I54" i="1"/>
  <c r="H54" i="1"/>
  <c r="G54" i="1"/>
  <c r="F54" i="1"/>
  <c r="E54" i="1"/>
  <c r="D54" i="1"/>
  <c r="C54" i="1"/>
  <c r="F50" i="1"/>
  <c r="E50" i="1"/>
  <c r="D50" i="1"/>
  <c r="C50" i="1"/>
  <c r="F49" i="1"/>
  <c r="E49" i="1"/>
  <c r="D49" i="1"/>
  <c r="C49" i="1"/>
  <c r="N48" i="1"/>
  <c r="M48" i="1"/>
  <c r="L48" i="1"/>
  <c r="K48" i="1"/>
  <c r="J48" i="1"/>
  <c r="I48" i="1"/>
  <c r="H48" i="1"/>
  <c r="G48" i="1"/>
  <c r="F48" i="1"/>
  <c r="E48" i="1"/>
  <c r="D48" i="1"/>
  <c r="C48" i="1"/>
  <c r="N45" i="1"/>
  <c r="M45" i="1"/>
  <c r="L45" i="1"/>
  <c r="K45" i="1" s="1"/>
  <c r="J45" i="1" s="1"/>
  <c r="I45" i="1" s="1"/>
  <c r="H45" i="1" s="1"/>
  <c r="G45" i="1" s="1"/>
  <c r="F45" i="1" s="1"/>
  <c r="E45" i="1" s="1"/>
  <c r="D45" i="1" s="1"/>
  <c r="C45" i="1" s="1"/>
  <c r="N44" i="1"/>
  <c r="M44" i="1"/>
  <c r="L44" i="1" s="1"/>
  <c r="K44" i="1" s="1"/>
  <c r="J44" i="1" s="1"/>
  <c r="I44" i="1" s="1"/>
  <c r="H44" i="1" s="1"/>
  <c r="G44" i="1" s="1"/>
  <c r="F44" i="1" s="1"/>
  <c r="E44" i="1" s="1"/>
  <c r="D44" i="1" s="1"/>
  <c r="C44" i="1" s="1"/>
  <c r="N43" i="1"/>
  <c r="M43" i="1" s="1"/>
  <c r="L43" i="1" s="1"/>
  <c r="K43" i="1" s="1"/>
  <c r="J43" i="1" s="1"/>
  <c r="I43" i="1"/>
  <c r="H43" i="1" s="1"/>
  <c r="G43" i="1" s="1"/>
  <c r="F43" i="1" s="1"/>
  <c r="E43" i="1" s="1"/>
  <c r="D43" i="1"/>
  <c r="C42" i="1"/>
  <c r="C41" i="1"/>
  <c r="N40" i="1"/>
  <c r="M40" i="1"/>
  <c r="L40" i="1"/>
  <c r="K40" i="1"/>
  <c r="J40" i="1"/>
  <c r="I40" i="1"/>
  <c r="H40" i="1"/>
  <c r="G40" i="1"/>
  <c r="F40" i="1"/>
  <c r="E40" i="1"/>
  <c r="D40" i="1"/>
  <c r="C40" i="1"/>
  <c r="N39" i="1"/>
  <c r="M39" i="1" s="1"/>
  <c r="L39" i="1"/>
  <c r="K39" i="1" s="1"/>
  <c r="J39" i="1" s="1"/>
  <c r="I39" i="1" s="1"/>
  <c r="H39" i="1" s="1"/>
  <c r="G39" i="1" s="1"/>
  <c r="F39" i="1" s="1"/>
  <c r="E39" i="1" s="1"/>
  <c r="D39" i="1" s="1"/>
  <c r="C39" i="1" s="1"/>
  <c r="N38" i="1"/>
  <c r="M38" i="1" s="1"/>
  <c r="L38" i="1" s="1"/>
  <c r="K38" i="1" s="1"/>
  <c r="J38" i="1" s="1"/>
  <c r="I38" i="1" s="1"/>
  <c r="H38" i="1"/>
  <c r="G38" i="1" s="1"/>
  <c r="F38" i="1" s="1"/>
  <c r="E38" i="1" s="1"/>
  <c r="D38" i="1"/>
  <c r="C38" i="1" s="1"/>
  <c r="C37" i="1" s="1"/>
  <c r="N37" i="1"/>
  <c r="M37" i="1" s="1"/>
  <c r="L37" i="1"/>
  <c r="K37" i="1"/>
  <c r="J37" i="1" s="1"/>
  <c r="I37" i="1" s="1"/>
  <c r="H37" i="1" s="1"/>
  <c r="G37" i="1" s="1"/>
  <c r="F37" i="1" s="1"/>
  <c r="E37" i="1" s="1"/>
  <c r="D37" i="1" s="1"/>
  <c r="N36" i="1"/>
  <c r="M36" i="1" s="1"/>
  <c r="M30" i="1" s="1"/>
  <c r="L36" i="1"/>
  <c r="K36" i="1"/>
  <c r="N35" i="1"/>
  <c r="M35" i="1" s="1"/>
  <c r="L35" i="1"/>
  <c r="K35" i="1" s="1"/>
  <c r="J35" i="1" s="1"/>
  <c r="I35" i="1" s="1"/>
  <c r="H35" i="1"/>
  <c r="G35" i="1"/>
  <c r="F35" i="1" s="1"/>
  <c r="E35" i="1" s="1"/>
  <c r="D35" i="1" s="1"/>
  <c r="C35" i="1" s="1"/>
  <c r="N34" i="1"/>
  <c r="M34" i="1" s="1"/>
  <c r="L34" i="1" s="1"/>
  <c r="K34" i="1" s="1"/>
  <c r="J34" i="1"/>
  <c r="I34" i="1" s="1"/>
  <c r="H34" i="1"/>
  <c r="G34" i="1" s="1"/>
  <c r="F34" i="1" s="1"/>
  <c r="E34" i="1" s="1"/>
  <c r="D34" i="1" s="1"/>
  <c r="C33" i="1"/>
  <c r="C31" i="1" s="1"/>
  <c r="C32" i="1"/>
  <c r="N31" i="1"/>
  <c r="M31" i="1"/>
  <c r="L31" i="1" s="1"/>
  <c r="K31" i="1" s="1"/>
  <c r="J31" i="1" s="1"/>
  <c r="I31" i="1"/>
  <c r="H31" i="1"/>
  <c r="G31" i="1" s="1"/>
  <c r="F31" i="1" s="1"/>
  <c r="E31" i="1"/>
  <c r="D31" i="1"/>
  <c r="N30" i="1"/>
  <c r="N29" i="1"/>
  <c r="M29" i="1"/>
  <c r="L29" i="1"/>
  <c r="K29" i="1" s="1"/>
  <c r="J29" i="1"/>
  <c r="I29" i="1" s="1"/>
  <c r="H29" i="1" s="1"/>
  <c r="G29" i="1" s="1"/>
  <c r="F29" i="1"/>
  <c r="F233" i="1" s="1"/>
  <c r="C27" i="1"/>
  <c r="C26" i="1"/>
  <c r="N25" i="1"/>
  <c r="M25" i="1"/>
  <c r="L25" i="1"/>
  <c r="K25" i="1"/>
  <c r="J25" i="1"/>
  <c r="I25" i="1"/>
  <c r="H25" i="1"/>
  <c r="G25" i="1"/>
  <c r="F25" i="1"/>
  <c r="E25" i="1"/>
  <c r="D25" i="1"/>
  <c r="C25" i="1"/>
  <c r="N24" i="1"/>
  <c r="N22" i="1" s="1"/>
  <c r="M24" i="1"/>
  <c r="M22" i="1" s="1"/>
  <c r="L24" i="1"/>
  <c r="K24" i="1"/>
  <c r="J24" i="1"/>
  <c r="J22" i="1" s="1"/>
  <c r="I24" i="1"/>
  <c r="I22" i="1" s="1"/>
  <c r="H24" i="1"/>
  <c r="G24" i="1"/>
  <c r="F24" i="1"/>
  <c r="F22" i="1" s="1"/>
  <c r="E24" i="1"/>
  <c r="C24" i="1" s="1"/>
  <c r="D24" i="1"/>
  <c r="D23" i="1"/>
  <c r="C23" i="1"/>
  <c r="L22" i="1"/>
  <c r="K22" i="1"/>
  <c r="H22" i="1"/>
  <c r="G22" i="1"/>
  <c r="E22" i="1"/>
  <c r="D22" i="1"/>
  <c r="C21" i="1"/>
  <c r="N19" i="1"/>
  <c r="N13" i="1" s="1"/>
  <c r="M19" i="1"/>
  <c r="L19" i="1"/>
  <c r="K19" i="1"/>
  <c r="J19" i="1"/>
  <c r="J13" i="1" s="1"/>
  <c r="I19" i="1"/>
  <c r="I13" i="1" s="1"/>
  <c r="H19" i="1"/>
  <c r="G19" i="1"/>
  <c r="F19" i="1"/>
  <c r="F13" i="1" s="1"/>
  <c r="E19" i="1"/>
  <c r="D19" i="1"/>
  <c r="C19" i="1"/>
  <c r="C18" i="1"/>
  <c r="E16" i="1"/>
  <c r="E13" i="1" s="1"/>
  <c r="D16" i="1"/>
  <c r="N15" i="1"/>
  <c r="M15" i="1"/>
  <c r="L15" i="1"/>
  <c r="K15" i="1"/>
  <c r="J15" i="1"/>
  <c r="I15" i="1"/>
  <c r="H15" i="1"/>
  <c r="G15" i="1"/>
  <c r="F15" i="1"/>
  <c r="E15" i="1"/>
  <c r="D15" i="1"/>
  <c r="N14" i="1"/>
  <c r="M14" i="1"/>
  <c r="L14" i="1"/>
  <c r="L233" i="1" s="1"/>
  <c r="K14" i="1"/>
  <c r="J14" i="1"/>
  <c r="I14" i="1"/>
  <c r="H14" i="1"/>
  <c r="H233" i="1" s="1"/>
  <c r="G14" i="1"/>
  <c r="E14" i="1"/>
  <c r="D14" i="1"/>
  <c r="C14" i="1"/>
  <c r="M13" i="1"/>
  <c r="L13" i="1"/>
  <c r="K13" i="1"/>
  <c r="H13" i="1"/>
  <c r="G13" i="1"/>
  <c r="D13" i="1"/>
  <c r="C43" i="1" l="1"/>
  <c r="F321" i="1"/>
  <c r="F343" i="1"/>
  <c r="F341" i="1" s="1"/>
  <c r="F89" i="1"/>
  <c r="F87" i="1" s="1"/>
  <c r="C107" i="1"/>
  <c r="C105" i="1" s="1"/>
  <c r="F105" i="1"/>
  <c r="F325" i="1"/>
  <c r="F169" i="1"/>
  <c r="J325" i="1"/>
  <c r="J323" i="1" s="1"/>
  <c r="J169" i="1"/>
  <c r="N325" i="1"/>
  <c r="N323" i="1" s="1"/>
  <c r="N169" i="1"/>
  <c r="L321" i="1"/>
  <c r="M234" i="1"/>
  <c r="M322" i="1" s="1"/>
  <c r="K30" i="1"/>
  <c r="J36" i="1"/>
  <c r="D87" i="1"/>
  <c r="D343" i="1"/>
  <c r="C92" i="1"/>
  <c r="D90" i="1"/>
  <c r="F334" i="1"/>
  <c r="F111" i="1"/>
  <c r="C113" i="1"/>
  <c r="C111" i="1" s="1"/>
  <c r="C178" i="1"/>
  <c r="C177" i="1"/>
  <c r="I196" i="1"/>
  <c r="M196" i="1"/>
  <c r="H321" i="1"/>
  <c r="C16" i="1"/>
  <c r="C13" i="1" s="1"/>
  <c r="C15" i="1"/>
  <c r="C22" i="1"/>
  <c r="E29" i="1"/>
  <c r="L30" i="1"/>
  <c r="L234" i="1" s="1"/>
  <c r="C159" i="1"/>
  <c r="C157" i="1" s="1"/>
  <c r="E157" i="1"/>
  <c r="C175" i="1"/>
  <c r="I233" i="1"/>
  <c r="M233" i="1"/>
  <c r="G169" i="1"/>
  <c r="C199" i="1"/>
  <c r="C196" i="1" s="1"/>
  <c r="C198" i="1"/>
  <c r="C181" i="1"/>
  <c r="N234" i="1"/>
  <c r="C347" i="1"/>
  <c r="E233" i="1"/>
  <c r="J233" i="1"/>
  <c r="N233" i="1"/>
  <c r="C166" i="1"/>
  <c r="C184" i="1"/>
  <c r="D323" i="1"/>
  <c r="Q349" i="1"/>
  <c r="C208" i="1"/>
  <c r="C207" i="1"/>
  <c r="C205" i="1" s="1"/>
  <c r="D317" i="1"/>
  <c r="C318" i="1"/>
  <c r="C326" i="1"/>
  <c r="G233" i="1"/>
  <c r="K233" i="1"/>
  <c r="K234" i="1"/>
  <c r="K322" i="1" s="1"/>
  <c r="C340" i="1"/>
  <c r="E323" i="1"/>
  <c r="R349" i="1"/>
  <c r="E317" i="1"/>
  <c r="F317" i="1"/>
  <c r="G317" i="1"/>
  <c r="K317" i="1"/>
  <c r="C334" i="1"/>
  <c r="C332" i="1" s="1"/>
  <c r="F319" i="1"/>
  <c r="J319" i="1"/>
  <c r="C319" i="1" s="1"/>
  <c r="N319" i="1"/>
  <c r="N317" i="1" s="1"/>
  <c r="C222" i="1"/>
  <c r="C220" i="1" s="1"/>
  <c r="C298" i="1"/>
  <c r="C311" i="1"/>
  <c r="D339" i="1"/>
  <c r="D344" i="1"/>
  <c r="E339" i="1"/>
  <c r="E338" i="1" s="1"/>
  <c r="L322" i="1" l="1"/>
  <c r="L232" i="1"/>
  <c r="C317" i="1"/>
  <c r="E321" i="1"/>
  <c r="N322" i="1"/>
  <c r="M321" i="1"/>
  <c r="M320" i="1" s="1"/>
  <c r="M232" i="1"/>
  <c r="S333" i="1"/>
  <c r="F332" i="1"/>
  <c r="S349" i="1"/>
  <c r="F323" i="1"/>
  <c r="J317" i="1"/>
  <c r="C325" i="1"/>
  <c r="C323" i="1" s="1"/>
  <c r="I321" i="1"/>
  <c r="I36" i="1"/>
  <c r="J30" i="1"/>
  <c r="J234" i="1" s="1"/>
  <c r="J322" i="1" s="1"/>
  <c r="L320" i="1"/>
  <c r="K321" i="1"/>
  <c r="K320" i="1" s="1"/>
  <c r="K232" i="1"/>
  <c r="N232" i="1"/>
  <c r="N321" i="1"/>
  <c r="N320" i="1" s="1"/>
  <c r="D29" i="1"/>
  <c r="C89" i="1"/>
  <c r="C87" i="1" s="1"/>
  <c r="C90" i="1"/>
  <c r="D338" i="1"/>
  <c r="C339" i="1"/>
  <c r="C338" i="1" s="1"/>
  <c r="G321" i="1"/>
  <c r="J232" i="1"/>
  <c r="J321" i="1"/>
  <c r="J320" i="1" s="1"/>
  <c r="D341" i="1"/>
  <c r="C343" i="1"/>
  <c r="C341" i="1" s="1"/>
  <c r="C29" i="1" l="1"/>
  <c r="D233" i="1"/>
  <c r="H36" i="1"/>
  <c r="I30" i="1"/>
  <c r="I234" i="1" s="1"/>
  <c r="D321" i="1" l="1"/>
  <c r="C233" i="1"/>
  <c r="I322" i="1"/>
  <c r="I320" i="1" s="1"/>
  <c r="I232" i="1"/>
  <c r="H30" i="1"/>
  <c r="H234" i="1" s="1"/>
  <c r="G36" i="1"/>
  <c r="G30" i="1" l="1"/>
  <c r="G234" i="1" s="1"/>
  <c r="F36" i="1"/>
  <c r="C321" i="1"/>
  <c r="H322" i="1"/>
  <c r="H320" i="1" s="1"/>
  <c r="H232" i="1"/>
  <c r="E36" i="1" l="1"/>
  <c r="F30" i="1"/>
  <c r="F234" i="1" s="1"/>
  <c r="G322" i="1"/>
  <c r="G320" i="1" s="1"/>
  <c r="G232" i="1"/>
  <c r="F322" i="1" l="1"/>
  <c r="F232" i="1"/>
  <c r="D36" i="1"/>
  <c r="E30" i="1"/>
  <c r="F320" i="1" l="1"/>
  <c r="S334" i="1" s="1"/>
  <c r="S335" i="1" s="1"/>
  <c r="S350" i="1"/>
  <c r="E234" i="1"/>
  <c r="E28" i="1"/>
  <c r="C36" i="1"/>
  <c r="C34" i="1" s="1"/>
  <c r="D30" i="1"/>
  <c r="E322" i="1" l="1"/>
  <c r="E232" i="1"/>
  <c r="C30" i="1"/>
  <c r="C28" i="1" s="1"/>
  <c r="D234" i="1"/>
  <c r="D28" i="1"/>
  <c r="C234" i="1" l="1"/>
  <c r="D322" i="1"/>
  <c r="D232" i="1"/>
  <c r="R350" i="1"/>
  <c r="E320" i="1"/>
  <c r="R334" i="1" s="1"/>
  <c r="R335" i="1" s="1"/>
  <c r="Q350" i="1" l="1"/>
  <c r="D320" i="1"/>
  <c r="Q334" i="1" s="1"/>
  <c r="Q335" i="1" s="1"/>
  <c r="C322" i="1"/>
  <c r="C320" i="1" s="1"/>
  <c r="C232" i="1"/>
</calcChain>
</file>

<file path=xl/sharedStrings.xml><?xml version="1.0" encoding="utf-8"?>
<sst xmlns="http://schemas.openxmlformats.org/spreadsheetml/2006/main" count="1335" uniqueCount="498">
  <si>
    <t>Степень 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труда, %</t>
  </si>
  <si>
    <t>Структурное подразделение Администрации города без образования юридического лица 
(Управление общественных связей)</t>
  </si>
  <si>
    <t>Структурное подразделение Администрации города без образования юридического лица (Управление по делам гражданской обороны и чрезвычайным ситуациям)</t>
  </si>
  <si>
    <t>Структурное подразделение Администрации города без образования юридического лица (Управление связи и информатизации)</t>
  </si>
  <si>
    <t>Доля подготовленных к подписанию постановлений и распоряжений Главы города, Администрации города, высших должностных лиц Администрации города, %</t>
  </si>
  <si>
    <t>Доля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%</t>
  </si>
  <si>
    <t>Количество организованных заседаний комиссии по наградам при Главе города, ед.</t>
  </si>
  <si>
    <t>Разработка стратегии запланирована на 2014 год</t>
  </si>
  <si>
    <t>Целевые показатели результатов реализации муниципальной программы, 
формируемые в разрезе подпрограмм</t>
  </si>
  <si>
    <t>Администрация города, 
Муниципальное казенное учреждение "Многофункциональный центр предоставления государственных и муниципальных услуг"</t>
  </si>
  <si>
    <t>Количество субсидий, полученных  организациями, ед.</t>
  </si>
  <si>
    <t>Количество субсидий, полученных субъектами малого и среднего предпринимательства , ед.</t>
  </si>
  <si>
    <t>60/60*100</t>
  </si>
  <si>
    <t>Показатель рассчитан прямым счетом, исходя из количества планируемых к проведению контрольных мероприятий предусмотренных планом</t>
  </si>
  <si>
    <t>Показатель рассчитан прямым счетом, исходя из планируемого количества, с учетом фактических данных за предыдущие годы</t>
  </si>
  <si>
    <t>Показатель рассчитан исходя из среднего ежегодного количества граждан, состоящих на учете на получение субсидий на 01.01.2013, прогнозного значения количества граждан снятых с учета по различным основаниям</t>
  </si>
  <si>
    <t>Количество граждан планируемых к получению субсидии / количество граждан, состоящих на учете на получение субсидии на приобретение жилья за счет средств федерального бюджета *100</t>
  </si>
  <si>
    <t>20/621*100</t>
  </si>
  <si>
    <t>20/591*100</t>
  </si>
  <si>
    <t>20/561*100</t>
  </si>
  <si>
    <t xml:space="preserve">Показатель рассчитан прямым счетом, исходя 
из объема субсидии и соответствующего количества граждан планируемых к получению </t>
  </si>
  <si>
    <t>Доля проектов решений Думы города, направленных в Думу города с соблюдением установленных сроков, от общего числа проектов, внесенных Главой города, Администрацией города, %</t>
  </si>
  <si>
    <t xml:space="preserve"> Количество внесенных проектов решений Думы города определяется с учетом предложений структурных подразделений Администрации города, которые утверждаются в плане работы Думы города на полугодие, а также количеством вопросов, которые могут быть внесены ежемесячно в качестве дополнительных в соответствии с Регламентом Думы города исходя из текущей потребности структурных подразделений. Спрогнозировать количество вопросов, которые будут внесены структурными подразделениями Администрации города, Главой города не представляется возможным</t>
  </si>
  <si>
    <t>7/7*100</t>
  </si>
  <si>
    <t>Количество организованных встреч / количество запланированных встреч * 100</t>
  </si>
  <si>
    <t>Доля организованных "прямых телефонных линий", от общего количества запланированных, %</t>
  </si>
  <si>
    <t>Доля организованных встреч Главы города, высших должностных лиц Администрации города с населением города, от общего количества запланированных, %</t>
  </si>
  <si>
    <t>Количество организованных линий / количество запланированных линий * 100</t>
  </si>
  <si>
    <t>43/43*100</t>
  </si>
  <si>
    <t>42/42*100</t>
  </si>
  <si>
    <t>Показатель рассчитан прямым счетом, исходя из количества планируемых встреч ежегодно</t>
  </si>
  <si>
    <t>Количество организованных приемов / количество заявившихся граждан * 100</t>
  </si>
  <si>
    <t>Доля организованных управлением приемов граждан по личным вопросам Главой города, высшими должностными лицами Администрации города, от общего количества заявившихся граждан, %</t>
  </si>
  <si>
    <t>Показатель рассчитан прямым счетом, исходя из количества планируемых линий</t>
  </si>
  <si>
    <t>Спланировать количество заявившихся граждан, не представляется возможным. Организация приемов планируется в полном объеме по мере поступления обращений</t>
  </si>
  <si>
    <t>Количество рассмотренных обращений / количество поступивших обращений * 100</t>
  </si>
  <si>
    <t>Спланировать количество письменных обращений граждан, не представляется возможным. Организация рассмотрения письменных обращений планируется в полном объеме по мере поступления обращений</t>
  </si>
  <si>
    <t>Доля письменных обращений граждан, рассмотрение которых было организовано, от общего количества поступивших обращений, %</t>
  </si>
  <si>
    <t>52/52*100</t>
  </si>
  <si>
    <t>Количество опубликованной информации / количество подлежащей опубликованию информации * 100</t>
  </si>
  <si>
    <t>1350/1350*100</t>
  </si>
  <si>
    <t>Количество подготовленных правовых актов к подписанию / количество поступивших правовых актов * 100</t>
  </si>
  <si>
    <t>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 / количество поступивших  * 100</t>
  </si>
  <si>
    <t xml:space="preserve">Спланировать 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не представляется возможным. Снятие с контроля планируется в полном объеме по мере поступления </t>
  </si>
  <si>
    <t>Уровень выполнение договорных обязательств, по материально-техническому и организационному  обеспечению деятельности органов местного самоуправления, %</t>
  </si>
  <si>
    <r>
      <t>Объем заключенных договорных обязательств за отчетный период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общий объем плана закупок на отчетный период  </t>
    </r>
    <r>
      <rPr>
        <b/>
        <sz val="13"/>
        <rFont val="Times New Roman"/>
        <family val="1"/>
        <charset val="204"/>
      </rPr>
      <t>* 100</t>
    </r>
  </si>
  <si>
    <r>
      <t>Количество проведенных контрольных мероприятий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запланированных контрольных мероприятий  </t>
    </r>
    <r>
      <rPr>
        <b/>
        <sz val="13"/>
        <rFont val="Times New Roman"/>
        <family val="1"/>
        <charset val="204"/>
      </rPr>
      <t>* 100</t>
    </r>
  </si>
  <si>
    <t>Показатель рассчитан прямым, счетом исходя из количества работников прошедших обучение и проверку знаний по охране труда в 2012 году.</t>
  </si>
  <si>
    <t>Количество руководителей и специалистов, которым необходимо пройти обучение и проверку знаний по охране труда</t>
  </si>
  <si>
    <t>Показатель рассчитан исходя из потребности учреждений, подведомственных департаменту образования, в обучении и проверке знаний по охране труда</t>
  </si>
  <si>
    <t>16524+4%</t>
  </si>
  <si>
    <t>15888+4%</t>
  </si>
  <si>
    <t>17185+4%</t>
  </si>
  <si>
    <t>20471+2%</t>
  </si>
  <si>
    <t>20880+2%</t>
  </si>
  <si>
    <t>21298+2%</t>
  </si>
  <si>
    <r>
      <t>Количество  архивных документов и архивных фондов, по которым обеспечена сохранность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архивных документов и архивных фондов  </t>
    </r>
    <r>
      <rPr>
        <b/>
        <sz val="13"/>
        <rFont val="Times New Roman"/>
        <family val="1"/>
        <charset val="204"/>
      </rPr>
      <t>* 100</t>
    </r>
  </si>
  <si>
    <t>123587/123587*100</t>
  </si>
  <si>
    <t>Показатель рассчитан прямым счетом, исходя из количества архивных документов и архивных фондов по состоянию на 01.10.2013</t>
  </si>
  <si>
    <t>18/18*100</t>
  </si>
  <si>
    <t>Показатель рассчитан прямым счетом, в соответствии с постановлением Администрации города от 11.02.2013 №787 "Об утверждении перечней государственных и муниципальных услуг, предоставление которых организуется через Многофункциональный центр предоставления государственных и муниципальных услуг"</t>
  </si>
  <si>
    <t>81/100*100</t>
  </si>
  <si>
    <t>83/100*100</t>
  </si>
  <si>
    <t>85/100*100</t>
  </si>
  <si>
    <t xml:space="preserve">
Количество человек, которые удовлетворены деятельностью Администрации города / общее количество опрошенных заявителей * 100</t>
  </si>
  <si>
    <t>9/9*100</t>
  </si>
  <si>
    <r>
      <t>Количество реализованных функций, переданных для организационного обеспечения деятельности Администрации города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функций, переданных для организационного обеспечения деятельности Администрации города </t>
    </r>
    <r>
      <rPr>
        <b/>
        <sz val="13"/>
        <rFont val="Times New Roman"/>
        <family val="1"/>
        <charset val="204"/>
      </rPr>
      <t>* 100</t>
    </r>
  </si>
  <si>
    <t>67*5000/ 336526 * 100</t>
  </si>
  <si>
    <t>69*5000/ 344146 * 100</t>
  </si>
  <si>
    <t>70*5000 / 351201* 100</t>
  </si>
  <si>
    <t>Показатель рассчитан прямым счетом, в соответствии с требованиями Постановления Правительства РФ от 22 декабря 2012 г. N 1376
"Об утверждении Правил организации деятельности многофункциональных центров предоставления государственных и муниципальных услуг" и исходя из 
прогноза социально-экономического развития города Сургута на 2014-2016 годы.</t>
  </si>
  <si>
    <t>6/6*100</t>
  </si>
  <si>
    <t>Показатель рассчитан прямым счетом, исходя из заключенных соглашений о взаимодействии</t>
  </si>
  <si>
    <t>302 873/ 
336 526 * 100</t>
  </si>
  <si>
    <t>309 731/ 
344 146 * 100</t>
  </si>
  <si>
    <t>316 081/ 
351 201* 100</t>
  </si>
  <si>
    <t>Показатель рассчитан прямым счетом</t>
  </si>
  <si>
    <t>18 478/18 478 * 100</t>
  </si>
  <si>
    <t>Количество проектов муниципальных правовых актов Главы города, Администрации города, ее должностных лиц, прошедших правовую экспертизу/ общее количество поступивших в правовое управление *100</t>
  </si>
  <si>
    <t>Количество проектов муниципальных нормативных правовых актов Главы города, Администрации города, прошедших правовую экспертизу/ общее количество поступивших в правовое управление *100</t>
  </si>
  <si>
    <t>337/337*100</t>
  </si>
  <si>
    <t>Показатель рассчитан прямым счетом исходя из планируемого объема</t>
  </si>
  <si>
    <t>Показатель рассчитан прямым счетом,  исходя из необходимого количества медицинских аптечек на основании ТК РФ ст.223, Приказа Минздравсоцразвития РФ от 05.03.2011 №169н</t>
  </si>
  <si>
    <t>Соблюдение сроков оплаты</t>
  </si>
  <si>
    <t>Финансовое обеспечение проведения выборов в целях избрания депутатов Думы города Сургута, %</t>
  </si>
  <si>
    <t>Своевременное предоставления обоснований бюджетных ассигнований на очередной финансовый год и плановый период, бюджетной отчетности за отчетный год</t>
  </si>
  <si>
    <t>Кассовое исполнение расходов (местный бюджет)/ Плановые значение расходов (местный бюджет)* 100</t>
  </si>
  <si>
    <t>Фактическое поступление администрируемых доходов в бюджет города /плановое значение администрируемых доходов * 100</t>
  </si>
  <si>
    <t>Общее количество составленной и представленной в уполномоченные органы достоверной бюджетной, налоговой, статистической отчетности/ общее количество, подлежащее представлению * 100</t>
  </si>
  <si>
    <t>Количество своевременно составленной и представленной в уполномоченные органы бюджетной росписи главного распорядителя бюджетных средств Администрация города / общее количество, подлежащее исполнению *100</t>
  </si>
  <si>
    <t>3862256,36/
4291395,96*
100</t>
  </si>
  <si>
    <t>3870004,84/
4300005,38*
100</t>
  </si>
  <si>
    <t>3870635,31/
4300705,9*
100</t>
  </si>
  <si>
    <t>4/4*100</t>
  </si>
  <si>
    <t>7491,6/
8324,0*
100</t>
  </si>
  <si>
    <t>1543,4/1543,4*100</t>
  </si>
  <si>
    <t>Кассовое исполнение расходов /объем запланированных средств * 100</t>
  </si>
  <si>
    <t xml:space="preserve"> </t>
  </si>
  <si>
    <t>Наличие утвержденных муниципальных правовых актов</t>
  </si>
  <si>
    <t xml:space="preserve"> Соблюдение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</t>
  </si>
  <si>
    <t>Показатель рассчитан прямым счетом, исходя из планируемого количества</t>
  </si>
  <si>
    <t>485/485*100</t>
  </si>
  <si>
    <t>479/479*100</t>
  </si>
  <si>
    <t xml:space="preserve">Показатель рассчитан прямым счетом исходя из количества работников СГМУП "ГТС, СГМУП "ГВК", СГМУЭП "Горсвет", СГМУП "ДорРемТех", СГМУП "Тепловик", СГМУКП, СГМУП "РКЦ ЖКХ" нуждающихся в инструкциях, методической литературе, наглядной агитации по охране труда  </t>
  </si>
  <si>
    <t>Количество работников организации обеспеченных инструкциями, методической литературой, наглядной агитацией по охране труда / количество работников организации нуждающихся в инструкциях, методической литературе, наглядной агитации по охране труда * 100%</t>
  </si>
  <si>
    <t xml:space="preserve">Количество руководителей и  специалистов, прошедших обучение и проверку знаний по охране труда, чел.
</t>
  </si>
  <si>
    <t>Показатель рассчитан с учетом необходимости проведения аттестации рабочих мест по условиям труда на основании Приказа Минздравсоцразвития РФ от 26.04.2011 № 342н</t>
  </si>
  <si>
    <t xml:space="preserve">Количество рабочих мест, на которых проведена аттестация по условиям труда, ед.
</t>
  </si>
  <si>
    <t xml:space="preserve">Количество работников, охваченных медицинским осмотром, чел.
</t>
  </si>
  <si>
    <t xml:space="preserve">Расчет производится с учетом необходимости проведения обязательных предварительных и периодических медосмотров работников на основании Приказа Минздравсоцразвития от 12.04.2011 № 302н </t>
  </si>
  <si>
    <t>Количество работников учреждения, обеспеченных спецодеждой / общее количество работников нуждающихся (по нормативу) в спецодежде * 100</t>
  </si>
  <si>
    <t>Обеспечение работников спецодеждой, %</t>
  </si>
  <si>
    <t>Количество  работников прошедших обучение по пожарно-техническому минимуму, чел.</t>
  </si>
  <si>
    <t>Обеспеченность медицинскими аптечками  для оказания первой  помощи, %</t>
  </si>
  <si>
    <t>30/30*100</t>
  </si>
  <si>
    <t>Показатель рассчитан прямым счетом исходя из количества необходимого для СГМУП "ГТС" оборудования, приспособлений для проведения работ повышенной опасности</t>
  </si>
  <si>
    <t>Количество приобретенного оборудования, приспособлений / количество необходимого оборудования, приспособлений * 100 %</t>
  </si>
  <si>
    <t>800/800*100</t>
  </si>
  <si>
    <t>Показатель рассчитан прямым счетом исходя из количества работников СГМУП "ГТС" нуждающихся средствами коллективной защиты от воздействия вредных и опасных  производственных факторов</t>
  </si>
  <si>
    <t>Количество работников обеспеченных средствами коллективной защиты от воздействия вредных и опасных  производственных факторов  / количество работников нуждающихся * 100%</t>
  </si>
  <si>
    <t>625/625*100</t>
  </si>
  <si>
    <t>Показатель рассчитан прямым счетом исходя из количества работников СГМУП "ГТС", СГМУП "ГВК", которым согласно Постановления Правительства РФ от 20.11.2008 №870  положено предоставление гарантий за работу во вредных условиях труда</t>
  </si>
  <si>
    <t>Показатель учитывает заключение Договора с подрядными организациями на проведение производственного контроля</t>
  </si>
  <si>
    <t xml:space="preserve"> Договор с подрядными организациями на проведение производственного контроля заключается ежегодно в соответствие с требованиями Федерального  закона от 30.03.1999 N 52-ФЗ</t>
  </si>
  <si>
    <r>
      <t>Количество реализованных вопросов местного значения, отдельных государственных полномочий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вопросов местного значения и переданных  отдельных государственных полномочий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</si>
  <si>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муниципальных услуг предоставляемых по принципу "одного окна" </t>
    </r>
    <r>
      <rPr>
        <b/>
        <sz val="13"/>
        <rFont val="Times New Roman"/>
        <family val="1"/>
        <charset val="204"/>
      </rPr>
      <t>/</t>
    </r>
    <r>
      <rPr>
        <sz val="13"/>
        <rFont val="Times New Roman"/>
        <family val="1"/>
        <charset val="204"/>
      </rPr>
      <t xml:space="preserve"> общее количество муниципальных услуг подлежащих предоставлению </t>
    </r>
    <r>
      <rPr>
        <b/>
        <sz val="13"/>
        <rFont val="Times New Roman"/>
        <family val="1"/>
        <charset val="204"/>
      </rPr>
      <t>*100</t>
    </r>
  </si>
  <si>
    <r>
      <t>Количество муниципальных программ, по которым осуществляется анализ их исполнения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программ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</si>
  <si>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протокольных поручений, информация о выполнении которых направлена в установленные сроки / общее количество протокольных поручений Думы города </t>
    </r>
    <r>
      <rPr>
        <b/>
        <sz val="13"/>
        <rFont val="Times New Roman"/>
        <family val="1"/>
        <charset val="204"/>
      </rPr>
      <t>x 100</t>
    </r>
  </si>
  <si>
    <r>
      <t>Количество муниципальных учреждений, по которым осуществлялось обеспечение деятельности в соответствии с заключенными соглашениями о взаимодействии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учреждений, на обеспечение которых заключены соглашения о взаимодействии </t>
    </r>
    <r>
      <rPr>
        <b/>
        <sz val="13"/>
        <rFont val="Times New Roman"/>
        <family val="1"/>
        <charset val="204"/>
      </rPr>
      <t>* 100</t>
    </r>
  </si>
  <si>
    <t xml:space="preserve">Показатель рассчитан прямым счетом исходя из планируемого количества, с учетом фактических данных за предыдущие периоды </t>
  </si>
  <si>
    <t>Рассчитывается с учетом потребности организаций города  в оказании методической помощи по результатам посещений</t>
  </si>
  <si>
    <t xml:space="preserve">Показатель рассчитан прямым счетом исходя из планируемого объема, с учетом фактических данных за предыдущие периоды </t>
  </si>
  <si>
    <t>Количество человек,
которые ответили на вопрос: 
 "Удовлетворены ли вы качеством предоставления государственных и муниципальных услуг" - положительно / 
общее количество опрошенных 
заявителей * 100</t>
  </si>
  <si>
    <t>Указ Президента Российской Федерации от 07.05.2012г. № 601  "Об основных направлениях совершенствования системы государственного управления";
Постановление Правительства ХМАО - Югры от 12.07.2013 N 246-п "О концепции создания в ХМАО - Югре
многофункциональных центров предоставления государственных и муниципальных услуг"</t>
  </si>
  <si>
    <t>Показатель рассчитан прямым счетом, исходя из данных прогноза СЭР</t>
  </si>
  <si>
    <t>Показатель рассчитан прямым счетом, с учетом данных из прогноза СЭР</t>
  </si>
  <si>
    <t xml:space="preserve">Показатель рассчитан прямым счетом исходя из планируемого объема, с учетом фактически  принятых за предыдущие периоды </t>
  </si>
  <si>
    <t>Рассчитывается с учетом планируемого проведения общегородских смотров -конкурсов по охране труда</t>
  </si>
  <si>
    <t>Рассчитывается с учетом потребности в проведении общегородских мероприятий, а также участия в окружных мероприятиях</t>
  </si>
  <si>
    <r>
      <t xml:space="preserve">Количество проектов решений Думы города, 
направленных в Думу города с соблюдением установленных сроков / общее количество проектов, внесенных Главой города, Администрацией города </t>
    </r>
    <r>
      <rPr>
        <b/>
        <sz val="13"/>
        <rFont val="Times New Roman"/>
        <family val="1"/>
        <charset val="204"/>
      </rPr>
      <t>x 100</t>
    </r>
  </si>
  <si>
    <t>Решения о протокольных поручениях Администрации города принимаются Думой города, поэтому спрогнозировать количественные значения не представляется возможным</t>
  </si>
  <si>
    <t>Количество организованных визитов межмуниципальных делегаций в город Сургут /общее количество запланированных межмуниципальных делегаций *100</t>
  </si>
  <si>
    <t xml:space="preserve">Показатель рассчитан прямым счетом, исходя из фактических данных за предыдущие годы, с учетом ежегодного увеличения на 4%, сложившегося по годам предыдущих периодов
</t>
  </si>
  <si>
    <t xml:space="preserve">Показатель рассчитан прямым счетом, исходя из фактических данных за предыдущие годы, с учетом ежегодного увеличения на 2%, сложившегося по годам предыдущих периодов
</t>
  </si>
  <si>
    <t>Показатель рассчитан прямым счетом, исходя из планируемого количества поступивших проектов</t>
  </si>
  <si>
    <t>Вцелом спланировать значение показателя не представляется возможным. Планируется своевременное составление и представление в соответствующие органы отчетности по мере поступления запросов</t>
  </si>
  <si>
    <t xml:space="preserve">Основанием для определения показателя служит форма 0503164 "Сведения об исполнении бюджета" </t>
  </si>
  <si>
    <t>Основанием для определения показателя служит форма 0503164 "Сведения об исполнении бюджета" (по соответствующей строке бюджета)</t>
  </si>
  <si>
    <t xml:space="preserve">Спланировать количество подготовленных правовых актов, не представляется возможным. Подготовка правовых актов планируется в полном объеме по мере их поступления </t>
  </si>
  <si>
    <t>Показатель рассчитан прямым счетом, исходя из объема бюджетных ассигнований, подлежащих включению в план закупок</t>
  </si>
  <si>
    <t xml:space="preserve">Количество жителей, обеспеченных доступом к получению государственных и муниципальных услуг, посредством окон работающих в многофункциональном центре по принципу "одного окна", из расчета 1 окно на каждые 5 тысяч жителей, проживающих в муниципальном образовании / среднегодовая численность постоянного населения * 100 </t>
  </si>
  <si>
    <t>Показатель рассчитан прямым счетом, исходя из распоряжения Администрации города № 2167 от 21.06.2013 "О передаче отдельных функций 
департамента по экономической политике Администрации города по реализации Федерального 
закона от 27.07.2010 № 210-ФЗ «Об организации предоставления государственных и муниципальных 
услуг».</t>
  </si>
  <si>
    <t xml:space="preserve">Показатель рассчитан прямым счетом исходя из планируемого количества участников, с учетом фактических данных за предыдущие периоды </t>
  </si>
  <si>
    <t>Рассчитывается с учетом количества участников, направляемых от города Сургута для участия в ежегодных окружных смотрах-конкурсах</t>
  </si>
  <si>
    <t>Рассчитывается с учетом участия Администрации города в окружном смотре-конкурсе  "Комплексный подход - основа социальной стабильности", проводимом 1 раз в 2 года</t>
  </si>
  <si>
    <t>Рассчитывается с учетом планируемого проведения социологических исследований в области охраны труда</t>
  </si>
  <si>
    <t>Показатель рассчитан прямым счетом, исходя из необходимого количества уголков в соответствие с Постановлением Минтруда РФ от 14.01.2001 №7</t>
  </si>
  <si>
    <t>Показатель рассчитан прямым счетом, исходя из необходимого количества литературы в соответствие с Постановлением Минтруда РФ от 14.01.2001 №7</t>
  </si>
  <si>
    <t>Рассчитывается с учетом результатов сбора, обработки и подготовки ежегодной информации о количестве обученных по охране труда в организациях города</t>
  </si>
  <si>
    <t>Рассчитывается с учетом фактического участия  в заседаниях комиссии по проверке знаний требований охраны труда за предыдущие годы</t>
  </si>
  <si>
    <t>Рассчитывается с учетом подготовки ежегодной информации об организациях города, оказывающих услуги в области охраны труда</t>
  </si>
  <si>
    <t>Показатель рассчитывается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</si>
  <si>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</si>
  <si>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прямым счетом, исходя из требуемого количества руководителей и  специалистов, подлежащих обучению и проверки знаний по охране труда и объема бюджетных ассигнований</t>
  </si>
  <si>
    <t>Рассчитывается на основании результатов ежегодного сбора и обработки информации о состоянии охраны труда в организациях города, с учетом количества рабочих местах прошедших аттестацию</t>
  </si>
  <si>
    <t>Рассчитывается с учетом фактического проведения ежегодных заседаний межведомственной комиссии по охране труда Администрации города</t>
  </si>
  <si>
    <t xml:space="preserve">Показатель рассчитан прямым счетом, исходя из планируемого количества </t>
  </si>
  <si>
    <t>Показатель рассчитан прямым счетом исходя из планируемого количества с учетом фактически работающих и нуждающихся в обеспечении смывающими средствами</t>
  </si>
  <si>
    <t>Показатель рассчитывается прямым счетом, исходя их  необходимости обеспечения работников   смывающими и  обезвреживающими средствами согласно норм утверждённых Приказом Минздравсоцразвития №1122н от 17.12.2010.</t>
  </si>
  <si>
    <t>Количество приобретённых медицинских аптечек для оказания первой помощи / количество необходимых медицинских аптечек для оказания медицинской помощи * 100%</t>
  </si>
  <si>
    <t xml:space="preserve">Показатель учитывает заключение Договора с подрядными организациями на обслуживание средств пожарной безопасности </t>
  </si>
  <si>
    <t>Договор на обслуживание средств пожарной безопасности заключается ежегодно</t>
  </si>
  <si>
    <t>Количество работников организации, которым предоставлены гарантии, предусмотренные законодательством, за работу во вредных условиях труда / количество работников организаций, которым предусмотрены законодательством гарантии за работу во вредных условиях труда * 100%</t>
  </si>
  <si>
    <t>Рассчитывается на основании потребности в  информировании работодателей и населения города  по вопросам охраны труда с учетом публикаций за предыдущие годы</t>
  </si>
  <si>
    <t>Рассчитывается с учетом необходимости освещения планируемых к проведению общегородских мероприятий по вопросам охраны труда</t>
  </si>
  <si>
    <t>Пояснения к расчету (исходные данные для расчета)</t>
  </si>
  <si>
    <r>
      <t>Муниципальное казенное учреждение "Многофункциональный центр предоставления государственных и муниципальных услуг</t>
    </r>
    <r>
      <rPr>
        <b/>
        <sz val="13"/>
        <rFont val="Times New Roman"/>
        <family val="1"/>
        <charset val="204"/>
      </rPr>
      <t>"</t>
    </r>
  </si>
  <si>
    <t>Наличие действующей подпрограммы "Развитие малого и среднего предпринимательства"</t>
  </si>
  <si>
    <t>124 472,8/
131 029,7*100</t>
  </si>
  <si>
    <t>124 476,8/
131 028,2*100</t>
  </si>
  <si>
    <t>Количество предоставленных услуг  по лицензированию  розничной продажи алкогольной продукции  с соблюдением  установленных законом сроков/общее количество   предоставленных услуг  по лицензированию  розничной продажи алкогольной продукции x 100</t>
  </si>
  <si>
    <t>202/202x100</t>
  </si>
  <si>
    <t>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 в полном объеме</t>
  </si>
  <si>
    <t>Своевременная подготовка муниципальных правовых актов в соответствии с действующим законодательством РФ в сфере закупок</t>
  </si>
  <si>
    <t>Соблюдение административного регламента при осуществлении защиты прав потребителей в полном объеме</t>
  </si>
  <si>
    <t>Соблюдение требований, установленных Федеральным законом от 11.11.2003 № 138 "О лотереях" в полном объеме</t>
  </si>
  <si>
    <t>Количество субсидий, полученных субъектами малого и среднего предпринимательства  и организациями, ед.
в том числе:</t>
  </si>
  <si>
    <t>Экономия, сложившаяся по результатам заключения муниципальных контрактов / стоимость начальной максимальной цены контрактов * 100</t>
  </si>
  <si>
    <t>561 333  / 
9 563 131  *100</t>
  </si>
  <si>
    <t xml:space="preserve">Показатель рассчитан прямым счетом, исходя из  планируемого объема, с учетом фактических данных за предыдущие периоды  </t>
  </si>
  <si>
    <t>Показатель рассчитан прямым счетом, исходя из количества объектов подлежащих комплексному обеспечению</t>
  </si>
  <si>
    <t>Рассчитывается исходя из количества участников за предыдущие годы</t>
  </si>
  <si>
    <t>1872/1872*100</t>
  </si>
  <si>
    <t>176/176*100</t>
  </si>
  <si>
    <t>Источники финансирования</t>
  </si>
  <si>
    <t>2014 год</t>
  </si>
  <si>
    <t>2015 год</t>
  </si>
  <si>
    <t>х</t>
  </si>
  <si>
    <t>2016 год</t>
  </si>
  <si>
    <t>Количество мероприятий, направленных на развитие  молодежного предпринимательства (форумы, слет, проекты, конкурсы), ед.</t>
  </si>
  <si>
    <t>Экономия бюджетных средств, сложившаяся в результате осуществления деятельности  в сфере закупок, %</t>
  </si>
  <si>
    <t>Степень  соблюдения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платы, %</t>
  </si>
  <si>
    <t>Доля архивных документов и архивных фондов, по которым обеспечена сохранность, от общего количества архивных документов и архивных фондов,%</t>
  </si>
  <si>
    <t xml:space="preserve">Доля граждан, получивших
субсидию, от общего количества состоящих на учете, %
</t>
  </si>
  <si>
    <t>Доля своевременно составленной и представленной в уполномоченные органы достоверной бюджетной, налоговой, статистической отчетности, %</t>
  </si>
  <si>
    <t>Доля своевременно составленной и представленной в уполномоченные органы бюджетной росписи главного распорядителя бюджетных средств Администрация города, %</t>
  </si>
  <si>
    <t>Количество субъектов, получивших поддержку, в части применения понижающего коэффициента, применяемого для расчета арендной платы за пользование муниципальным имуществом и количество субъектов, получивших в аренду муниципальное имущество, ед.</t>
  </si>
  <si>
    <t>да</t>
  </si>
  <si>
    <t>Доля муниципальных программ, по которым осуществляется анализ их исполнения от общего количества муниципальных программ, %</t>
  </si>
  <si>
    <t>Департамент по экономической политике</t>
  </si>
  <si>
    <t>Управление кадров и муниципальной службы</t>
  </si>
  <si>
    <t>Степень соблюдения  плана осуществления  контрольной деятельности в соответствии с бюджетным законодательством и нормативными правовыми актами, регулирующими бюджетные правоотношения, %</t>
  </si>
  <si>
    <t>Контрольно-ревизионное управление</t>
  </si>
  <si>
    <t>Правовое управление</t>
  </si>
  <si>
    <t>Служба помощников</t>
  </si>
  <si>
    <t>Управление учета и распределения жилья</t>
  </si>
  <si>
    <t>Доля обнародованной информации в порядке и в сроки, установленные действующим законодательством, %</t>
  </si>
  <si>
    <t>Управление информационной политики</t>
  </si>
  <si>
    <t>Управление общественных связей</t>
  </si>
  <si>
    <t>Управление бюджетного учета  и отчетности</t>
  </si>
  <si>
    <t>Управление записи актов гражданского состояния</t>
  </si>
  <si>
    <t>Муниципальное казенное учреждение "Хозяйственно-эксплуатационное управление"</t>
  </si>
  <si>
    <t>Доля обеспечения реализации отдельных мероприятий, предусмотренных муниципальными правовыми актами о передаче функций по организационному обеспечению деятельности Администрации города, %</t>
  </si>
  <si>
    <t>Доля обеспечения деятельности муниципальных учреждений в соответствии с заключенными соглашениями о взаимодействии, %</t>
  </si>
  <si>
    <t>Количество малых и средних предприятий (юридических лиц) на конец года, ед.</t>
  </si>
  <si>
    <t>Среднесписочная численность работников малых предприятий на конец года, тыс. чел.</t>
  </si>
  <si>
    <t xml:space="preserve">Наличие стратегии социально-экономического  развития  муниципального образования городской округ город Сургут на период до 2030 года, да/нет </t>
  </si>
  <si>
    <t>Цель подпрограммы: Повышение качества функционирования органов местного самоуправления</t>
  </si>
  <si>
    <t>Количество проведенных экспертиз по установлению тарифов  на услуги (работы), предоставляемые  (выполняемые) муниципальными организациями, ед.</t>
  </si>
  <si>
    <t>Доля   муниципальных услуг предоставляемых по принципу "одного окна"  от общего количества муниципальных услуг подлежащих предоставлению, %</t>
  </si>
  <si>
    <t xml:space="preserve">Доля реализованных  вопросов местного значения, отдельных государственных полномочий, переданных в установленном порядке от общего количества вопросов местного значения и  переданных отдельных государственных полномочий, % </t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</si>
  <si>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</si>
  <si>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Количество принятых на государственное хранение  документов  постоянного срока хранения, ед.</t>
  </si>
  <si>
    <t>Доля организованных визитов иностранных межмуниципальных делегаций, отдельных лиц и делегаций органов власти и управления Российской Федерации, субъектов Российской Федерации 
на территории города Сургута от количества запланированных, %</t>
  </si>
  <si>
    <t>Количество зарегистрированных актов гражданского состояния - рождение, заключение брака, расторжение брака, усыновление (удочерение) установление отцовства, смерть, перемена имени, ед.</t>
  </si>
  <si>
    <t>Муниципальное казенное учреждение "Многофункциональный центр предоставления государственных и муниципальных услуг"</t>
  </si>
  <si>
    <t>Количество методических рекомендаций, подготовленных для работодателей города по вопросам организации работы в области охраны труда, ед.</t>
  </si>
  <si>
    <t>Количество единиц приобретенной литературы, ед.</t>
  </si>
  <si>
    <t>Количество  принятых на муниципальное хранение  документов  постоянного срока хранения, ед.</t>
  </si>
  <si>
    <t xml:space="preserve">Уровень удовлетворенности населения деятельностью  Администрации города по отдельным вопросам  местного значения (части вопросов местного значения) и переданным в установленном порядке  отдельным  государственным полномочиям, % </t>
  </si>
  <si>
    <t>Подпрограмма функционирования "Обеспечение деятельности Администрации города"</t>
  </si>
  <si>
    <t>Наличие  документов стратегического характера, принятых на уровне муниципального образования (Стратегия СЭР, Прогноз СЭР),  да/нет</t>
  </si>
  <si>
    <t>Управление общего обеспечения деятельности</t>
  </si>
  <si>
    <t>Количество выполненных иных юридически значимых действий – выдача повторных свидетельств (справок) о государственной регистрации актов гражданского состояния, внесение исправлений и (или) изменений в записи актов гражданского состояния, истребование документов о государственной регистрации актов гражданского состояния с территории иностранных государств, ед.</t>
  </si>
  <si>
    <t>Количество предпринимателей без образования юридического лица (индивидуальных предпринимателей) на конец года, чел.</t>
  </si>
  <si>
    <t xml:space="preserve">Количество  размещенных информаций, посвященных предпринимательству на официальном сайте Администрации города, ед.  </t>
  </si>
  <si>
    <t>Исполнение плановых показателей по расходам в части средств местного бюджета за отчетный год, %</t>
  </si>
  <si>
    <t>Исполнение плановых значений по администрируемым доходам (без учета безвозмездных поступлений) за отчетный год, %</t>
  </si>
  <si>
    <t xml:space="preserve"> Соблюдение сроков предоставления обоснований бюджетных ассигнований на очередной финансовый год и плановый период, бюджетной отчетности за отчетный год, да/нет</t>
  </si>
  <si>
    <t>Отсутствие просроченной кредиторской задолженности за отчетный год, да/нет</t>
  </si>
  <si>
    <t>Доля граждан , имеющих доступ к получению государственных и муниципальных услуг по принципу одного окна" в том числе через многофункциональный центр, %</t>
  </si>
  <si>
    <t>Департамент городского хозяйства</t>
  </si>
  <si>
    <t>Обеспеченность оборудованием и приспособлениями для проведения работ повышенной опасности, %</t>
  </si>
  <si>
    <t>Обслуживание средств пожарной безопасности (перезарядка огнетушителей, проверка пожарных гидрантов), да/нет</t>
  </si>
  <si>
    <t>Обеспеченность работников средствами коллективной и индивидуальной защиты  от воздействия вредных и опасных производственных факторов, %</t>
  </si>
  <si>
    <t>Проведение производственного контроля, да/нет</t>
  </si>
  <si>
    <t>Доля протокольных поручений Думы города, информация о выполнении которых направлена в установленные сроки, от общего числа протокольных поручений со сроком исполнения в текущем году, %</t>
  </si>
  <si>
    <t xml:space="preserve">Количество проведенных проверок, ед. </t>
  </si>
  <si>
    <t>Доля проектов муниципальных правовых актов Главы города, Администрации города, ее должностных лиц, поступивших в правовое управление, прошедших правовую экспертизу, %</t>
  </si>
  <si>
    <t>Доля проектов муниципальных нормативных правовых актов Главы города, Администрации города, поступивших в правовое управление, прошедших антикоррупционную экспертизу, %</t>
  </si>
  <si>
    <t>Оборот (товаров, работ, услуг) субъектов малого предпринимательства, млн. руб.</t>
  </si>
  <si>
    <t>-</t>
  </si>
  <si>
    <t>Департамент имущественных и земельных отношений</t>
  </si>
  <si>
    <t>Ответственный  исполнитель  (администратор или соадминистратор)</t>
  </si>
  <si>
    <t>Целевые показатели  результатов реализации муниципальной программы</t>
  </si>
  <si>
    <t xml:space="preserve">Цель подпрограммы: Повышение качества и доступности предоставления государственных и муниципальных услуг на территории муниципального образования городской округ город Сургут по принципу «одного окна» </t>
  </si>
  <si>
    <t>Цель подпрограммы  "Развитие малого и среднего предпринимательства": 
Повышение роли малого и среднего предпринимательства в экономике муниципального образования городской округ город Сургут</t>
  </si>
  <si>
    <t xml:space="preserve">Цель подпрограммы «Улучшение условий  и охраны труда в городе Сургуте»:  
Создание условий труда, обеспечивающих сохранение жизни и здоровья  работников в процессе трудовой деятельности </t>
  </si>
  <si>
    <t>Иные показатели  мероприятий муниципальной программы</t>
  </si>
  <si>
    <t>Иные показатели  мероприятий подпрограммы функционирования "Обеспечение деятельности Администрации города"</t>
  </si>
  <si>
    <t>департамент по экономической политике</t>
  </si>
  <si>
    <t>Архивный отдел</t>
  </si>
  <si>
    <t>Иные показатели мероприятий подпрограммы " Развитие малого и среднего  предпринимательства"</t>
  </si>
  <si>
    <t>Иные показатели мероприятий подпрограммы "Улучшение условий охраны  труда в городе Сургуте"</t>
  </si>
  <si>
    <t>Количество организаций - участников конкурсов по охране труда, ед.</t>
  </si>
  <si>
    <t>Количество комплектов подготовленных материалов для участия Администрации города  Сургута в окружном смотре-конкурсе "Комплексный подход - основа социальной стабильности", ед.</t>
  </si>
  <si>
    <t>Комплексная цель муниципальной программы: Совершенствование  и реализация  муниципальной политики в отдельных секторах экономики</t>
  </si>
  <si>
    <t xml:space="preserve">«Создание условий для развития муниципальной политики 
в отдельных секторах экономики  города Сургута на 2014 – 2016 годы» </t>
  </si>
  <si>
    <t xml:space="preserve">Департамент по экономической политике </t>
  </si>
  <si>
    <t>Количество оформленных уголков по охране труда, ед. 
в том числе:</t>
  </si>
  <si>
    <t>- в  управлении по делам гражданской обороны и чрезвычайным ситуациям, ед.</t>
  </si>
  <si>
    <t>Обеспеченность работников инструкциями, методической литературой, наглядной агитацией по охране труда, %</t>
  </si>
  <si>
    <t>Подготовка информации о количестве обученных специалистов по охране труда в обучающих организациях города, ед.</t>
  </si>
  <si>
    <t>Количество заседаний комиссий по проверке знаний требований охраны труда в обучающих организациях города , ед.</t>
  </si>
  <si>
    <t>Подготовка ежегодной информации об организациях города, оказывающих услуги в области охраны труда, ед.</t>
  </si>
  <si>
    <t xml:space="preserve"> Департамент архитектуры и градостроительства</t>
  </si>
  <si>
    <t>- в МКУ "Управление капитального строительства", подведомственного департаменту архитектуры и градостроительства, чел.</t>
  </si>
  <si>
    <t>Департамент образования</t>
  </si>
  <si>
    <t>- в учреждениях, подведомственных департаменту образования, чел.</t>
  </si>
  <si>
    <t>- в МКУ "Казна городского хозяйства", подведомственного департаменту городского хозяйства, чел.</t>
  </si>
  <si>
    <t>- в муниципальных предприятиях, курируемых департаментом городского хозяйства, чел.</t>
  </si>
  <si>
    <t>- в МКУ "ИЦ "АСУ - город", подведомственного управлению связи и информатизации, чел.</t>
  </si>
  <si>
    <t>Муниципальное казенное учреждение «Многофункциональный центр предоставления государственных и муниципальных услуг города Сургута»</t>
  </si>
  <si>
    <t>- в МКУ "Многофункциональный центр предоставления государственных и муниципальных услуг города Сургута", чел.</t>
  </si>
  <si>
    <t>Количество заседаний межведомственной комиссии по охране труда при Администрации города, ед.</t>
  </si>
  <si>
    <t>Подготовка информации о количестве рабочих мест, прошедших аттестацию по условиям труда в организациях города Сургута, ед.</t>
  </si>
  <si>
    <t>Количество работников, обеспеченных смывающими и обезвреживающими средствами, чел.</t>
  </si>
  <si>
    <t>Обеспечение гарантий, предусмотренных федеральных законодательством за работу во вредных условиях труда, %</t>
  </si>
  <si>
    <t>Количество размещенных публикаций в целях информирования работодателей и населения  по вопросам охраны труда через печатные и электронные средства массовой информации, ед.</t>
  </si>
  <si>
    <t>Количество информационных материалов, подготовленных для освещения проводимых городских мероприятий в области охраны труда, ед.</t>
  </si>
  <si>
    <t>не менее 90</t>
  </si>
  <si>
    <t>Уровень удовлетворенности населения города качеством предоставления государственных и муниципальных услуг, предоставляемых по принципу «одного окна», %</t>
  </si>
  <si>
    <t>Количество проведенных радио и телепередач, опросов, анализов социально-экономических и иных показателей,  деловых встреч, круглых столов, конкурсов, конференций, ярмарок, выпущенных статей и т.д., ед.</t>
  </si>
  <si>
    <t>Количество изготовленных единиц печатной продукции по результатам проведения мониторингов, социологических исследований в области охраны труда, ед.</t>
  </si>
  <si>
    <t>Подготовка ежегодной информации о состоянии условий и охраны труда,  причинах производственного травматизма и профессиональной заболеваемости в организациях города, ед.</t>
  </si>
  <si>
    <t>Доля предоставленных услуг  по лицензированию  розничной продажи алкогольной продукции в установленные законом сроки, %</t>
  </si>
  <si>
    <t>Степень своевременного обеспечения принятия и корректировки муниципальных правовых актов в соответствии с действующим законодательством РФ в сфере закупок, %</t>
  </si>
  <si>
    <t xml:space="preserve">Количество граждан, состоящих на учете на получение субсидии на приобретение жилья за счет средств федерального бюджета , чел.                                      </t>
  </si>
  <si>
    <t>Количество подготовленных проектов или предложений по внесению изменений и дополнений в нормативные правовые акты, регулирующие сферу малого и среднего предпринимательства, ед.</t>
  </si>
  <si>
    <t>Количество проведенных образовательных мероприятий  для субъектов малого и среднего предпринимательства и иных организаций, ед.</t>
  </si>
  <si>
    <t xml:space="preserve">Количество  муниципальных правовых актов по вопросам охраны труда, ед. </t>
  </si>
  <si>
    <t>Количество субъектов малого и среднего предпринимательства, включенных в реестр субъектов малого и среднего предпринимательства  – получателей  поддержки, ед.</t>
  </si>
  <si>
    <t>Наименование  показателя результата реализации программы, ед. измерения</t>
  </si>
  <si>
    <t xml:space="preserve">Расчет показателей результатов  реализации муниципальной программы </t>
  </si>
  <si>
    <t xml:space="preserve">Расчет </t>
  </si>
  <si>
    <t>Итоговое значение</t>
  </si>
  <si>
    <t>Расчетная формула,
 описание расчета</t>
  </si>
  <si>
    <t>32/32*100</t>
  </si>
  <si>
    <t>Показатель рассчитан прямым счетом, исходя из перечня муниципальных программ, подлежащих исполнению начиная с 2014 года.</t>
  </si>
  <si>
    <t>Показатель рассчитан прямым счетом, исходя 
из количества вопросов местного значения и переданных отдельных государственных полномочий в соответствии 
с положениями о структурных подразделениях</t>
  </si>
  <si>
    <t>Степень соблюдения административного регламента при осуществлении защиты прав потребителей, %</t>
  </si>
  <si>
    <t>Организация содействия развитию малого и среднего предпринимательства на территории города Сургута, да/нет</t>
  </si>
  <si>
    <t>Степень соблюдения требований, установленных Федеральным законом от 11.11.2003 № 138 "О лотереях", %</t>
  </si>
  <si>
    <t>Ответственный (администратор или соадминистратор)</t>
  </si>
  <si>
    <t>2020 год</t>
  </si>
  <si>
    <t>МКУ "Наш город"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</si>
  <si>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</si>
  <si>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</si>
  <si>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</si>
  <si>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</si>
  <si>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</si>
  <si>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</si>
  <si>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</si>
  <si>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</si>
  <si>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</si>
  <si>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</si>
  <si>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Наименование</t>
  </si>
  <si>
    <t xml:space="preserve"> за счет межбюджетных трансфертов из окружного бюджета</t>
  </si>
  <si>
    <t>за счет межбюджетных трансфертов из окружного бюджета</t>
  </si>
  <si>
    <t xml:space="preserve">за счет средств местного бюджета </t>
  </si>
  <si>
    <t>всего, в том числе</t>
  </si>
  <si>
    <t>Номер показателя</t>
  </si>
  <si>
    <t>Объем финансирования
(всего, руб.)</t>
  </si>
  <si>
    <t>Цель подпрограммы: реализация мероприятий,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профилактику межнациональных (межэтнических) конфликтов.</t>
  </si>
  <si>
    <t>Задача 1.2.  Содействие этнокультурному развитию народов, формированию общероссийского гражданского самосознания, патриотизма и солидарности.</t>
  </si>
  <si>
    <t>Мероприятие 1.2.1.1. Организация в муниципальных общеобразовательных организациях мероприятий, направленных на распространение идеи единства народов Российской Федерации, в том числе посвященных празднованию Дня Государственного флага Российской Федерации, Дня народного единства</t>
  </si>
  <si>
    <t>Мероприятие 1.2.2.1 Организация и проведение молодежного форума "Город и Я"</t>
  </si>
  <si>
    <t>Мероприятие. 1.2.2.2 Организация и проведение фестиваля молодых семей «Многонациональный Сургут».</t>
  </si>
  <si>
    <t xml:space="preserve">Меропряитие 1.2.3.1 Сохранение и развитие этнокультурного развития многообразия народов России. Организация и проведение фестиваля национальных культур «Соцветие». </t>
  </si>
  <si>
    <t xml:space="preserve">Мероприятие 1.1.3.2 Реализация курса «Основы религиозных культур и светской этики» </t>
  </si>
  <si>
    <t xml:space="preserve">Мероприятие 1.1.3.3 Реализация курса «Социокультурные истоки» </t>
  </si>
  <si>
    <t>Задача 1.4.  Содействие поддержке русского языка как государственного языка Российской Федерации и средства межнационального общения и языков народов России, проживающих в муниципальном образовании.</t>
  </si>
  <si>
    <t xml:space="preserve">Основное мероприятие 1.4.1. 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
(1,3,5,9)
</t>
  </si>
  <si>
    <t xml:space="preserve">Основное мероприятие 1.5.1. 
Реализация мер, направленных на социальную и культурную адаптацию мигрантов
(1,3,9)
</t>
  </si>
  <si>
    <t>Задача 1.5. Создание условий для социальной и культурной адаптации мигрантов.</t>
  </si>
  <si>
    <t>Мероприятие 2.1.1.1. Осуществление мониторинга средств массовой информации  и информационно-телекоммуникационных сетей, включая сеть "Интернет", в целях выявления фактов распространения идеологии экстремизма, экстремистских материалов.</t>
  </si>
  <si>
    <t xml:space="preserve">Меропряитие 2.1.1.2. Осуществление мониторинга средств массовой информации  и информационно-телекоммуникационных сетей, включая сеть "Интернет" состояния межнациональных (межэтнических) и межконфессиональных отношений и раннего предупреждения конфликтных ситуаций.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</si>
  <si>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счет межбюджетных трансфертов из окружного бюджета</t>
  </si>
  <si>
    <t xml:space="preserve">Мероприятие 2.1.2.2.  Проведение мероприятий в рамках заключённых   соглашений о сотрудничестве между муниципальными учреждениями молодежной политики и ветеранскими организациями, участниками локальных войн и конфликтов (проведение встреч, бесед, направленных на профилактику экстремизма в молодежной среде).
</t>
  </si>
  <si>
    <t xml:space="preserve">Мероприятие.2.1.3.1.  Проведение мониторинга молодежных целевых групп в целях выявления фактов распространения экстремистской идеологии </t>
  </si>
  <si>
    <t xml:space="preserve">Мероприятие 2.1.5.2. Распространение среди участников образовательных отношений информационных материалов о предупреждении и пресечении экстремистской деятельности, ориентированных на повышение бдительности российских граждан, формирование у них чувства заинтересованности в противодействии экстремизму </t>
  </si>
  <si>
    <t>Задача 1.7. Развитие духовно-нравственных основ и самобытной культуры российского казачества и повышение его роли в воспитании подрастающего поколения в духе патриотизма.</t>
  </si>
  <si>
    <t xml:space="preserve">Мероприятие 1.7.1.1. Реализация мероприятий в рамках проекта «Мой край родной – Югра». </t>
  </si>
  <si>
    <t xml:space="preserve">Мероприятие 1.3.1.1. Организация обучающих семинаров по повышению профессионального уровня специалистов, ответственных за реализацию государственной национальной политики Российской Федерации, профилактики экстремизма на территории муниципального образования.  </t>
  </si>
  <si>
    <t xml:space="preserve">Мероприятие 1.4.1.2. Проведение курсов «Развитие языковой, речевой компетентности детей мигрантов, не владеющих и слабо владеющих русским языком» </t>
  </si>
  <si>
    <t>МКУ "Управление информационных технологий и связи города"</t>
  </si>
  <si>
    <t>Мероприятие 1.5.4.1  Производство и трансляция видеороликов социальной рекламы, направленных на формирование положительного образа мигранта, популяризация легального труда мигрантов.</t>
  </si>
  <si>
    <t>Мероприятие 1.2.1.2 Цикл мероприятий, посвященных памятным датам Российской Федерации. Почётный караул.</t>
  </si>
  <si>
    <t>Мероприятие 2.1.8.1. Подготовка и размещение на официальном портале Администрации города, а также распространение в СМИ материалов о деятельности органов местного самоуправления муниципального образования городской округ город Сургут в сфере профилактики экстремизма.</t>
  </si>
  <si>
    <t>Мероприятие 2.1.5.3. Мероприятия Единого урока по безопасности в сети «Интернет»</t>
  </si>
  <si>
    <t>Цель программы: укрепление единства народов Российской Федерации, проживающих на территории муниципального образования, профилактика экстремизма на территории муниципального образования.</t>
  </si>
  <si>
    <t>Подпрограмма 1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города Сургута, обеспечение социальной и культурной адаптации мигрантов, профилактика межнациональных (межэтнических) конфликтов"</t>
  </si>
  <si>
    <t xml:space="preserve">Задача 1.1. Содействие развитию общественных инициатив, направленных на гармонизацию межэтнических отношений, укрепление позитивного этнического самосознания и обеспечение потребностей граждан, связанных с их этнической принадлежностью.
</t>
  </si>
  <si>
    <t>Задача 1.3. Развитие системы повышения профессионального уровня муниципальных служащих и работников образования по вопросам укрепления межнационального и межконфессионального согласия, поддержки и развития языков и культуры народов Российской Федерации, проживающих на территории муниципального образования, обеспечения социальной и культурной адаптации мигрантов и профилактики экстремизма, а также этнокультурной компетентности специалистов.</t>
  </si>
  <si>
    <t>Задача 1.6. 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взаимодействия.</t>
  </si>
  <si>
    <t>Задача 2.1. Гармонизация межэтнических и межконфессиональных отношений, сведение к минимуму условий для проявлений экстремизма на территории муниципального образования, развитие системы мер профилактики и предупреждения межэтнических и межконфессиональных конфликтов.</t>
  </si>
  <si>
    <t>Подпрограмма 2 «Участие в профилактике экстремизма, а также в минимизации и (или) ликвидации последствий проявлений экстремизма».</t>
  </si>
  <si>
    <t xml:space="preserve">Мероприятие 1.1.3.5 Реализация предметной области «Основы духовно-нравственной культуры народов России» </t>
  </si>
  <si>
    <t xml:space="preserve">Мероприятие 2.1.5.1. Размещение информации о мероприятиях, направленных на сохранение традиционных для России нравственных ориентиров, межнационального и конфессионального согласия, а также приобщение молодежи к ценностям российской культуры, на сайтах образовательных организаций, портале «Образование Сургута» </t>
  </si>
  <si>
    <t xml:space="preserve">Мероприятие 1.1.3.1 Реализация мероприятий планов по взаимному сотрудничеству образовательных организаций, подведомственных департаменту образования Администрации города, с Сургутским благочинием в сфере духовно-нравственного и гражданско-патриотического воспитания и допризывной подготовки детей и молодежи города Сургута, Региональной общественной организацией «Духовное управление мусульман ХМАО – Югры» </t>
  </si>
  <si>
    <t xml:space="preserve">Мероприятие 2.1.4.1. Проведение в муниципальных образовательных организациях, мероприятий,  направленных на формирование у обучающихся духовных ценностей, ценностей человеческой жизни, семьи, гражданского общества, многонационального российского народа, патриотизма, уважения к Отечеству </t>
  </si>
  <si>
    <t>Мероприятие 1.5.1.1. Предоставление грантов в форме субсидий профессиональным образовательным организациям и образовательным организациям высшего образования, являющимся некоммерческими организациями, по результатам проведения конкурса на лучший молодёжный проект по профилактике экстремизма в студенческой среде, адаптации мигрантов из числа студенческой молодёжи.</t>
  </si>
  <si>
    <t>Мероприятие 1.5.3.1. Профилактическая и разъяснительная работа с иностранными гражданами, принимающими гражданство Российской Федерации,  об уважительном отношении к культуре и   традициям принимающего сообщества, необходимости строго соблюдения Конституции и законов  РФ</t>
  </si>
  <si>
    <t>Мероприятие  1.5.3.2.  Реализация музейных проектов ("Россия многоликая")</t>
  </si>
  <si>
    <t xml:space="preserve">Мероприятие 1.5.3.3. Реализация проекта "Мы разные, но мы вместе" </t>
  </si>
  <si>
    <t>Мероприятие 1.7.1.2. Проект "Мангазейский ход" (историческое моделирование и этническая музыка), посвященный эпохе освоения казаками Сибирской земли.</t>
  </si>
  <si>
    <t>Мероприятие 1.2.3.2. Реализация городского молодежного проекта «Этноелка»</t>
  </si>
  <si>
    <t>Мероприятие 1.2.3.3. Проведение открытого молодёжного этно-фестиваля «Большая земля».</t>
  </si>
  <si>
    <t xml:space="preserve">Мероприятие 1.2.3.4. Реализация молодёжного проекта «Русский… и не только». </t>
  </si>
  <si>
    <t>Мероприятие 1.2.3.5. Реализация проекта «Растем вместе»</t>
  </si>
  <si>
    <t xml:space="preserve">Мероприятие 1.2.3.6.  Организация и проведение фестивалей (дни культуры финно-угорских народов) </t>
  </si>
  <si>
    <t>Мероприятие 1.2.3.7. Организация мероприятий, приуроченных к Международному дню толерантности, в муниципальных образовательных организациях</t>
  </si>
  <si>
    <t>Мероприятие 1.2.3.8. Организация фестиваля детского и юношеского творчества "Калейдоскоп"</t>
  </si>
  <si>
    <t>Мероприятие 1.5.2.1.  Издание и распространение информационных материалов, тематических словарей, разговорников для мигрантов и неккомерческих организаций</t>
  </si>
  <si>
    <t xml:space="preserve">Основное мероприятие 1.1.1. Оказание поддержки некоммерческим организациям для реализации проектов и участия в мероприятиях в сфере межнациональных (межэтнических) отношений, профилактики экстремизма (1,2,3,4)
</t>
  </si>
  <si>
    <t xml:space="preserve">Мероприятие 1.1.2.1. Проведение городских мероприятий (семинаров, "круглых столов", встреч) в сфере межнациональных (межэтнических) отношений, профилактики экстремизма, обеспечения социальной и культурной адаптации мигрантов </t>
  </si>
  <si>
    <t xml:space="preserve">Основное мероприятие 1.1.3. Содействие религиозным организациям в культурно-просветительской и социально-значимой деятельности, направленной на развитие межнационального и межконфессионального диалога, возрождение семейных ценностей, противодействие экстремизму, национальной и религиозной нетерпимости
(1,2,3)
</t>
  </si>
  <si>
    <t>Мероприятие 1.1.3.4. Оказание содействия религиозным организациям в проведении мероприятий в рамках заключенных соглашений о сотрудничестве (развитие межнационального и межконфессионального диалога, возрождения семейных ценностей, противодействие экстремизму, национальной и религиозной нетерпимости) в рамках заключенных соглашений о сотрудничестве между Администрацией города, Управлением соцзащиты населения по г. Сургуту и Сургутскому району Департамента социального развития ХМАО - Югры, Сургутским благочинием, Ханты-Мансийской эпархией, Русской Православной Церкви, местной мусульманской религиозной организацией города Сургута.</t>
  </si>
  <si>
    <t xml:space="preserve">Основное мероприятие 2.1.1. 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
(1,8)
</t>
  </si>
  <si>
    <t>Мероприятие 2.1.8.2. Проведение встречи с участием представителей Администрации города, СМИ, силовых структур, научного сообщества, педагогов и учащихся учреждений высшего и среднего профессионального образования Сургута по вопросам взаимодействия в сфере противодействия экстремизму и осуществлению грантовой поддержки</t>
  </si>
  <si>
    <t>Меропряитие 2.1.8.3. Размещение в средствах массовой информации и интернет-сообществе информации о мероприятиях, проводимых в муниципальных образовательных организациях, направленных на противодействие распространению идеологии экстремизма</t>
  </si>
  <si>
    <t>Всего по подпрограмме 2 «Участие в профилактике экстремизма, а также в минимизации и (или) ликвидации последствий проявлений экстремизма»",  в том  числе</t>
  </si>
  <si>
    <t>Мероприятие 1.5.1.2. Цикл мероприятий, направленных на социальную и культурную адаптацию, интеграцию мигрантов.</t>
  </si>
  <si>
    <t>Основное мероприятие 1.1.2. Мероприятия просветительско-образовательного характера для представителей общественных объединений, религиозных организаций по вопросам укрепления межнационального и межконфессионального согласия, обеспечения социальной и культурной адаптации мигрантов, профилактики экстремизма на территории муниципального образования (1,3)</t>
  </si>
  <si>
    <t xml:space="preserve">Основное мероприятие 1.2.3. Содействие этнокультурному многообразию народов России (1,3,4)
</t>
  </si>
  <si>
    <t>Основное мероприятие 1.2.4.  Создание и поддержка деятельности центров национальных культур, домов дружбы народов, центров межнационального сотрудничества, центров этнокультурного развития, этнокультурных комплексов
(1,2,4,9)</t>
  </si>
  <si>
    <t>Основное мероприятие. 1.3.1. Развитие кадрового потенциала в сфере межнациональных (межэтнических) отношений, профилактики экстремизма (7)</t>
  </si>
  <si>
    <t>Основное мероприятие 2.1.8. Оказание содействия  средствам массовой информации в широком и объективном освещении деятельности органов местного самоуправления по противодействию экстремизму и терроризму в целях формирования в обществе нетерпимого отношения к распространению экстремизма (1,8)</t>
  </si>
  <si>
    <t xml:space="preserve">Основное мероприятие 1.5.2. Издание информационных материалов, тематических словарей, разговорников для мигрантов 
(1,8,9) 
</t>
  </si>
  <si>
    <t>Мероприятие 1.5.1.3 Обеспечение деятельности Центров культурно-языковой адаптации детей мигрантов</t>
  </si>
  <si>
    <t xml:space="preserve">Мероприятие 1.2.4.2. Реализация городского межведомственного проекта «Сургут – наш общий дом» </t>
  </si>
  <si>
    <t>Мероприятие 1.4.2.1. Организация и проведение фестиваля национальных литератур</t>
  </si>
  <si>
    <t xml:space="preserve">МКУ "Управление информационных технологий и связи города"
</t>
  </si>
  <si>
    <t xml:space="preserve">Мероприятие 2.1.7.1. Обеспечение функционирования системы автоматизированного мониторинга и анализа социальных медиа </t>
  </si>
  <si>
    <t>Основное мероприятие 2.1.7. Эффективное использование специализированных информационных систем в целях обеспечения правоприменительной практики в сфере противодействия экстремизму.(1)</t>
  </si>
  <si>
    <t>Основное мероприятие 1.5.4. Привлечение средств массовой информации к формированию положительного образа мигранта, популяризация легального труда мигрантов (1,8)</t>
  </si>
  <si>
    <t xml:space="preserve">Мероприятие 2.1.1.4. Проведение анкетирования социальной обстановки в муниципальных образовательных организациях в целях выявления фактов распространения экстремистской идеологии 
</t>
  </si>
  <si>
    <t xml:space="preserve">Основное мероприятие 2.1.4. Проведение в муниципальных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 
(1,6)
</t>
  </si>
  <si>
    <t>Мероприятие 2.1.6.1. Повышение профессионального уровня педагогических работников муниципальных образовательных организаций: организация и проведение обучающих семинаров для учителей и специалистов психолого-педагогического сопровождения детей мигрантов</t>
  </si>
  <si>
    <t>Мероприятие 1.6.1.1. Размещение информации о мероприятиях, направленных на сохранение традиционных для России нравственных ориентиров, межнационального и межконфессионального согласия, а также приобщения молодежи к ценностям российской культуры в городских средствах массовой информации</t>
  </si>
  <si>
    <t>Мероприятие 1.6.1.2. Производство и трансляция видеороликов социальной рекламы, направленных на укрепление общероссийского гражданского единства и гармонизацию межнациональных отношений, профилактику экстремизма, в учреждениях кинопоказа</t>
  </si>
  <si>
    <t>Основное мероприятие 1.2.1. 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 (1,3)</t>
  </si>
  <si>
    <t xml:space="preserve">Основное мероприятие 1.2.2. Развитие и использование потенциала молодежи в интересах укрепления единства российской нации, упрочения мира и согласия 
(1,3,4,6)
</t>
  </si>
  <si>
    <t>Мероприятие 1.4.1.3. Реализация проекта "Сказки народов Сургута"</t>
  </si>
  <si>
    <t>Мероприятие 1.4.1.1. Организация и проведение конкурса «Литература – душа русской культуры»</t>
  </si>
  <si>
    <t xml:space="preserve">Основное мероприятие 1.6.3. Конкурс на предоставление грантов в форме субсидий на создание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
(1,8)
</t>
  </si>
  <si>
    <t>Основное мероприятие 1.7.1. Сохранение и популяризация самобытной казачьей культуры (10).</t>
  </si>
  <si>
    <t xml:space="preserve">Основное мероприятие 1.5.3. Система мер, обеспечивающих уважительное отношение мигрантов к культуре и традициям принимающего сообщества (1,3,9)
</t>
  </si>
  <si>
    <t xml:space="preserve">Основное мероприятие 2.1.3. Мониторинг экстремистских настроений в молодежной среде (1,6)
</t>
  </si>
  <si>
    <t xml:space="preserve">Основное мероприятие 2.1.5. 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 (1,6)
</t>
  </si>
  <si>
    <t xml:space="preserve">Основное мероприятие 2.1.6. 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 
(7)
</t>
  </si>
  <si>
    <t xml:space="preserve">Основное мероприятие 2.1.2. Реализация мер по профилактике распространения экстремистской идеологии, создание экспертной панели для возможности оперативно выявлять и своевременно реагировать на зарождающиеся конфликты в сфере межнациональных и этноконфессиональных отношений 
(1,3,6)
</t>
  </si>
  <si>
    <t xml:space="preserve">Основное мероприятие 1.7.2. Обеспечение участия российского казачества в воспитании подрастающего поколения в духе патриотизма (10).
</t>
  </si>
  <si>
    <t>Мероприятие 1.2.2.3  Организация работы корпуса «Волонтеры Победы» в рамках акции «Бессмертный полк".</t>
  </si>
  <si>
    <t xml:space="preserve">Мероприятие 1.2.2.5. Реализация проекта «Главные слова» </t>
  </si>
  <si>
    <t>Мероприятие 1.2.2.6. Реализация проекта "В единстве - сила"</t>
  </si>
  <si>
    <t xml:space="preserve">Мероприятие 1.2.2.7. Цикл мероприятий, направленных на профилактику экстремизма.  </t>
  </si>
  <si>
    <t xml:space="preserve">Мероприятие 1.2.2.8. Цикл мероприятий, направленных на развитие толерантного отношения.
</t>
  </si>
  <si>
    <t>Мероприятие 2.1.5.4. Реализация мероприятий, направленных на информирование населения о контентной фильтрации мобильных устройств (антивирусная программа с функцией  "Родительский контроль")</t>
  </si>
  <si>
    <t>Основное мероприятие 1.4.2. Просветительские мероприятия, направленные на популяризацию и поддержку родных языков народов России, проживающих в муниципальном образовании
(1,4,5)</t>
  </si>
  <si>
    <t xml:space="preserve">Всего по подпрограмме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 конфликтов"
</t>
  </si>
  <si>
    <t>Таблица 3</t>
  </si>
  <si>
    <t xml:space="preserve">Мероприятие 1.1.1.2. Предоставление грантов в форме субсидий некоммерческим  организациям в целях поддержки общественно значимых инициатив, направленных на межнациональное и межконфессиональное согласие,  профилактику экстремизма,  в сфере физической культуры и спорта
</t>
  </si>
  <si>
    <t xml:space="preserve">Основное мероприятие 1.6.1. Проведение информационных кампаний, направленных на укрепление общероссийского гражданского единства и гармонизацию межнациональных отношений, профилактику экстремизма
(1,8)
</t>
  </si>
  <si>
    <t>Основное мероприятие 1.6.2. Конкурс журналистских работ и проектов 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 (1,8)</t>
  </si>
  <si>
    <t xml:space="preserve">Мероприятие 2.1.1.3. Проведение социологических исследований по вопросам противодействия экстремизму,  оценка эффективности деятельности органов местного самоуправления  по профилактике экстремизм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</si>
  <si>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счет межбюджетных трансфертов из окружного бюджета</t>
  </si>
  <si>
    <t xml:space="preserve">Мероприятие 1.2.4.1. Организация и проведение фестиваля национальных культур, приуроченного празднованию Дня народного единства в России </t>
  </si>
  <si>
    <t>Мероприятие 1.2.2.4. "Проведение форума в рамках муниципального культурно-образовательного проекта "Три ратных поля России в Сургуте".</t>
  </si>
  <si>
    <t xml:space="preserve"> Мероприятие 1.1.1.1. Предоставление грантов в форме субсидий некоммерческим организациям в целях поддержки общественно-значимых инициатив в сфере межнационального и межконфессионального согласия, профилактики экстремизма.</t>
  </si>
  <si>
    <t xml:space="preserve">Мероприятие 2.1.2.1.Проведение мероприятий в рамках заключенных соглашений о сотрудничестве между муниципальными учреждениями молодежной политики и религиозными организациями и конфессиями (проведение встреч, бесед, лекций с молодежью, посещающей муниципальные учреждения молодежной политики на темы религиозной культуры)
</t>
  </si>
  <si>
    <t xml:space="preserve">Объем финансирования соадминистратора
МКУ «Наш город»
</t>
  </si>
  <si>
    <t xml:space="preserve">Объем финансирования соадминистратора
МКУ «Управление информационных технологий и связи города Сургута»
</t>
  </si>
  <si>
    <t xml:space="preserve">Объем финансирования соадминистратора управление бюджетного учета и отчетности Администрации города </t>
  </si>
  <si>
    <t xml:space="preserve">Объем финансирования соадминистратора «Департамент образования Администрации города»
</t>
  </si>
  <si>
    <t xml:space="preserve">Объем финансирования администратора «Управление по обеспечению деятельности административных и других коллегиальных органов Администрации города»
</t>
  </si>
  <si>
    <t xml:space="preserve">Объем финансирования соадминистратора «Отдел молодежной политики Администрации города»
</t>
  </si>
  <si>
    <t xml:space="preserve">Объем финансирования соадминистратора «Комитет культуры и туризма Администрации города»
</t>
  </si>
  <si>
    <t xml:space="preserve">Объем финансирования соадминистратора «Управление физической культуры и спорта Администрации города»
</t>
  </si>
  <si>
    <t>Общий объем финансирования на реализацию программы  – всего, в том числе</t>
  </si>
  <si>
    <t>управление административных и других коллегиальных органов</t>
  </si>
  <si>
    <t>управление физической культуры и спорта</t>
  </si>
  <si>
    <t xml:space="preserve">департамент образования
 </t>
  </si>
  <si>
    <t xml:space="preserve">отдел молодёжной политики  
</t>
  </si>
  <si>
    <t xml:space="preserve">отдел молодёжной политики  </t>
  </si>
  <si>
    <t xml:space="preserve">комитет культуры и туризма  </t>
  </si>
  <si>
    <t xml:space="preserve">отдел молодежной политики  </t>
  </si>
  <si>
    <t xml:space="preserve">управление физической культуры и спорта
 </t>
  </si>
  <si>
    <t xml:space="preserve">управление бюджетного учета и отчетности   (МКУ "ЦООД") </t>
  </si>
  <si>
    <t xml:space="preserve">департамент образования   </t>
  </si>
  <si>
    <t xml:space="preserve">управление по обеспечению деятельности административных 
и других коллегиальных органов  </t>
  </si>
  <si>
    <t xml:space="preserve">отдел молодежной политики  
</t>
  </si>
  <si>
    <t xml:space="preserve">департамент образования  
</t>
  </si>
  <si>
    <t xml:space="preserve">департамент образования  </t>
  </si>
  <si>
    <t xml:space="preserve">отдел молодёжной политики </t>
  </si>
  <si>
    <t xml:space="preserve">управление по обеспечению деятельности административных                                                           
и других коллегиальных органов,       
комитет культуры и туризма </t>
  </si>
  <si>
    <t>управление административных и других коллегиальных органов, управление физической культуры и спорта</t>
  </si>
  <si>
    <t xml:space="preserve">комитет культуры и туризма, 
департамент образования
 </t>
  </si>
  <si>
    <t>департамент образования, 
отдел молодёжной политики</t>
  </si>
  <si>
    <t xml:space="preserve">департамент образования,
комитет культуры и туризма, 
управление физической культуры и спорта, 
отдел молодёжной политики  
</t>
  </si>
  <si>
    <t xml:space="preserve">комитет культуры и туризма, 
отдел молодежной политики,
департамент образования
 </t>
  </si>
  <si>
    <t xml:space="preserve">комитет культуры и туризма, 
департамент образования  </t>
  </si>
  <si>
    <t xml:space="preserve">департамент образования, 
отдел молодежной политики  </t>
  </si>
  <si>
    <t xml:space="preserve">департамент образования 
</t>
  </si>
  <si>
    <t>В том числе по годам</t>
  </si>
  <si>
    <t>Цель подпрограммы: реализация мероприятий, направленных на профилактику экстремизма, а также в минимизации и (или) ликвидации последствий проявлений экстремизма.</t>
  </si>
  <si>
    <t>управление массовых коммуникаций</t>
  </si>
  <si>
    <t>Мероприятие 1.6.2.1. Проведение конкурса на предоставление грантов в форме субсидий на создание журналистских материалов и проектов (про-грамм)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экстремизма.</t>
  </si>
  <si>
    <t>Мероприятие 1.2.3.9. Этносостязания "Игры по национальным видам спорта"</t>
  </si>
  <si>
    <t>Мероприятие 2.1.7.2. Контентная фильтрация ресурсов сети интернет</t>
  </si>
  <si>
    <t xml:space="preserve">Мероприятие 1.6.3.1.  Проведение конкурса на предоставление грантов в форме субсидий среди молодежи (от 14 до 35 лет) на создание социальной рекламы (видеоролик, плакат), направленной на патриотическое воспитание молодежи для размещения в соцсетях. </t>
  </si>
  <si>
    <t xml:space="preserve">управление по обеспечению деятельности административных 
и других коллегиальных органов, 
управление массовых коммуникаций  </t>
  </si>
  <si>
    <t xml:space="preserve">управление по обеспечению деятельности административных 
и других коллегиальных органов,  
управление массовых коммуникаций </t>
  </si>
  <si>
    <t>Объем финансирования соадминистратора «Управление массовых коммуникаций Администрации города»</t>
  </si>
  <si>
    <t xml:space="preserve">управление административных и других коллегиальных органов, управление массовых коммуникаций  </t>
  </si>
  <si>
    <t>Мероприятие 1.2.2.9. Фестиваль Всероссийский физкультурно-спортивный комплекс «ГТО» среди национально-культурных объединений</t>
  </si>
  <si>
    <t>Программные мероприятия, объем финансирования на реализацию муниципальной программы
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города Сургута, 
обеспечение социальной и культурной адаптации мигрантов, профилактика межнациональных (межэтнических) конфликтов, профилактика экстремизма на период до 2030 года"</t>
  </si>
  <si>
    <t xml:space="preserve">Приложение
к постановлению
Администрации города
от ____________ № ________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</si>
</sst>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</numFmts>
  <fonts count="21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color indexed="8"/>
      <name val="Calibri"/>
      <family val="2"/>
    </font>
    <font>
      <sz val="13"/>
      <name val="Calibri"/>
      <family val="2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36"/>
      <name val="Times New Roman"/>
      <family val="1"/>
      <charset val="204"/>
    </font>
    <font>
      <u/>
      <sz val="26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b/>
      <sz val="26"/>
      <color rgb="FFFF0000"/>
      <name val="Times New Roman"/>
      <family val="1"/>
      <charset val="204"/>
    </font>
    <font>
      <b/>
      <sz val="36"/>
      <name val="Times New Roman"/>
      <family val="1"/>
      <charset val="204"/>
    </font>
    <font>
      <sz val="48"/>
      <name val="Times New Roman"/>
      <family val="1"/>
      <charset val="204"/>
    </font>
    <font>
      <sz val="5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1" fillId="0" borderId="0"/>
    <xf numFmtId="0" fontId="10" fillId="0" borderId="0"/>
    <xf numFmtId="165" fontId="3" fillId="0" borderId="0" applyFont="0" applyFill="0" applyBorder="0" applyAlignment="0" applyProtection="0"/>
  </cellStyleXfs>
  <cellXfs count="142">
    <xf numFmtId="0" fontId="0" fillId="0" borderId="0" xfId="0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vertical="center"/>
    </xf>
    <xf numFmtId="3" fontId="13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0" applyNumberFormat="1" applyFont="1" applyFill="1" applyAlignment="1">
      <alignment horizontal="center" vertical="center"/>
    </xf>
    <xf numFmtId="0" fontId="12" fillId="0" borderId="0" xfId="0" applyNumberFormat="1" applyFont="1" applyFill="1" applyAlignment="1">
      <alignment vertical="center"/>
    </xf>
    <xf numFmtId="3" fontId="12" fillId="0" borderId="0" xfId="0" applyNumberFormat="1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165" fontId="12" fillId="0" borderId="1" xfId="5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65" fontId="12" fillId="0" borderId="1" xfId="5" applyFont="1" applyFill="1" applyBorder="1" applyAlignment="1">
      <alignment horizontal="left" vertical="top" wrapText="1"/>
    </xf>
    <xf numFmtId="165" fontId="12" fillId="0" borderId="1" xfId="5" applyFont="1" applyFill="1" applyBorder="1" applyAlignment="1">
      <alignment vertical="top" wrapText="1"/>
    </xf>
    <xf numFmtId="165" fontId="12" fillId="0" borderId="1" xfId="5" applyFont="1" applyFill="1" applyBorder="1" applyAlignment="1">
      <alignment vertical="top"/>
    </xf>
    <xf numFmtId="0" fontId="13" fillId="0" borderId="7" xfId="0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vertical="top" wrapText="1"/>
    </xf>
    <xf numFmtId="165" fontId="12" fillId="0" borderId="1" xfId="5" applyFont="1" applyFill="1" applyBorder="1" applyAlignment="1">
      <alignment horizontal="center" vertical="center" wrapText="1"/>
    </xf>
    <xf numFmtId="43" fontId="12" fillId="0" borderId="0" xfId="0" applyNumberFormat="1" applyFont="1" applyFill="1" applyAlignment="1">
      <alignment vertical="center"/>
    </xf>
    <xf numFmtId="0" fontId="12" fillId="0" borderId="1" xfId="0" applyNumberFormat="1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43" fontId="13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43" fontId="12" fillId="0" borderId="3" xfId="5" applyNumberFormat="1" applyFont="1" applyFill="1" applyBorder="1" applyAlignment="1">
      <alignment horizontal="center" vertical="top" wrapText="1"/>
    </xf>
    <xf numFmtId="165" fontId="12" fillId="0" borderId="4" xfId="5" applyFont="1" applyFill="1" applyBorder="1" applyAlignment="1">
      <alignment horizontal="center" vertical="top" wrapText="1"/>
    </xf>
    <xf numFmtId="43" fontId="12" fillId="0" borderId="1" xfId="0" applyNumberFormat="1" applyFont="1" applyFill="1" applyBorder="1" applyAlignment="1">
      <alignment horizontal="left" vertical="top" wrapText="1"/>
    </xf>
    <xf numFmtId="165" fontId="12" fillId="0" borderId="3" xfId="0" applyNumberFormat="1" applyFont="1" applyFill="1" applyBorder="1" applyAlignment="1">
      <alignment horizontal="left" vertical="top" wrapText="1"/>
    </xf>
    <xf numFmtId="165" fontId="12" fillId="0" borderId="1" xfId="5" applyFont="1" applyFill="1" applyBorder="1" applyAlignment="1">
      <alignment horizontal="center" vertical="top"/>
    </xf>
    <xf numFmtId="165" fontId="12" fillId="0" borderId="3" xfId="5" applyFont="1" applyFill="1" applyBorder="1" applyAlignment="1">
      <alignment horizontal="center" vertical="top"/>
    </xf>
    <xf numFmtId="0" fontId="12" fillId="0" borderId="2" xfId="0" applyNumberFormat="1" applyFont="1" applyFill="1" applyBorder="1" applyAlignment="1">
      <alignment horizontal="left" vertical="top" wrapText="1"/>
    </xf>
    <xf numFmtId="0" fontId="12" fillId="0" borderId="3" xfId="0" applyNumberFormat="1" applyFont="1" applyFill="1" applyBorder="1" applyAlignment="1">
      <alignment horizontal="left" vertical="top" wrapText="1"/>
    </xf>
    <xf numFmtId="0" fontId="12" fillId="0" borderId="3" xfId="0" applyNumberFormat="1" applyFont="1" applyFill="1" applyBorder="1" applyAlignment="1">
      <alignment vertical="top" wrapText="1"/>
    </xf>
    <xf numFmtId="165" fontId="12" fillId="0" borderId="2" xfId="5" applyFont="1" applyFill="1" applyBorder="1" applyAlignment="1">
      <alignment horizontal="center" vertical="top" wrapText="1"/>
    </xf>
    <xf numFmtId="165" fontId="12" fillId="0" borderId="3" xfId="5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2" fillId="0" borderId="4" xfId="0" applyNumberFormat="1" applyFont="1" applyFill="1" applyBorder="1" applyAlignment="1">
      <alignment horizontal="left" vertical="top" wrapText="1"/>
    </xf>
    <xf numFmtId="0" fontId="12" fillId="0" borderId="3" xfId="0" applyNumberFormat="1" applyFont="1" applyFill="1" applyBorder="1" applyAlignment="1">
      <alignment vertical="top" wrapText="1"/>
    </xf>
    <xf numFmtId="43" fontId="12" fillId="0" borderId="1" xfId="5" applyNumberFormat="1" applyFont="1" applyFill="1" applyBorder="1" applyAlignment="1">
      <alignment horizontal="center" vertical="top" wrapText="1"/>
    </xf>
    <xf numFmtId="165" fontId="12" fillId="0" borderId="3" xfId="5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vertical="center"/>
    </xf>
    <xf numFmtId="165" fontId="12" fillId="0" borderId="3" xfId="5" applyFont="1" applyFill="1" applyBorder="1" applyAlignment="1">
      <alignment horizontal="center" vertical="top" wrapText="1"/>
    </xf>
    <xf numFmtId="0" fontId="12" fillId="0" borderId="1" xfId="5" applyNumberFormat="1" applyFont="1" applyFill="1" applyBorder="1" applyAlignment="1">
      <alignment horizontal="left" vertical="top" wrapText="1"/>
    </xf>
    <xf numFmtId="3" fontId="18" fillId="0" borderId="0" xfId="0" applyNumberFormat="1" applyFont="1" applyFill="1" applyAlignment="1">
      <alignment horizontal="center" vertical="center"/>
    </xf>
    <xf numFmtId="165" fontId="12" fillId="0" borderId="3" xfId="5" applyFont="1" applyFill="1" applyBorder="1" applyAlignment="1">
      <alignment vertical="top" wrapText="1"/>
    </xf>
    <xf numFmtId="0" fontId="12" fillId="0" borderId="2" xfId="0" applyNumberFormat="1" applyFont="1" applyFill="1" applyBorder="1" applyAlignment="1">
      <alignment horizontal="center" vertical="top" wrapText="1"/>
    </xf>
    <xf numFmtId="0" fontId="12" fillId="0" borderId="9" xfId="0" applyNumberFormat="1" applyFont="1" applyFill="1" applyBorder="1" applyAlignment="1">
      <alignment horizontal="left" vertical="top" wrapText="1"/>
    </xf>
    <xf numFmtId="0" fontId="12" fillId="0" borderId="14" xfId="0" applyNumberFormat="1" applyFont="1" applyFill="1" applyBorder="1" applyAlignment="1">
      <alignment horizontal="left" vertical="top" wrapText="1"/>
    </xf>
    <xf numFmtId="0" fontId="12" fillId="0" borderId="5" xfId="0" applyNumberFormat="1" applyFont="1" applyFill="1" applyBorder="1" applyAlignment="1">
      <alignment horizontal="left" vertical="top" wrapText="1"/>
    </xf>
    <xf numFmtId="0" fontId="12" fillId="0" borderId="6" xfId="0" applyNumberFormat="1" applyFont="1" applyFill="1" applyBorder="1" applyAlignment="1">
      <alignment vertical="top" wrapText="1"/>
    </xf>
    <xf numFmtId="0" fontId="12" fillId="0" borderId="6" xfId="0" applyNumberFormat="1" applyFont="1" applyFill="1" applyBorder="1" applyAlignment="1">
      <alignment vertical="top" wrapText="1"/>
    </xf>
    <xf numFmtId="0" fontId="12" fillId="0" borderId="14" xfId="0" applyNumberFormat="1" applyFont="1" applyFill="1" applyBorder="1" applyAlignment="1">
      <alignment horizontal="center" vertical="top" wrapText="1"/>
    </xf>
    <xf numFmtId="0" fontId="12" fillId="0" borderId="5" xfId="0" applyNumberFormat="1" applyFont="1" applyFill="1" applyBorder="1" applyAlignment="1">
      <alignment horizontal="center" vertical="top" wrapText="1"/>
    </xf>
    <xf numFmtId="0" fontId="12" fillId="0" borderId="9" xfId="0" applyNumberFormat="1" applyFont="1" applyFill="1" applyBorder="1" applyAlignment="1">
      <alignment horizontal="center" vertical="top" wrapText="1"/>
    </xf>
    <xf numFmtId="0" fontId="12" fillId="0" borderId="9" xfId="0" applyNumberFormat="1" applyFont="1" applyFill="1" applyBorder="1" applyAlignment="1">
      <alignment vertical="top" wrapText="1"/>
    </xf>
    <xf numFmtId="0" fontId="12" fillId="0" borderId="14" xfId="0" applyNumberFormat="1" applyFont="1" applyFill="1" applyBorder="1" applyAlignment="1">
      <alignment vertical="top" wrapText="1"/>
    </xf>
    <xf numFmtId="0" fontId="12" fillId="0" borderId="5" xfId="0" applyNumberFormat="1" applyFont="1" applyFill="1" applyBorder="1" applyAlignment="1">
      <alignment vertical="top" wrapText="1"/>
    </xf>
    <xf numFmtId="0" fontId="15" fillId="0" borderId="9" xfId="0" applyNumberFormat="1" applyFont="1" applyFill="1" applyBorder="1" applyAlignment="1">
      <alignment vertical="top" wrapText="1"/>
    </xf>
    <xf numFmtId="0" fontId="15" fillId="0" borderId="14" xfId="0" applyNumberFormat="1" applyFont="1" applyFill="1" applyBorder="1" applyAlignment="1">
      <alignment vertical="top" wrapText="1"/>
    </xf>
    <xf numFmtId="0" fontId="15" fillId="0" borderId="5" xfId="0" applyNumberFormat="1" applyFont="1" applyFill="1" applyBorder="1" applyAlignment="1">
      <alignment vertical="top" wrapText="1"/>
    </xf>
    <xf numFmtId="0" fontId="12" fillId="0" borderId="6" xfId="0" applyNumberFormat="1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left" vertical="top"/>
    </xf>
    <xf numFmtId="0" fontId="12" fillId="0" borderId="15" xfId="0" applyNumberFormat="1" applyFont="1" applyFill="1" applyBorder="1" applyAlignment="1">
      <alignment horizontal="left" vertical="top"/>
    </xf>
    <xf numFmtId="0" fontId="12" fillId="0" borderId="10" xfId="0" applyNumberFormat="1" applyFont="1" applyFill="1" applyBorder="1" applyAlignment="1">
      <alignment vertical="top" wrapText="1"/>
    </xf>
    <xf numFmtId="0" fontId="12" fillId="0" borderId="13" xfId="0" applyNumberFormat="1" applyFont="1" applyFill="1" applyBorder="1" applyAlignment="1">
      <alignment vertical="top" wrapText="1"/>
    </xf>
    <xf numFmtId="0" fontId="12" fillId="0" borderId="12" xfId="0" applyNumberFormat="1" applyFont="1" applyFill="1" applyBorder="1" applyAlignment="1">
      <alignment vertical="top" wrapText="1"/>
    </xf>
    <xf numFmtId="0" fontId="12" fillId="0" borderId="15" xfId="0" applyNumberFormat="1" applyFont="1" applyFill="1" applyBorder="1" applyAlignment="1">
      <alignment vertical="top" wrapText="1"/>
    </xf>
    <xf numFmtId="0" fontId="12" fillId="0" borderId="11" xfId="0" applyNumberFormat="1" applyFont="1" applyFill="1" applyBorder="1" applyAlignment="1">
      <alignment vertical="top" wrapText="1"/>
    </xf>
    <xf numFmtId="0" fontId="12" fillId="0" borderId="0" xfId="0" applyNumberFormat="1" applyFont="1" applyFill="1" applyBorder="1" applyAlignment="1">
      <alignment vertical="top" wrapText="1"/>
    </xf>
    <xf numFmtId="0" fontId="12" fillId="0" borderId="6" xfId="0" applyNumberFormat="1" applyFont="1" applyFill="1" applyBorder="1" applyAlignment="1">
      <alignment vertical="center" wrapText="1"/>
    </xf>
    <xf numFmtId="0" fontId="12" fillId="0" borderId="4" xfId="0" applyNumberFormat="1" applyFont="1" applyFill="1" applyBorder="1" applyAlignment="1">
      <alignment horizontal="left" vertical="top" wrapText="1"/>
    </xf>
    <xf numFmtId="165" fontId="12" fillId="0" borderId="3" xfId="5" applyFont="1" applyFill="1" applyBorder="1" applyAlignment="1">
      <alignment horizontal="center" vertical="top" wrapText="1"/>
    </xf>
    <xf numFmtId="0" fontId="20" fillId="0" borderId="0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left" vertical="top" wrapText="1"/>
    </xf>
    <xf numFmtId="0" fontId="20" fillId="0" borderId="0" xfId="0" applyNumberFormat="1" applyFont="1" applyFill="1" applyAlignment="1">
      <alignment horizontal="center" vertical="center" wrapText="1"/>
    </xf>
    <xf numFmtId="0" fontId="14" fillId="0" borderId="0" xfId="0" applyNumberFormat="1" applyFont="1" applyFill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left" vertical="top" wrapText="1"/>
    </xf>
    <xf numFmtId="0" fontId="12" fillId="0" borderId="4" xfId="0" applyNumberFormat="1" applyFont="1" applyFill="1" applyBorder="1" applyAlignment="1">
      <alignment horizontal="left" vertical="top" wrapText="1"/>
    </xf>
    <xf numFmtId="0" fontId="12" fillId="0" borderId="3" xfId="0" applyNumberFormat="1" applyFont="1" applyFill="1" applyBorder="1" applyAlignment="1">
      <alignment horizontal="left" vertical="top" wrapText="1"/>
    </xf>
    <xf numFmtId="0" fontId="12" fillId="0" borderId="9" xfId="0" applyNumberFormat="1" applyFont="1" applyFill="1" applyBorder="1" applyAlignment="1">
      <alignment horizontal="center" vertical="top" wrapText="1"/>
    </xf>
    <xf numFmtId="0" fontId="12" fillId="0" borderId="14" xfId="0" applyNumberFormat="1" applyFont="1" applyFill="1" applyBorder="1" applyAlignment="1">
      <alignment horizontal="center" vertical="top" wrapText="1"/>
    </xf>
    <xf numFmtId="0" fontId="12" fillId="0" borderId="5" xfId="0" applyNumberFormat="1" applyFont="1" applyFill="1" applyBorder="1" applyAlignment="1">
      <alignment horizontal="center" vertical="top" wrapText="1"/>
    </xf>
    <xf numFmtId="14" fontId="12" fillId="0" borderId="2" xfId="0" applyNumberFormat="1" applyFont="1" applyFill="1" applyBorder="1" applyAlignment="1">
      <alignment horizontal="left" vertical="top" wrapText="1"/>
    </xf>
    <xf numFmtId="14" fontId="12" fillId="0" borderId="4" xfId="0" applyNumberFormat="1" applyFont="1" applyFill="1" applyBorder="1" applyAlignment="1">
      <alignment horizontal="left" vertical="top" wrapText="1"/>
    </xf>
    <xf numFmtId="14" fontId="12" fillId="0" borderId="3" xfId="0" applyNumberFormat="1" applyFont="1" applyFill="1" applyBorder="1" applyAlignment="1">
      <alignment horizontal="left" vertical="top" wrapText="1"/>
    </xf>
    <xf numFmtId="0" fontId="12" fillId="0" borderId="2" xfId="0" applyNumberFormat="1" applyFont="1" applyFill="1" applyBorder="1" applyAlignment="1">
      <alignment vertical="top" wrapText="1"/>
    </xf>
    <xf numFmtId="0" fontId="12" fillId="0" borderId="4" xfId="0" applyNumberFormat="1" applyFont="1" applyFill="1" applyBorder="1" applyAlignment="1">
      <alignment vertical="top" wrapText="1"/>
    </xf>
    <xf numFmtId="0" fontId="12" fillId="0" borderId="3" xfId="0" applyNumberFormat="1" applyFont="1" applyFill="1" applyBorder="1" applyAlignment="1">
      <alignment vertical="top" wrapText="1"/>
    </xf>
    <xf numFmtId="3" fontId="12" fillId="0" borderId="2" xfId="0" applyNumberFormat="1" applyFont="1" applyFill="1" applyBorder="1" applyAlignment="1">
      <alignment horizontal="center" vertical="top" wrapText="1"/>
    </xf>
    <xf numFmtId="3" fontId="12" fillId="0" borderId="3" xfId="0" applyNumberFormat="1" applyFont="1" applyFill="1" applyBorder="1" applyAlignment="1">
      <alignment horizontal="center" vertical="top" wrapText="1"/>
    </xf>
    <xf numFmtId="0" fontId="12" fillId="0" borderId="13" xfId="0" applyNumberFormat="1" applyFont="1" applyFill="1" applyBorder="1" applyAlignment="1">
      <alignment horizontal="center" vertical="top" wrapText="1"/>
    </xf>
    <xf numFmtId="0" fontId="12" fillId="0" borderId="15" xfId="0" applyNumberFormat="1" applyFont="1" applyFill="1" applyBorder="1" applyAlignment="1">
      <alignment horizontal="center" vertical="top" wrapText="1"/>
    </xf>
    <xf numFmtId="0" fontId="12" fillId="0" borderId="2" xfId="0" applyNumberFormat="1" applyFont="1" applyFill="1" applyBorder="1" applyAlignment="1">
      <alignment horizontal="center" vertical="top" wrapText="1"/>
    </xf>
    <xf numFmtId="0" fontId="12" fillId="0" borderId="3" xfId="0" applyNumberFormat="1" applyFont="1" applyFill="1" applyBorder="1" applyAlignment="1">
      <alignment horizontal="center" vertical="top" wrapText="1"/>
    </xf>
    <xf numFmtId="3" fontId="12" fillId="0" borderId="8" xfId="0" applyNumberFormat="1" applyFont="1" applyFill="1" applyBorder="1" applyAlignment="1">
      <alignment horizontal="center" vertical="top" wrapText="1"/>
    </xf>
    <xf numFmtId="3" fontId="12" fillId="0" borderId="7" xfId="0" applyNumberFormat="1" applyFont="1" applyFill="1" applyBorder="1" applyAlignment="1">
      <alignment horizontal="center" vertical="top" wrapText="1"/>
    </xf>
    <xf numFmtId="3" fontId="12" fillId="0" borderId="6" xfId="0" applyNumberFormat="1" applyFont="1" applyFill="1" applyBorder="1" applyAlignment="1">
      <alignment horizontal="center" vertical="top" wrapText="1"/>
    </xf>
    <xf numFmtId="0" fontId="12" fillId="0" borderId="8" xfId="0" applyNumberFormat="1" applyFont="1" applyFill="1" applyBorder="1" applyAlignment="1">
      <alignment horizontal="left" vertical="top" wrapText="1"/>
    </xf>
    <xf numFmtId="0" fontId="12" fillId="0" borderId="7" xfId="0" applyNumberFormat="1" applyFont="1" applyFill="1" applyBorder="1" applyAlignment="1">
      <alignment horizontal="left" vertical="top" wrapText="1"/>
    </xf>
    <xf numFmtId="0" fontId="12" fillId="0" borderId="6" xfId="0" applyNumberFormat="1" applyFont="1" applyFill="1" applyBorder="1" applyAlignment="1">
      <alignment horizontal="left" vertical="top" wrapText="1"/>
    </xf>
    <xf numFmtId="0" fontId="12" fillId="0" borderId="10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0" fontId="12" fillId="0" borderId="9" xfId="0" applyNumberFormat="1" applyFont="1" applyFill="1" applyBorder="1" applyAlignment="1">
      <alignment horizontal="left" vertical="top" wrapText="1"/>
    </xf>
    <xf numFmtId="0" fontId="12" fillId="0" borderId="11" xfId="0" applyNumberFormat="1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>
      <alignment horizontal="left" vertical="top" wrapText="1"/>
    </xf>
    <xf numFmtId="0" fontId="12" fillId="0" borderId="14" xfId="0" applyNumberFormat="1" applyFont="1" applyFill="1" applyBorder="1" applyAlignment="1">
      <alignment horizontal="left" vertical="top" wrapText="1"/>
    </xf>
    <xf numFmtId="0" fontId="12" fillId="0" borderId="12" xfId="0" applyNumberFormat="1" applyFont="1" applyFill="1" applyBorder="1" applyAlignment="1">
      <alignment horizontal="left" vertical="top" wrapText="1"/>
    </xf>
    <xf numFmtId="0" fontId="12" fillId="0" borderId="15" xfId="0" applyNumberFormat="1" applyFont="1" applyFill="1" applyBorder="1" applyAlignment="1">
      <alignment horizontal="left" vertical="top" wrapText="1"/>
    </xf>
    <xf numFmtId="0" fontId="12" fillId="0" borderId="5" xfId="0" applyNumberFormat="1" applyFont="1" applyFill="1" applyBorder="1" applyAlignment="1">
      <alignment horizontal="left" vertical="top" wrapText="1"/>
    </xf>
    <xf numFmtId="0" fontId="12" fillId="0" borderId="9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165" fontId="12" fillId="0" borderId="2" xfId="5" applyFont="1" applyFill="1" applyBorder="1" applyAlignment="1">
      <alignment horizontal="center" vertical="top" wrapText="1"/>
    </xf>
    <xf numFmtId="165" fontId="12" fillId="0" borderId="3" xfId="5" applyFont="1" applyFill="1" applyBorder="1" applyAlignment="1">
      <alignment horizontal="center" vertical="top" wrapText="1"/>
    </xf>
    <xf numFmtId="3" fontId="20" fillId="0" borderId="0" xfId="0" applyNumberFormat="1" applyFont="1" applyFill="1" applyAlignment="1">
      <alignment horizontal="left" vertical="top" wrapText="1"/>
    </xf>
    <xf numFmtId="3" fontId="19" fillId="0" borderId="0" xfId="0" applyNumberFormat="1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</cellXfs>
  <cellStyles count="6">
    <cellStyle name="Денежный 2" xfId="1"/>
    <cellStyle name="Денежный 2 2" xfId="2"/>
    <cellStyle name="Обычный" xfId="0" builtinId="0"/>
    <cellStyle name="Обычный 2" xfId="3"/>
    <cellStyle name="Обычный 3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V350"/>
  <sheetViews>
    <sheetView tabSelected="1" view="pageBreakPreview" topLeftCell="A328" zoomScale="17" zoomScaleNormal="25" zoomScaleSheetLayoutView="17" zoomScalePageLayoutView="25" workbookViewId="0">
      <selection activeCell="A347" sqref="A1:P349"/>
    </sheetView>
  </sheetViews>
  <sheetFormatPr defaultColWidth="9.140625" defaultRowHeight="33" x14ac:dyDescent="0.25"/>
  <cols>
    <col min="1" max="1" width="255.7109375" style="26" bestFit="1" customWidth="1"/>
    <col min="2" max="2" width="158.42578125" style="26" bestFit="1" customWidth="1"/>
    <col min="3" max="3" width="63" style="18" bestFit="1" customWidth="1"/>
    <col min="4" max="6" width="43.5703125" style="18" bestFit="1" customWidth="1"/>
    <col min="7" max="11" width="43.5703125" style="18" customWidth="1"/>
    <col min="12" max="13" width="40.140625" style="18" customWidth="1"/>
    <col min="14" max="14" width="53.28515625" style="18" customWidth="1"/>
    <col min="15" max="15" width="56.28515625" style="82" customWidth="1"/>
    <col min="16" max="16" width="48.7109375" style="26" hidden="1" customWidth="1"/>
    <col min="17" max="17" width="0.7109375" style="19" customWidth="1"/>
    <col min="18" max="19" width="46.42578125" style="19" bestFit="1" customWidth="1"/>
    <col min="20" max="20" width="13.28515625" style="19" customWidth="1"/>
    <col min="21" max="21" width="21.85546875" style="19" customWidth="1"/>
    <col min="22" max="22" width="35" style="19" bestFit="1" customWidth="1"/>
    <col min="23" max="16384" width="9.140625" style="19"/>
  </cols>
  <sheetData>
    <row r="1" spans="1:230" ht="33" customHeight="1" x14ac:dyDescent="0.25">
      <c r="A1" s="17"/>
      <c r="B1" s="17"/>
      <c r="F1" s="94"/>
      <c r="G1" s="94"/>
      <c r="H1" s="94"/>
      <c r="I1" s="94"/>
      <c r="M1" s="135" t="s">
        <v>497</v>
      </c>
      <c r="N1" s="136"/>
      <c r="O1" s="136"/>
      <c r="P1" s="17"/>
    </row>
    <row r="2" spans="1:230" ht="132" customHeight="1" x14ac:dyDescent="0.25">
      <c r="A2" s="17"/>
      <c r="B2" s="17"/>
      <c r="F2" s="94"/>
      <c r="G2" s="94"/>
      <c r="H2" s="94"/>
      <c r="I2" s="94"/>
      <c r="M2" s="136"/>
      <c r="N2" s="136"/>
      <c r="O2" s="136"/>
      <c r="P2" s="17"/>
    </row>
    <row r="3" spans="1:230" ht="226.5" customHeight="1" x14ac:dyDescent="0.25">
      <c r="A3" s="17"/>
      <c r="B3" s="17"/>
      <c r="F3" s="94"/>
      <c r="G3" s="94"/>
      <c r="H3" s="94"/>
      <c r="I3" s="94"/>
      <c r="M3" s="136"/>
      <c r="N3" s="136"/>
      <c r="O3" s="136"/>
      <c r="P3" s="17"/>
    </row>
    <row r="4" spans="1:230" ht="96" customHeight="1" x14ac:dyDescent="0.25">
      <c r="A4" s="17"/>
      <c r="B4" s="17"/>
      <c r="N4" s="64"/>
      <c r="O4" s="93" t="s">
        <v>441</v>
      </c>
      <c r="P4" s="17"/>
    </row>
    <row r="5" spans="1:230" ht="285" customHeight="1" x14ac:dyDescent="0.25">
      <c r="A5" s="95" t="s">
        <v>496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</row>
    <row r="6" spans="1:230" ht="95.25" customHeight="1" x14ac:dyDescent="0.25">
      <c r="A6" s="20"/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83"/>
      <c r="P6" s="21"/>
    </row>
    <row r="7" spans="1:230" s="39" customFormat="1" x14ac:dyDescent="0.25">
      <c r="A7" s="113" t="s">
        <v>336</v>
      </c>
      <c r="B7" s="113" t="s">
        <v>194</v>
      </c>
      <c r="C7" s="109" t="s">
        <v>342</v>
      </c>
      <c r="D7" s="115" t="s">
        <v>484</v>
      </c>
      <c r="E7" s="116"/>
      <c r="F7" s="116"/>
      <c r="G7" s="116"/>
      <c r="H7" s="116"/>
      <c r="I7" s="116"/>
      <c r="J7" s="116"/>
      <c r="K7" s="116"/>
      <c r="L7" s="116"/>
      <c r="M7" s="116"/>
      <c r="N7" s="117"/>
      <c r="O7" s="113" t="s">
        <v>323</v>
      </c>
      <c r="P7" s="111" t="s">
        <v>341</v>
      </c>
      <c r="Q7" s="27"/>
    </row>
    <row r="8" spans="1:230" s="40" customFormat="1" ht="87" customHeight="1" x14ac:dyDescent="0.25">
      <c r="A8" s="114"/>
      <c r="B8" s="114"/>
      <c r="C8" s="110"/>
      <c r="D8" s="23" t="s">
        <v>324</v>
      </c>
      <c r="E8" s="23" t="s">
        <v>326</v>
      </c>
      <c r="F8" s="23" t="s">
        <v>327</v>
      </c>
      <c r="G8" s="23" t="s">
        <v>328</v>
      </c>
      <c r="H8" s="23" t="s">
        <v>329</v>
      </c>
      <c r="I8" s="23" t="s">
        <v>330</v>
      </c>
      <c r="J8" s="23" t="s">
        <v>331</v>
      </c>
      <c r="K8" s="23" t="s">
        <v>332</v>
      </c>
      <c r="L8" s="23" t="s">
        <v>333</v>
      </c>
      <c r="M8" s="23" t="s">
        <v>334</v>
      </c>
      <c r="N8" s="23" t="s">
        <v>335</v>
      </c>
      <c r="O8" s="114"/>
      <c r="P8" s="112"/>
      <c r="Q8" s="27"/>
    </row>
    <row r="9" spans="1:230" ht="60" customHeight="1" x14ac:dyDescent="0.25">
      <c r="A9" s="118" t="s">
        <v>370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20"/>
      <c r="P9" s="70"/>
    </row>
    <row r="10" spans="1:230" ht="78" customHeight="1" x14ac:dyDescent="0.25">
      <c r="A10" s="118" t="s">
        <v>371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20"/>
      <c r="P10" s="70"/>
    </row>
    <row r="11" spans="1:230" ht="84" customHeight="1" x14ac:dyDescent="0.25">
      <c r="A11" s="118" t="s">
        <v>343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20"/>
      <c r="P11" s="70"/>
    </row>
    <row r="12" spans="1:230" ht="60" customHeight="1" x14ac:dyDescent="0.25">
      <c r="A12" s="118" t="s">
        <v>372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20"/>
      <c r="P12" s="70"/>
    </row>
    <row r="13" spans="1:230" x14ac:dyDescent="0.25">
      <c r="A13" s="106" t="s">
        <v>394</v>
      </c>
      <c r="B13" s="51" t="s">
        <v>340</v>
      </c>
      <c r="C13" s="65">
        <f>C16+C19</f>
        <v>13678000</v>
      </c>
      <c r="D13" s="65">
        <f>D16+D19</f>
        <v>5378000</v>
      </c>
      <c r="E13" s="65">
        <f>E16+E19</f>
        <v>4150000</v>
      </c>
      <c r="F13" s="65">
        <f>F16+F19</f>
        <v>4150000</v>
      </c>
      <c r="G13" s="65">
        <f t="shared" ref="G13:N13" si="0">G16+G19</f>
        <v>0</v>
      </c>
      <c r="H13" s="65">
        <f t="shared" si="0"/>
        <v>0</v>
      </c>
      <c r="I13" s="65">
        <f t="shared" si="0"/>
        <v>0</v>
      </c>
      <c r="J13" s="65">
        <f t="shared" si="0"/>
        <v>0</v>
      </c>
      <c r="K13" s="65">
        <f t="shared" si="0"/>
        <v>0</v>
      </c>
      <c r="L13" s="65">
        <f t="shared" si="0"/>
        <v>0</v>
      </c>
      <c r="M13" s="65">
        <f t="shared" si="0"/>
        <v>0</v>
      </c>
      <c r="N13" s="65">
        <f t="shared" si="0"/>
        <v>0</v>
      </c>
      <c r="O13" s="97" t="s">
        <v>476</v>
      </c>
      <c r="P13" s="100"/>
    </row>
    <row r="14" spans="1:230" ht="159" customHeight="1" x14ac:dyDescent="0.25">
      <c r="A14" s="107"/>
      <c r="B14" s="24" t="s">
        <v>338</v>
      </c>
      <c r="C14" s="32">
        <f>C20+C17</f>
        <v>0</v>
      </c>
      <c r="D14" s="32">
        <f>D17+D20</f>
        <v>0</v>
      </c>
      <c r="E14" s="32">
        <f>E20+E17</f>
        <v>0</v>
      </c>
      <c r="F14" s="32">
        <v>0</v>
      </c>
      <c r="G14" s="32">
        <f t="shared" ref="G14:N14" si="1">G20+G17</f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 t="shared" si="1"/>
        <v>0</v>
      </c>
      <c r="O14" s="98"/>
      <c r="P14" s="101"/>
    </row>
    <row r="15" spans="1:230" ht="87" customHeight="1" x14ac:dyDescent="0.25">
      <c r="A15" s="108"/>
      <c r="B15" s="24" t="s">
        <v>339</v>
      </c>
      <c r="C15" s="32">
        <f>C18+C21</f>
        <v>13678000</v>
      </c>
      <c r="D15" s="32">
        <f>D18+D21</f>
        <v>5378000</v>
      </c>
      <c r="E15" s="32">
        <f>E21+E18</f>
        <v>4150000</v>
      </c>
      <c r="F15" s="32">
        <f>F21+F18</f>
        <v>4150000</v>
      </c>
      <c r="G15" s="32">
        <f t="shared" ref="G15:N15" si="2">G21+G16</f>
        <v>0</v>
      </c>
      <c r="H15" s="32">
        <f t="shared" si="2"/>
        <v>0</v>
      </c>
      <c r="I15" s="32">
        <f t="shared" si="2"/>
        <v>0</v>
      </c>
      <c r="J15" s="32">
        <f t="shared" si="2"/>
        <v>0</v>
      </c>
      <c r="K15" s="32">
        <f t="shared" si="2"/>
        <v>0</v>
      </c>
      <c r="L15" s="32">
        <f t="shared" si="2"/>
        <v>0</v>
      </c>
      <c r="M15" s="32">
        <f t="shared" si="2"/>
        <v>0</v>
      </c>
      <c r="N15" s="32">
        <f t="shared" si="2"/>
        <v>0</v>
      </c>
      <c r="O15" s="99"/>
      <c r="P15" s="102"/>
    </row>
    <row r="16" spans="1:230" s="42" customFormat="1" x14ac:dyDescent="0.25">
      <c r="A16" s="106" t="s">
        <v>449</v>
      </c>
      <c r="B16" s="24" t="s">
        <v>340</v>
      </c>
      <c r="C16" s="65">
        <f>C17+C18</f>
        <v>7500000</v>
      </c>
      <c r="D16" s="65">
        <f t="shared" ref="D16:E16" si="3">D17+D18</f>
        <v>2500000</v>
      </c>
      <c r="E16" s="65">
        <f t="shared" si="3"/>
        <v>2500000</v>
      </c>
      <c r="F16" s="65">
        <v>2500000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97" t="s">
        <v>460</v>
      </c>
      <c r="P16" s="100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</row>
    <row r="17" spans="1:230" s="61" customFormat="1" ht="66" x14ac:dyDescent="0.25">
      <c r="A17" s="107"/>
      <c r="B17" s="24" t="s">
        <v>338</v>
      </c>
      <c r="C17" s="32">
        <v>0</v>
      </c>
      <c r="D17" s="32">
        <v>0</v>
      </c>
      <c r="E17" s="32">
        <v>0</v>
      </c>
      <c r="F17" s="32"/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98"/>
      <c r="P17" s="101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</row>
    <row r="18" spans="1:230" s="42" customFormat="1" ht="99" customHeight="1" x14ac:dyDescent="0.25">
      <c r="A18" s="108"/>
      <c r="B18" s="24" t="s">
        <v>339</v>
      </c>
      <c r="C18" s="32">
        <f>D18+E18+F18+G18+H18+I18+J18+K18+L18+M18+N18</f>
        <v>7500000</v>
      </c>
      <c r="D18" s="32">
        <v>2500000</v>
      </c>
      <c r="E18" s="32">
        <v>2500000</v>
      </c>
      <c r="F18" s="32">
        <v>2500000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99"/>
      <c r="P18" s="102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</row>
    <row r="19" spans="1:230" s="42" customFormat="1" x14ac:dyDescent="0.25">
      <c r="A19" s="106" t="s">
        <v>442</v>
      </c>
      <c r="B19" s="24" t="s">
        <v>340</v>
      </c>
      <c r="C19" s="65">
        <f>C21+C20</f>
        <v>6178000</v>
      </c>
      <c r="D19" s="65">
        <f>D20+D21</f>
        <v>2878000</v>
      </c>
      <c r="E19" s="65">
        <f>E20+E21</f>
        <v>1650000</v>
      </c>
      <c r="F19" s="65">
        <f>F20+F21</f>
        <v>1650000</v>
      </c>
      <c r="G19" s="65">
        <f t="shared" ref="G19:N19" si="4">G21+G20</f>
        <v>0</v>
      </c>
      <c r="H19" s="65">
        <f t="shared" si="4"/>
        <v>0</v>
      </c>
      <c r="I19" s="65">
        <f t="shared" si="4"/>
        <v>0</v>
      </c>
      <c r="J19" s="65">
        <f t="shared" si="4"/>
        <v>0</v>
      </c>
      <c r="K19" s="65">
        <f t="shared" si="4"/>
        <v>0</v>
      </c>
      <c r="L19" s="65">
        <f t="shared" si="4"/>
        <v>0</v>
      </c>
      <c r="M19" s="65">
        <f t="shared" si="4"/>
        <v>0</v>
      </c>
      <c r="N19" s="65">
        <f t="shared" si="4"/>
        <v>0</v>
      </c>
      <c r="O19" s="97" t="s">
        <v>461</v>
      </c>
      <c r="P19" s="100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</row>
    <row r="20" spans="1:230" s="42" customFormat="1" ht="66" x14ac:dyDescent="0.25">
      <c r="A20" s="107"/>
      <c r="B20" s="63" t="s">
        <v>338</v>
      </c>
      <c r="C20" s="65">
        <v>0</v>
      </c>
      <c r="D20" s="65">
        <v>0</v>
      </c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98"/>
      <c r="P20" s="101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</row>
    <row r="21" spans="1:230" s="42" customFormat="1" ht="120" customHeight="1" x14ac:dyDescent="0.25">
      <c r="A21" s="108"/>
      <c r="B21" s="63" t="s">
        <v>339</v>
      </c>
      <c r="C21" s="65">
        <f>D21+E21+F21+H21+G21+I21+J21+K21+L21+M21+N21</f>
        <v>6178000</v>
      </c>
      <c r="D21" s="32">
        <v>2878000</v>
      </c>
      <c r="E21" s="32">
        <v>1650000</v>
      </c>
      <c r="F21" s="32">
        <v>1650000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99"/>
      <c r="P21" s="102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6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6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6"/>
      <c r="HV21" s="26"/>
    </row>
    <row r="22" spans="1:230" s="42" customFormat="1" x14ac:dyDescent="0.25">
      <c r="A22" s="97" t="s">
        <v>403</v>
      </c>
      <c r="B22" s="24" t="s">
        <v>340</v>
      </c>
      <c r="C22" s="65">
        <f>D22+E22+F22+G22+H22+I22+J22+K22+L22+M22+N22</f>
        <v>100000</v>
      </c>
      <c r="D22" s="32">
        <f>D23+D24</f>
        <v>100000</v>
      </c>
      <c r="E22" s="32">
        <f>E23+E24</f>
        <v>0</v>
      </c>
      <c r="F22" s="32">
        <f t="shared" ref="F22:N22" si="5">F23+F24</f>
        <v>0</v>
      </c>
      <c r="G22" s="32">
        <f t="shared" si="5"/>
        <v>0</v>
      </c>
      <c r="H22" s="32">
        <f t="shared" si="5"/>
        <v>0</v>
      </c>
      <c r="I22" s="32">
        <f t="shared" si="5"/>
        <v>0</v>
      </c>
      <c r="J22" s="32">
        <f t="shared" si="5"/>
        <v>0</v>
      </c>
      <c r="K22" s="32">
        <f t="shared" si="5"/>
        <v>0</v>
      </c>
      <c r="L22" s="32">
        <f t="shared" si="5"/>
        <v>0</v>
      </c>
      <c r="M22" s="32">
        <f t="shared" si="5"/>
        <v>0</v>
      </c>
      <c r="N22" s="32">
        <f t="shared" si="5"/>
        <v>0</v>
      </c>
      <c r="O22" s="97" t="s">
        <v>460</v>
      </c>
      <c r="P22" s="100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26"/>
      <c r="HC22" s="26"/>
      <c r="HD22" s="26"/>
      <c r="HE22" s="26"/>
      <c r="HF22" s="26"/>
      <c r="HG22" s="26"/>
      <c r="HH22" s="26"/>
      <c r="HI22" s="26"/>
      <c r="HJ22" s="26"/>
      <c r="HK22" s="26"/>
      <c r="HL22" s="26"/>
      <c r="HM22" s="26"/>
      <c r="HN22" s="26"/>
      <c r="HO22" s="26"/>
      <c r="HP22" s="26"/>
      <c r="HQ22" s="26"/>
      <c r="HR22" s="26"/>
      <c r="HS22" s="26"/>
      <c r="HT22" s="26"/>
      <c r="HU22" s="26"/>
      <c r="HV22" s="26"/>
    </row>
    <row r="23" spans="1:230" s="42" customFormat="1" ht="150" customHeight="1" x14ac:dyDescent="0.25">
      <c r="A23" s="98"/>
      <c r="B23" s="24" t="s">
        <v>338</v>
      </c>
      <c r="C23" s="65">
        <f>D23+E23+F23+G23+H23+I23+J23+K23+L23+M23+N23</f>
        <v>0</v>
      </c>
      <c r="D23" s="32">
        <f>D26</f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98"/>
      <c r="P23" s="101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</row>
    <row r="24" spans="1:230" s="42" customFormat="1" ht="159" customHeight="1" x14ac:dyDescent="0.25">
      <c r="A24" s="99"/>
      <c r="B24" s="24" t="s">
        <v>339</v>
      </c>
      <c r="C24" s="65">
        <f>D24+E24+F24+G24+H24+I24+J24+K24+L24+M24+N24</f>
        <v>100000</v>
      </c>
      <c r="D24" s="32">
        <f>D27</f>
        <v>100000</v>
      </c>
      <c r="E24" s="32">
        <f t="shared" ref="E24:N24" si="6">E27</f>
        <v>0</v>
      </c>
      <c r="F24" s="32">
        <f t="shared" si="6"/>
        <v>0</v>
      </c>
      <c r="G24" s="32">
        <f t="shared" si="6"/>
        <v>0</v>
      </c>
      <c r="H24" s="32">
        <f t="shared" si="6"/>
        <v>0</v>
      </c>
      <c r="I24" s="32">
        <f t="shared" si="6"/>
        <v>0</v>
      </c>
      <c r="J24" s="32">
        <f t="shared" si="6"/>
        <v>0</v>
      </c>
      <c r="K24" s="32">
        <f t="shared" si="6"/>
        <v>0</v>
      </c>
      <c r="L24" s="32">
        <f t="shared" si="6"/>
        <v>0</v>
      </c>
      <c r="M24" s="32">
        <f t="shared" si="6"/>
        <v>0</v>
      </c>
      <c r="N24" s="32">
        <f t="shared" si="6"/>
        <v>0</v>
      </c>
      <c r="O24" s="99"/>
      <c r="P24" s="102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</row>
    <row r="25" spans="1:230" s="27" customFormat="1" x14ac:dyDescent="0.25">
      <c r="A25" s="97" t="s">
        <v>395</v>
      </c>
      <c r="B25" s="24" t="s">
        <v>340</v>
      </c>
      <c r="C25" s="65">
        <f>C26+C27</f>
        <v>100000</v>
      </c>
      <c r="D25" s="65">
        <f>D26+D27</f>
        <v>100000</v>
      </c>
      <c r="E25" s="65">
        <f>E26+E27</f>
        <v>0</v>
      </c>
      <c r="F25" s="65">
        <f t="shared" ref="F25:N25" si="7">F26+F27</f>
        <v>0</v>
      </c>
      <c r="G25" s="65">
        <f t="shared" si="7"/>
        <v>0</v>
      </c>
      <c r="H25" s="65">
        <f t="shared" si="7"/>
        <v>0</v>
      </c>
      <c r="I25" s="65">
        <f t="shared" si="7"/>
        <v>0</v>
      </c>
      <c r="J25" s="65">
        <f t="shared" si="7"/>
        <v>0</v>
      </c>
      <c r="K25" s="65">
        <f t="shared" si="7"/>
        <v>0</v>
      </c>
      <c r="L25" s="65">
        <f t="shared" si="7"/>
        <v>0</v>
      </c>
      <c r="M25" s="65">
        <f t="shared" si="7"/>
        <v>0</v>
      </c>
      <c r="N25" s="65">
        <f t="shared" si="7"/>
        <v>0</v>
      </c>
      <c r="O25" s="97" t="s">
        <v>460</v>
      </c>
      <c r="P25" s="100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</row>
    <row r="26" spans="1:230" s="27" customFormat="1" ht="66" x14ac:dyDescent="0.25">
      <c r="A26" s="98"/>
      <c r="B26" s="24" t="s">
        <v>338</v>
      </c>
      <c r="C26" s="65">
        <f>D26+E26+F26+G26+H26+I26+J26+L26+K26+M26+N26</f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98"/>
      <c r="P26" s="101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</row>
    <row r="27" spans="1:230" s="27" customFormat="1" x14ac:dyDescent="0.25">
      <c r="A27" s="99"/>
      <c r="B27" s="24" t="s">
        <v>339</v>
      </c>
      <c r="C27" s="65">
        <f>D27+E27+F27+G27+H27+I27+J27+L27+K27+M27+N27</f>
        <v>100000</v>
      </c>
      <c r="D27" s="65">
        <v>100000</v>
      </c>
      <c r="E27" s="65">
        <v>0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  <c r="M27" s="65">
        <v>0</v>
      </c>
      <c r="N27" s="65">
        <v>0</v>
      </c>
      <c r="O27" s="99"/>
      <c r="P27" s="102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</row>
    <row r="28" spans="1:230" x14ac:dyDescent="0.25">
      <c r="A28" s="106" t="s">
        <v>396</v>
      </c>
      <c r="B28" s="24" t="s">
        <v>340</v>
      </c>
      <c r="C28" s="65">
        <f>C29+C30</f>
        <v>0</v>
      </c>
      <c r="D28" s="65">
        <f t="shared" ref="D28:E28" si="8">D29+D30</f>
        <v>0</v>
      </c>
      <c r="E28" s="65">
        <f t="shared" si="8"/>
        <v>0</v>
      </c>
      <c r="F28" s="65">
        <v>0</v>
      </c>
      <c r="G28" s="65">
        <v>0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97" t="s">
        <v>462</v>
      </c>
      <c r="P28" s="100"/>
    </row>
    <row r="29" spans="1:230" s="28" customFormat="1" ht="66" x14ac:dyDescent="0.25">
      <c r="A29" s="107"/>
      <c r="B29" s="24" t="s">
        <v>338</v>
      </c>
      <c r="C29" s="32">
        <f>SUM(D29:N29)</f>
        <v>0</v>
      </c>
      <c r="D29" s="32">
        <f t="shared" ref="D29:E29" si="9">SUM(E29:O29)</f>
        <v>0</v>
      </c>
      <c r="E29" s="32">
        <f t="shared" si="9"/>
        <v>0</v>
      </c>
      <c r="F29" s="32">
        <f>SUM(G29:P29)</f>
        <v>0</v>
      </c>
      <c r="G29" s="32">
        <f>SUM(H29:P29)</f>
        <v>0</v>
      </c>
      <c r="H29" s="32">
        <f>SUM(I29:P29)</f>
        <v>0</v>
      </c>
      <c r="I29" s="32">
        <f>SUM(J29:P29)</f>
        <v>0</v>
      </c>
      <c r="J29" s="32">
        <f>SUM(K29:P29)</f>
        <v>0</v>
      </c>
      <c r="K29" s="32">
        <f>SUM(L29:P29)</f>
        <v>0</v>
      </c>
      <c r="L29" s="32">
        <f>SUM(M29:P29)</f>
        <v>0</v>
      </c>
      <c r="M29" s="32">
        <f>SUM(N29:P29)</f>
        <v>0</v>
      </c>
      <c r="N29" s="32">
        <f>SUM(O29:P29)</f>
        <v>0</v>
      </c>
      <c r="O29" s="98"/>
      <c r="P29" s="101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</row>
    <row r="30" spans="1:230" s="29" customFormat="1" ht="192" customHeight="1" x14ac:dyDescent="0.25">
      <c r="A30" s="108"/>
      <c r="B30" s="24" t="s">
        <v>339</v>
      </c>
      <c r="C30" s="32">
        <f t="shared" ref="C30:C45" si="10">SUM(D30:N30)</f>
        <v>0</v>
      </c>
      <c r="D30" s="32">
        <f t="shared" ref="D30:N30" si="11">D33+D36+D39+D42+D45</f>
        <v>0</v>
      </c>
      <c r="E30" s="32">
        <f t="shared" si="11"/>
        <v>0</v>
      </c>
      <c r="F30" s="32">
        <f t="shared" si="11"/>
        <v>0</v>
      </c>
      <c r="G30" s="32">
        <f t="shared" si="11"/>
        <v>0</v>
      </c>
      <c r="H30" s="32">
        <f t="shared" si="11"/>
        <v>0</v>
      </c>
      <c r="I30" s="32">
        <f t="shared" si="11"/>
        <v>0</v>
      </c>
      <c r="J30" s="32">
        <f t="shared" si="11"/>
        <v>0</v>
      </c>
      <c r="K30" s="32">
        <f t="shared" si="11"/>
        <v>0</v>
      </c>
      <c r="L30" s="32">
        <f t="shared" si="11"/>
        <v>0</v>
      </c>
      <c r="M30" s="32">
        <f t="shared" si="11"/>
        <v>0</v>
      </c>
      <c r="N30" s="32">
        <f t="shared" si="11"/>
        <v>0</v>
      </c>
      <c r="O30" s="99"/>
      <c r="P30" s="101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</row>
    <row r="31" spans="1:230" s="30" customFormat="1" ht="75" customHeight="1" x14ac:dyDescent="0.25">
      <c r="A31" s="97" t="s">
        <v>379</v>
      </c>
      <c r="B31" s="24" t="s">
        <v>340</v>
      </c>
      <c r="C31" s="32">
        <f>C32+C33</f>
        <v>0</v>
      </c>
      <c r="D31" s="32">
        <f t="shared" ref="D31:E31" si="12">D32+D33</f>
        <v>0</v>
      </c>
      <c r="E31" s="32">
        <f t="shared" si="12"/>
        <v>0</v>
      </c>
      <c r="F31" s="32">
        <f>SUM(G31:P31)</f>
        <v>0</v>
      </c>
      <c r="G31" s="32">
        <f>SUM(H31:P31)</f>
        <v>0</v>
      </c>
      <c r="H31" s="32">
        <f>SUM(I31:P31)</f>
        <v>0</v>
      </c>
      <c r="I31" s="32">
        <f>SUM(J31:P31)</f>
        <v>0</v>
      </c>
      <c r="J31" s="32">
        <f>SUM(K31:P31)</f>
        <v>0</v>
      </c>
      <c r="K31" s="32">
        <f>SUM(L31:P31)</f>
        <v>0</v>
      </c>
      <c r="L31" s="32">
        <f>SUM(M31:P31)</f>
        <v>0</v>
      </c>
      <c r="M31" s="32">
        <f>SUM(N31:P31)</f>
        <v>0</v>
      </c>
      <c r="N31" s="32">
        <f>SUM(O31:P31)</f>
        <v>0</v>
      </c>
      <c r="O31" s="97" t="s">
        <v>462</v>
      </c>
      <c r="P31" s="72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</row>
    <row r="32" spans="1:230" s="30" customFormat="1" ht="66" x14ac:dyDescent="0.25">
      <c r="A32" s="98"/>
      <c r="B32" s="24" t="s">
        <v>338</v>
      </c>
      <c r="C32" s="32">
        <f>SUM(D32:N32)</f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98"/>
      <c r="P32" s="72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</row>
    <row r="33" spans="1:230" s="30" customFormat="1" ht="216" customHeight="1" x14ac:dyDescent="0.25">
      <c r="A33" s="99"/>
      <c r="B33" s="24" t="s">
        <v>339</v>
      </c>
      <c r="C33" s="32">
        <f t="shared" si="10"/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99"/>
      <c r="P33" s="73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</row>
    <row r="34" spans="1:230" s="30" customFormat="1" x14ac:dyDescent="0.25">
      <c r="A34" s="97" t="s">
        <v>349</v>
      </c>
      <c r="B34" s="24" t="s">
        <v>340</v>
      </c>
      <c r="C34" s="32">
        <f>C35+C36</f>
        <v>0</v>
      </c>
      <c r="D34" s="32">
        <f t="shared" ref="D34:D45" si="13">SUM(E34:O34)</f>
        <v>0</v>
      </c>
      <c r="E34" s="32">
        <f t="shared" ref="E34:E45" si="14">SUM(F34:P34)</f>
        <v>0</v>
      </c>
      <c r="F34" s="32">
        <f t="shared" ref="F34:F39" si="15">SUM(G34:P34)</f>
        <v>0</v>
      </c>
      <c r="G34" s="32">
        <f t="shared" ref="G34:G39" si="16">SUM(H34:P34)</f>
        <v>0</v>
      </c>
      <c r="H34" s="32">
        <f t="shared" ref="H34:H39" si="17">SUM(I34:P34)</f>
        <v>0</v>
      </c>
      <c r="I34" s="32">
        <f t="shared" ref="I34:I39" si="18">SUM(J34:P34)</f>
        <v>0</v>
      </c>
      <c r="J34" s="32">
        <f t="shared" ref="J34:J39" si="19">SUM(K34:P34)</f>
        <v>0</v>
      </c>
      <c r="K34" s="32">
        <f t="shared" ref="K34:K39" si="20">SUM(L34:P34)</f>
        <v>0</v>
      </c>
      <c r="L34" s="32">
        <f t="shared" ref="L34:L39" si="21">SUM(M34:P34)</f>
        <v>0</v>
      </c>
      <c r="M34" s="32">
        <f t="shared" ref="M34:M39" si="22">SUM(N34:P34)</f>
        <v>0</v>
      </c>
      <c r="N34" s="32">
        <f t="shared" ref="N34:N39" si="23">SUM(O34:P34)</f>
        <v>0</v>
      </c>
      <c r="O34" s="97" t="s">
        <v>462</v>
      </c>
      <c r="P34" s="74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</row>
    <row r="35" spans="1:230" s="30" customFormat="1" ht="102.75" customHeight="1" x14ac:dyDescent="0.25">
      <c r="A35" s="98"/>
      <c r="B35" s="24" t="s">
        <v>338</v>
      </c>
      <c r="C35" s="32">
        <f t="shared" si="10"/>
        <v>0</v>
      </c>
      <c r="D35" s="32">
        <f t="shared" si="13"/>
        <v>0</v>
      </c>
      <c r="E35" s="32">
        <f t="shared" si="14"/>
        <v>0</v>
      </c>
      <c r="F35" s="32">
        <f t="shared" si="15"/>
        <v>0</v>
      </c>
      <c r="G35" s="32">
        <f t="shared" si="16"/>
        <v>0</v>
      </c>
      <c r="H35" s="32">
        <f t="shared" si="17"/>
        <v>0</v>
      </c>
      <c r="I35" s="32">
        <f t="shared" si="18"/>
        <v>0</v>
      </c>
      <c r="J35" s="32">
        <f t="shared" si="19"/>
        <v>0</v>
      </c>
      <c r="K35" s="32">
        <f t="shared" si="20"/>
        <v>0</v>
      </c>
      <c r="L35" s="32">
        <f t="shared" si="21"/>
        <v>0</v>
      </c>
      <c r="M35" s="32">
        <f t="shared" si="22"/>
        <v>0</v>
      </c>
      <c r="N35" s="32">
        <f t="shared" si="23"/>
        <v>0</v>
      </c>
      <c r="O35" s="98"/>
      <c r="P35" s="72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</row>
    <row r="36" spans="1:230" s="30" customFormat="1" ht="108" customHeight="1" x14ac:dyDescent="0.25">
      <c r="A36" s="99"/>
      <c r="B36" s="24" t="s">
        <v>339</v>
      </c>
      <c r="C36" s="32">
        <f t="shared" si="10"/>
        <v>0</v>
      </c>
      <c r="D36" s="32">
        <f t="shared" si="13"/>
        <v>0</v>
      </c>
      <c r="E36" s="32">
        <f t="shared" si="14"/>
        <v>0</v>
      </c>
      <c r="F36" s="32">
        <f t="shared" si="15"/>
        <v>0</v>
      </c>
      <c r="G36" s="32">
        <f t="shared" si="16"/>
        <v>0</v>
      </c>
      <c r="H36" s="32">
        <f t="shared" si="17"/>
        <v>0</v>
      </c>
      <c r="I36" s="32">
        <f t="shared" si="18"/>
        <v>0</v>
      </c>
      <c r="J36" s="32">
        <f t="shared" si="19"/>
        <v>0</v>
      </c>
      <c r="K36" s="32">
        <f t="shared" si="20"/>
        <v>0</v>
      </c>
      <c r="L36" s="32">
        <f t="shared" si="21"/>
        <v>0</v>
      </c>
      <c r="M36" s="32">
        <f t="shared" si="22"/>
        <v>0</v>
      </c>
      <c r="N36" s="32">
        <f t="shared" si="23"/>
        <v>0</v>
      </c>
      <c r="O36" s="99"/>
      <c r="P36" s="73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</row>
    <row r="37" spans="1:230" s="30" customFormat="1" ht="90" customHeight="1" x14ac:dyDescent="0.25">
      <c r="A37" s="97" t="s">
        <v>350</v>
      </c>
      <c r="B37" s="24" t="s">
        <v>340</v>
      </c>
      <c r="C37" s="32">
        <f>C38+C39</f>
        <v>0</v>
      </c>
      <c r="D37" s="32">
        <f t="shared" si="13"/>
        <v>0</v>
      </c>
      <c r="E37" s="32">
        <f t="shared" si="14"/>
        <v>0</v>
      </c>
      <c r="F37" s="32">
        <f t="shared" si="15"/>
        <v>0</v>
      </c>
      <c r="G37" s="32">
        <f t="shared" si="16"/>
        <v>0</v>
      </c>
      <c r="H37" s="32">
        <f t="shared" si="17"/>
        <v>0</v>
      </c>
      <c r="I37" s="32">
        <f t="shared" si="18"/>
        <v>0</v>
      </c>
      <c r="J37" s="32">
        <f t="shared" si="19"/>
        <v>0</v>
      </c>
      <c r="K37" s="32">
        <f t="shared" si="20"/>
        <v>0</v>
      </c>
      <c r="L37" s="32">
        <f t="shared" si="21"/>
        <v>0</v>
      </c>
      <c r="M37" s="32">
        <f t="shared" si="22"/>
        <v>0</v>
      </c>
      <c r="N37" s="32">
        <f t="shared" si="23"/>
        <v>0</v>
      </c>
      <c r="O37" s="97" t="s">
        <v>462</v>
      </c>
      <c r="P37" s="74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</row>
    <row r="38" spans="1:230" s="30" customFormat="1" ht="156" customHeight="1" x14ac:dyDescent="0.25">
      <c r="A38" s="98"/>
      <c r="B38" s="24" t="s">
        <v>338</v>
      </c>
      <c r="C38" s="32">
        <f t="shared" si="10"/>
        <v>0</v>
      </c>
      <c r="D38" s="32">
        <f t="shared" si="13"/>
        <v>0</v>
      </c>
      <c r="E38" s="32">
        <f t="shared" si="14"/>
        <v>0</v>
      </c>
      <c r="F38" s="32">
        <f t="shared" si="15"/>
        <v>0</v>
      </c>
      <c r="G38" s="32">
        <f t="shared" si="16"/>
        <v>0</v>
      </c>
      <c r="H38" s="32">
        <f t="shared" si="17"/>
        <v>0</v>
      </c>
      <c r="I38" s="32">
        <f t="shared" si="18"/>
        <v>0</v>
      </c>
      <c r="J38" s="32">
        <f t="shared" si="19"/>
        <v>0</v>
      </c>
      <c r="K38" s="32">
        <f t="shared" si="20"/>
        <v>0</v>
      </c>
      <c r="L38" s="32">
        <f t="shared" si="21"/>
        <v>0</v>
      </c>
      <c r="M38" s="32">
        <f t="shared" si="22"/>
        <v>0</v>
      </c>
      <c r="N38" s="32">
        <f t="shared" si="23"/>
        <v>0</v>
      </c>
      <c r="O38" s="98"/>
      <c r="P38" s="72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</row>
    <row r="39" spans="1:230" s="30" customFormat="1" ht="111" customHeight="1" x14ac:dyDescent="0.25">
      <c r="A39" s="99"/>
      <c r="B39" s="24" t="s">
        <v>339</v>
      </c>
      <c r="C39" s="32">
        <f t="shared" si="10"/>
        <v>0</v>
      </c>
      <c r="D39" s="32">
        <f t="shared" si="13"/>
        <v>0</v>
      </c>
      <c r="E39" s="32">
        <f t="shared" si="14"/>
        <v>0</v>
      </c>
      <c r="F39" s="32">
        <f t="shared" si="15"/>
        <v>0</v>
      </c>
      <c r="G39" s="32">
        <f t="shared" si="16"/>
        <v>0</v>
      </c>
      <c r="H39" s="32">
        <f t="shared" si="17"/>
        <v>0</v>
      </c>
      <c r="I39" s="32">
        <f t="shared" si="18"/>
        <v>0</v>
      </c>
      <c r="J39" s="32">
        <f t="shared" si="19"/>
        <v>0</v>
      </c>
      <c r="K39" s="32">
        <f t="shared" si="20"/>
        <v>0</v>
      </c>
      <c r="L39" s="32">
        <f t="shared" si="21"/>
        <v>0</v>
      </c>
      <c r="M39" s="32">
        <f t="shared" si="22"/>
        <v>0</v>
      </c>
      <c r="N39" s="32">
        <f t="shared" si="23"/>
        <v>0</v>
      </c>
      <c r="O39" s="99"/>
      <c r="P39" s="73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</row>
    <row r="40" spans="1:230" s="30" customFormat="1" x14ac:dyDescent="0.25">
      <c r="A40" s="97" t="s">
        <v>397</v>
      </c>
      <c r="B40" s="24" t="s">
        <v>340</v>
      </c>
      <c r="C40" s="32">
        <f>C41+C42</f>
        <v>0</v>
      </c>
      <c r="D40" s="32">
        <f t="shared" ref="D40:N40" si="24">D41+D42</f>
        <v>0</v>
      </c>
      <c r="E40" s="32">
        <f t="shared" si="24"/>
        <v>0</v>
      </c>
      <c r="F40" s="32">
        <f t="shared" si="24"/>
        <v>0</v>
      </c>
      <c r="G40" s="32">
        <f t="shared" si="24"/>
        <v>0</v>
      </c>
      <c r="H40" s="32">
        <f t="shared" si="24"/>
        <v>0</v>
      </c>
      <c r="I40" s="32">
        <f t="shared" si="24"/>
        <v>0</v>
      </c>
      <c r="J40" s="32">
        <f t="shared" si="24"/>
        <v>0</v>
      </c>
      <c r="K40" s="32">
        <f t="shared" si="24"/>
        <v>0</v>
      </c>
      <c r="L40" s="32">
        <f t="shared" si="24"/>
        <v>0</v>
      </c>
      <c r="M40" s="32">
        <f t="shared" si="24"/>
        <v>0</v>
      </c>
      <c r="N40" s="32">
        <f t="shared" si="24"/>
        <v>0</v>
      </c>
      <c r="O40" s="97" t="s">
        <v>460</v>
      </c>
      <c r="P40" s="72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</row>
    <row r="41" spans="1:230" s="30" customFormat="1" ht="201" customHeight="1" x14ac:dyDescent="0.25">
      <c r="A41" s="98"/>
      <c r="B41" s="24" t="s">
        <v>338</v>
      </c>
      <c r="C41" s="32">
        <f>D41+E41+F41+G41+H41+I41+J41+K41+L41+M41+N41</f>
        <v>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98"/>
      <c r="P41" s="72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</row>
    <row r="42" spans="1:230" s="30" customFormat="1" ht="215.25" customHeight="1" x14ac:dyDescent="0.25">
      <c r="A42" s="99"/>
      <c r="B42" s="24" t="s">
        <v>339</v>
      </c>
      <c r="C42" s="32">
        <f>D42+E42+F42+G42+H42+I42+J42+K42+L42+M42+N42</f>
        <v>0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99"/>
      <c r="P42" s="72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</row>
    <row r="43" spans="1:230" s="30" customFormat="1" x14ac:dyDescent="0.25">
      <c r="A43" s="97" t="s">
        <v>377</v>
      </c>
      <c r="B43" s="24" t="s">
        <v>340</v>
      </c>
      <c r="C43" s="32">
        <f>C44+C45</f>
        <v>0</v>
      </c>
      <c r="D43" s="32">
        <f t="shared" si="13"/>
        <v>0</v>
      </c>
      <c r="E43" s="32">
        <f t="shared" si="14"/>
        <v>0</v>
      </c>
      <c r="F43" s="32">
        <f>SUM(G43:P43)</f>
        <v>0</v>
      </c>
      <c r="G43" s="32">
        <f>SUM(H43:P43)</f>
        <v>0</v>
      </c>
      <c r="H43" s="32">
        <f>SUM(I43:P43)</f>
        <v>0</v>
      </c>
      <c r="I43" s="32">
        <f>SUM(J43:P43)</f>
        <v>0</v>
      </c>
      <c r="J43" s="32">
        <f>SUM(K43:P43)</f>
        <v>0</v>
      </c>
      <c r="K43" s="32">
        <f>SUM(L43:P43)</f>
        <v>0</v>
      </c>
      <c r="L43" s="32">
        <f>SUM(M43:P43)</f>
        <v>0</v>
      </c>
      <c r="M43" s="32">
        <f>SUM(N43:P43)</f>
        <v>0</v>
      </c>
      <c r="N43" s="32">
        <f>SUM(O43:P43)</f>
        <v>0</v>
      </c>
      <c r="O43" s="97" t="s">
        <v>462</v>
      </c>
      <c r="P43" s="74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</row>
    <row r="44" spans="1:230" s="30" customFormat="1" ht="177" customHeight="1" x14ac:dyDescent="0.25">
      <c r="A44" s="98"/>
      <c r="B44" s="24" t="s">
        <v>338</v>
      </c>
      <c r="C44" s="32">
        <f t="shared" si="10"/>
        <v>0</v>
      </c>
      <c r="D44" s="32">
        <f t="shared" si="13"/>
        <v>0</v>
      </c>
      <c r="E44" s="32">
        <f t="shared" si="14"/>
        <v>0</v>
      </c>
      <c r="F44" s="32">
        <f>SUM(G44:P44)</f>
        <v>0</v>
      </c>
      <c r="G44" s="32">
        <f>SUM(H44:P44)</f>
        <v>0</v>
      </c>
      <c r="H44" s="32">
        <f>SUM(I44:P44)</f>
        <v>0</v>
      </c>
      <c r="I44" s="32">
        <f>SUM(J44:P44)</f>
        <v>0</v>
      </c>
      <c r="J44" s="32">
        <f>SUM(K44:P44)</f>
        <v>0</v>
      </c>
      <c r="K44" s="32">
        <f>SUM(L44:P44)</f>
        <v>0</v>
      </c>
      <c r="L44" s="32">
        <f>SUM(M44:P44)</f>
        <v>0</v>
      </c>
      <c r="M44" s="32">
        <f>SUM(N44:P44)</f>
        <v>0</v>
      </c>
      <c r="N44" s="32">
        <f>SUM(O44:P44)</f>
        <v>0</v>
      </c>
      <c r="O44" s="98"/>
      <c r="P44" s="72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</row>
    <row r="45" spans="1:230" s="30" customFormat="1" ht="162" customHeight="1" x14ac:dyDescent="0.25">
      <c r="A45" s="99"/>
      <c r="B45" s="24" t="s">
        <v>339</v>
      </c>
      <c r="C45" s="32">
        <f t="shared" si="10"/>
        <v>0</v>
      </c>
      <c r="D45" s="32">
        <f t="shared" si="13"/>
        <v>0</v>
      </c>
      <c r="E45" s="32">
        <f t="shared" si="14"/>
        <v>0</v>
      </c>
      <c r="F45" s="32">
        <f>SUM(G45:P45)</f>
        <v>0</v>
      </c>
      <c r="G45" s="32">
        <f>SUM(H45:P45)</f>
        <v>0</v>
      </c>
      <c r="H45" s="32">
        <f>SUM(I45:P45)</f>
        <v>0</v>
      </c>
      <c r="I45" s="32">
        <f>SUM(J45:P45)</f>
        <v>0</v>
      </c>
      <c r="J45" s="32">
        <f>SUM(K45:P45)</f>
        <v>0</v>
      </c>
      <c r="K45" s="32">
        <f>SUM(L45:P45)</f>
        <v>0</v>
      </c>
      <c r="L45" s="32">
        <f>SUM(M45:P45)</f>
        <v>0</v>
      </c>
      <c r="M45" s="32">
        <f>SUM(N45:P45)</f>
        <v>0</v>
      </c>
      <c r="N45" s="32">
        <f>SUM(O45:P45)</f>
        <v>0</v>
      </c>
      <c r="O45" s="99"/>
      <c r="P45" s="73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</row>
    <row r="46" spans="1:230" s="30" customFormat="1" ht="33" customHeight="1" x14ac:dyDescent="0.25">
      <c r="A46" s="121" t="s">
        <v>344</v>
      </c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3"/>
      <c r="P46" s="75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</row>
    <row r="47" spans="1:230" s="30" customFormat="1" x14ac:dyDescent="0.25">
      <c r="A47" s="127"/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9"/>
      <c r="P47" s="77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</row>
    <row r="48" spans="1:230" ht="222" customHeight="1" x14ac:dyDescent="0.25">
      <c r="A48" s="106" t="s">
        <v>421</v>
      </c>
      <c r="B48" s="24" t="s">
        <v>340</v>
      </c>
      <c r="C48" s="25">
        <f>C49+C50</f>
        <v>223016.5</v>
      </c>
      <c r="D48" s="25">
        <f>D49+D50</f>
        <v>223016.5</v>
      </c>
      <c r="E48" s="25">
        <f>E49+E50</f>
        <v>0</v>
      </c>
      <c r="F48" s="25">
        <f>F49+F50</f>
        <v>0</v>
      </c>
      <c r="G48" s="25">
        <f t="shared" ref="G48:N48" si="25">G49+G50</f>
        <v>0</v>
      </c>
      <c r="H48" s="25">
        <f t="shared" si="25"/>
        <v>0</v>
      </c>
      <c r="I48" s="25">
        <f t="shared" si="25"/>
        <v>0</v>
      </c>
      <c r="J48" s="25">
        <f t="shared" si="25"/>
        <v>0</v>
      </c>
      <c r="K48" s="25">
        <f t="shared" si="25"/>
        <v>0</v>
      </c>
      <c r="L48" s="25">
        <f t="shared" si="25"/>
        <v>0</v>
      </c>
      <c r="M48" s="25">
        <f t="shared" si="25"/>
        <v>0</v>
      </c>
      <c r="N48" s="25">
        <f t="shared" si="25"/>
        <v>0</v>
      </c>
      <c r="O48" s="97" t="s">
        <v>478</v>
      </c>
      <c r="P48" s="100"/>
    </row>
    <row r="49" spans="1:230" s="28" customFormat="1" ht="156" customHeight="1" x14ac:dyDescent="0.25">
      <c r="A49" s="107"/>
      <c r="B49" s="24" t="s">
        <v>338</v>
      </c>
      <c r="C49" s="25">
        <f>C52+C55</f>
        <v>0</v>
      </c>
      <c r="D49" s="25">
        <f>D52+D55</f>
        <v>0</v>
      </c>
      <c r="E49" s="25">
        <f>E52+E55</f>
        <v>0</v>
      </c>
      <c r="F49" s="25">
        <f>F52+F55</f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98"/>
      <c r="P49" s="101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</row>
    <row r="50" spans="1:230" s="29" customFormat="1" ht="123" customHeight="1" x14ac:dyDescent="0.25">
      <c r="A50" s="108"/>
      <c r="B50" s="24" t="s">
        <v>339</v>
      </c>
      <c r="C50" s="25">
        <f>C53+C56</f>
        <v>223016.5</v>
      </c>
      <c r="D50" s="25">
        <f>D56+D53</f>
        <v>223016.5</v>
      </c>
      <c r="E50" s="25">
        <f t="shared" ref="E50:F50" si="26">E56+E53</f>
        <v>0</v>
      </c>
      <c r="F50" s="25">
        <f t="shared" si="26"/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99"/>
      <c r="P50" s="102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</row>
    <row r="51" spans="1:230" s="43" customFormat="1" x14ac:dyDescent="0.25">
      <c r="A51" s="106" t="s">
        <v>345</v>
      </c>
      <c r="B51" s="24" t="s">
        <v>340</v>
      </c>
      <c r="C51" s="54">
        <v>0</v>
      </c>
      <c r="D51" s="5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97" t="s">
        <v>462</v>
      </c>
      <c r="P51" s="130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</row>
    <row r="52" spans="1:230" s="43" customFormat="1" ht="162" customHeight="1" x14ac:dyDescent="0.25">
      <c r="A52" s="107"/>
      <c r="B52" s="24" t="s">
        <v>338</v>
      </c>
      <c r="C52" s="54">
        <v>0</v>
      </c>
      <c r="D52" s="54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98"/>
      <c r="P52" s="131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</row>
    <row r="53" spans="1:230" s="43" customFormat="1" ht="135" customHeight="1" x14ac:dyDescent="0.25">
      <c r="A53" s="108"/>
      <c r="B53" s="24" t="s">
        <v>339</v>
      </c>
      <c r="C53" s="54">
        <v>0</v>
      </c>
      <c r="D53" s="54">
        <v>0</v>
      </c>
      <c r="E53" s="54">
        <v>0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99"/>
      <c r="P53" s="132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</row>
    <row r="54" spans="1:230" x14ac:dyDescent="0.25">
      <c r="A54" s="106" t="s">
        <v>367</v>
      </c>
      <c r="B54" s="24" t="s">
        <v>340</v>
      </c>
      <c r="C54" s="54">
        <f>C55+C56</f>
        <v>223016.5</v>
      </c>
      <c r="D54" s="54">
        <f>D55+D56</f>
        <v>223016.5</v>
      </c>
      <c r="E54" s="54">
        <f t="shared" ref="E54:N54" si="27">E55+E56</f>
        <v>0</v>
      </c>
      <c r="F54" s="54">
        <f t="shared" si="27"/>
        <v>0</v>
      </c>
      <c r="G54" s="54">
        <f t="shared" si="27"/>
        <v>0</v>
      </c>
      <c r="H54" s="54">
        <f t="shared" si="27"/>
        <v>0</v>
      </c>
      <c r="I54" s="54">
        <f t="shared" si="27"/>
        <v>0</v>
      </c>
      <c r="J54" s="54">
        <f t="shared" si="27"/>
        <v>0</v>
      </c>
      <c r="K54" s="54">
        <f t="shared" si="27"/>
        <v>0</v>
      </c>
      <c r="L54" s="54">
        <f t="shared" si="27"/>
        <v>0</v>
      </c>
      <c r="M54" s="54">
        <f t="shared" si="27"/>
        <v>0</v>
      </c>
      <c r="N54" s="54">
        <f t="shared" si="27"/>
        <v>0</v>
      </c>
      <c r="O54" s="97" t="s">
        <v>474</v>
      </c>
      <c r="P54" s="100"/>
    </row>
    <row r="55" spans="1:230" ht="159" customHeight="1" x14ac:dyDescent="0.25">
      <c r="A55" s="107"/>
      <c r="B55" s="24" t="s">
        <v>338</v>
      </c>
      <c r="C55" s="25">
        <v>0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98"/>
      <c r="P55" s="101"/>
    </row>
    <row r="56" spans="1:230" s="26" customFormat="1" ht="111" customHeight="1" x14ac:dyDescent="0.25">
      <c r="A56" s="108"/>
      <c r="B56" s="24" t="s">
        <v>339</v>
      </c>
      <c r="C56" s="25">
        <f>D56+E56+G56+F56+H56+I56+K56+J56+L56+M56+N56</f>
        <v>223016.5</v>
      </c>
      <c r="D56" s="25">
        <v>223016.5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99"/>
      <c r="P56" s="102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</row>
    <row r="57" spans="1:230" x14ac:dyDescent="0.25">
      <c r="A57" s="106" t="s">
        <v>422</v>
      </c>
      <c r="B57" s="24" t="s">
        <v>340</v>
      </c>
      <c r="C57" s="54">
        <f>C58+C59</f>
        <v>12341644.08</v>
      </c>
      <c r="D57" s="54">
        <f>D58+D59</f>
        <v>3883512.98</v>
      </c>
      <c r="E57" s="54">
        <f t="shared" ref="E57:N57" si="28">E58+E59</f>
        <v>4229065.55</v>
      </c>
      <c r="F57" s="54">
        <f t="shared" si="28"/>
        <v>4229065.55</v>
      </c>
      <c r="G57" s="54">
        <f t="shared" si="28"/>
        <v>0</v>
      </c>
      <c r="H57" s="54">
        <f t="shared" si="28"/>
        <v>0</v>
      </c>
      <c r="I57" s="54">
        <f t="shared" si="28"/>
        <v>0</v>
      </c>
      <c r="J57" s="54">
        <f t="shared" si="28"/>
        <v>0</v>
      </c>
      <c r="K57" s="54">
        <f t="shared" si="28"/>
        <v>0</v>
      </c>
      <c r="L57" s="54">
        <f t="shared" si="28"/>
        <v>0</v>
      </c>
      <c r="M57" s="54">
        <f t="shared" si="28"/>
        <v>0</v>
      </c>
      <c r="N57" s="54">
        <f t="shared" si="28"/>
        <v>0</v>
      </c>
      <c r="O57" s="97" t="s">
        <v>479</v>
      </c>
      <c r="P57" s="100"/>
    </row>
    <row r="58" spans="1:230" ht="228" customHeight="1" x14ac:dyDescent="0.25">
      <c r="A58" s="107"/>
      <c r="B58" s="50" t="s">
        <v>338</v>
      </c>
      <c r="C58" s="25">
        <f>C61+C64+C67+C70+C73+C76+C79+C82+C85</f>
        <v>0</v>
      </c>
      <c r="D58" s="25">
        <f t="shared" ref="D58:N58" si="29">D61+D64+D67+D70+D73+D76+D79+D82+D85</f>
        <v>0</v>
      </c>
      <c r="E58" s="25">
        <f t="shared" si="29"/>
        <v>0</v>
      </c>
      <c r="F58" s="25">
        <f t="shared" si="29"/>
        <v>0</v>
      </c>
      <c r="G58" s="25">
        <f t="shared" si="29"/>
        <v>0</v>
      </c>
      <c r="H58" s="25">
        <f t="shared" si="29"/>
        <v>0</v>
      </c>
      <c r="I58" s="25">
        <f t="shared" si="29"/>
        <v>0</v>
      </c>
      <c r="J58" s="25">
        <f t="shared" si="29"/>
        <v>0</v>
      </c>
      <c r="K58" s="25">
        <f t="shared" si="29"/>
        <v>0</v>
      </c>
      <c r="L58" s="25">
        <f t="shared" si="29"/>
        <v>0</v>
      </c>
      <c r="M58" s="25">
        <f t="shared" si="29"/>
        <v>0</v>
      </c>
      <c r="N58" s="25">
        <f t="shared" si="29"/>
        <v>0</v>
      </c>
      <c r="O58" s="98"/>
      <c r="P58" s="101"/>
    </row>
    <row r="59" spans="1:230" ht="225.75" customHeight="1" x14ac:dyDescent="0.25">
      <c r="A59" s="108"/>
      <c r="B59" s="24" t="s">
        <v>339</v>
      </c>
      <c r="C59" s="25">
        <f>C62+C65+C68+C77+C71+C74+C80+C83+C86</f>
        <v>12341644.08</v>
      </c>
      <c r="D59" s="25">
        <f t="shared" ref="D59:N59" si="30">D62+D65+D68+D77+D71+D74+D80+D83+D86</f>
        <v>3883512.98</v>
      </c>
      <c r="E59" s="25">
        <f t="shared" si="30"/>
        <v>4229065.55</v>
      </c>
      <c r="F59" s="25">
        <f t="shared" si="30"/>
        <v>4229065.55</v>
      </c>
      <c r="G59" s="25">
        <f t="shared" si="30"/>
        <v>0</v>
      </c>
      <c r="H59" s="25">
        <f t="shared" si="30"/>
        <v>0</v>
      </c>
      <c r="I59" s="25">
        <f t="shared" si="30"/>
        <v>0</v>
      </c>
      <c r="J59" s="25">
        <f t="shared" si="30"/>
        <v>0</v>
      </c>
      <c r="K59" s="25">
        <f t="shared" si="30"/>
        <v>0</v>
      </c>
      <c r="L59" s="25">
        <f t="shared" si="30"/>
        <v>0</v>
      </c>
      <c r="M59" s="25">
        <f t="shared" si="30"/>
        <v>0</v>
      </c>
      <c r="N59" s="25">
        <f t="shared" si="30"/>
        <v>0</v>
      </c>
      <c r="O59" s="99"/>
      <c r="P59" s="102"/>
    </row>
    <row r="60" spans="1:230" x14ac:dyDescent="0.25">
      <c r="A60" s="106" t="s">
        <v>346</v>
      </c>
      <c r="B60" s="24" t="s">
        <v>340</v>
      </c>
      <c r="C60" s="54">
        <f>C62+C61</f>
        <v>8758137.7200000007</v>
      </c>
      <c r="D60" s="54">
        <v>2239206.62</v>
      </c>
      <c r="E60" s="54">
        <f>E62+E61</f>
        <v>3259465.55</v>
      </c>
      <c r="F60" s="54">
        <f>F62+F61</f>
        <v>3259465.55</v>
      </c>
      <c r="G60" s="54">
        <f t="shared" ref="G60:N60" si="31">G62+G61</f>
        <v>0</v>
      </c>
      <c r="H60" s="54">
        <f t="shared" si="31"/>
        <v>0</v>
      </c>
      <c r="I60" s="54">
        <f t="shared" si="31"/>
        <v>0</v>
      </c>
      <c r="J60" s="54">
        <f t="shared" si="31"/>
        <v>0</v>
      </c>
      <c r="K60" s="54">
        <f t="shared" si="31"/>
        <v>0</v>
      </c>
      <c r="L60" s="54">
        <f t="shared" si="31"/>
        <v>0</v>
      </c>
      <c r="M60" s="54">
        <f t="shared" si="31"/>
        <v>0</v>
      </c>
      <c r="N60" s="54">
        <f t="shared" si="31"/>
        <v>0</v>
      </c>
      <c r="O60" s="97" t="s">
        <v>463</v>
      </c>
      <c r="P60" s="100"/>
    </row>
    <row r="61" spans="1:230" ht="171" customHeight="1" x14ac:dyDescent="0.25">
      <c r="A61" s="107"/>
      <c r="B61" s="24" t="s">
        <v>338</v>
      </c>
      <c r="C61" s="25">
        <f>D61+E61+F61+G61+H61+I61+J61+K61+L61+M61+N61</f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98"/>
      <c r="P61" s="101"/>
    </row>
    <row r="62" spans="1:230" ht="108" customHeight="1" x14ac:dyDescent="0.25">
      <c r="A62" s="108"/>
      <c r="B62" s="24" t="s">
        <v>339</v>
      </c>
      <c r="C62" s="25">
        <f>D62+E62+F62+G62+H62+I62+J62+K62+L62+M62+N62</f>
        <v>8758137.7200000007</v>
      </c>
      <c r="D62" s="25">
        <f>D60+D61</f>
        <v>2239206.62</v>
      </c>
      <c r="E62" s="25">
        <f>2780925.7+478539.85</f>
        <v>3259465.55</v>
      </c>
      <c r="F62" s="25">
        <f>2780925.7+478539.85</f>
        <v>3259465.55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99"/>
      <c r="P62" s="102"/>
    </row>
    <row r="63" spans="1:230" x14ac:dyDescent="0.25">
      <c r="A63" s="106" t="s">
        <v>347</v>
      </c>
      <c r="B63" s="24" t="s">
        <v>340</v>
      </c>
      <c r="C63" s="54">
        <f>C65+C64</f>
        <v>125000</v>
      </c>
      <c r="D63" s="54">
        <f t="shared" ref="D63:N63" si="32">D65+D64</f>
        <v>125000</v>
      </c>
      <c r="E63" s="54">
        <f t="shared" si="32"/>
        <v>0</v>
      </c>
      <c r="F63" s="54">
        <f t="shared" si="32"/>
        <v>0</v>
      </c>
      <c r="G63" s="54">
        <f t="shared" si="32"/>
        <v>0</v>
      </c>
      <c r="H63" s="54">
        <f t="shared" si="32"/>
        <v>0</v>
      </c>
      <c r="I63" s="54">
        <f t="shared" si="32"/>
        <v>0</v>
      </c>
      <c r="J63" s="54">
        <f t="shared" si="32"/>
        <v>0</v>
      </c>
      <c r="K63" s="54">
        <f t="shared" si="32"/>
        <v>0</v>
      </c>
      <c r="L63" s="54">
        <f t="shared" si="32"/>
        <v>0</v>
      </c>
      <c r="M63" s="54">
        <f t="shared" si="32"/>
        <v>0</v>
      </c>
      <c r="N63" s="54">
        <f t="shared" si="32"/>
        <v>0</v>
      </c>
      <c r="O63" s="97" t="s">
        <v>464</v>
      </c>
      <c r="P63" s="100"/>
    </row>
    <row r="64" spans="1:230" ht="159" customHeight="1" x14ac:dyDescent="0.25">
      <c r="A64" s="107"/>
      <c r="B64" s="24" t="s">
        <v>338</v>
      </c>
      <c r="C64" s="25">
        <f>D64+E64+F64+G64+I64+K64+H64+J64+L64+M64+N64</f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98"/>
      <c r="P64" s="101"/>
    </row>
    <row r="65" spans="1:16" ht="87" customHeight="1" x14ac:dyDescent="0.25">
      <c r="A65" s="108"/>
      <c r="B65" s="24" t="s">
        <v>339</v>
      </c>
      <c r="C65" s="25">
        <f>D65+E65+F65+G65+I65+K65+H65+J65+L65+M65+N65</f>
        <v>125000</v>
      </c>
      <c r="D65" s="25">
        <v>125000</v>
      </c>
      <c r="E65" s="25"/>
      <c r="F65" s="25"/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99"/>
      <c r="P65" s="102"/>
    </row>
    <row r="66" spans="1:16" x14ac:dyDescent="0.25">
      <c r="A66" s="103" t="s">
        <v>433</v>
      </c>
      <c r="B66" s="24" t="s">
        <v>340</v>
      </c>
      <c r="C66" s="54">
        <f>C67+C68</f>
        <v>1708800</v>
      </c>
      <c r="D66" s="54">
        <f>D67+D68</f>
        <v>569600</v>
      </c>
      <c r="E66" s="54">
        <f>E67+E68</f>
        <v>569600</v>
      </c>
      <c r="F66" s="54">
        <f>F67+F68</f>
        <v>569600</v>
      </c>
      <c r="G66" s="54">
        <f t="shared" ref="G66:N66" si="33">G67+G68</f>
        <v>0</v>
      </c>
      <c r="H66" s="54">
        <f t="shared" si="33"/>
        <v>0</v>
      </c>
      <c r="I66" s="54">
        <f t="shared" si="33"/>
        <v>0</v>
      </c>
      <c r="J66" s="54">
        <f t="shared" si="33"/>
        <v>0</v>
      </c>
      <c r="K66" s="54">
        <f t="shared" si="33"/>
        <v>0</v>
      </c>
      <c r="L66" s="54">
        <f t="shared" si="33"/>
        <v>0</v>
      </c>
      <c r="M66" s="54">
        <f t="shared" si="33"/>
        <v>0</v>
      </c>
      <c r="N66" s="54">
        <f t="shared" si="33"/>
        <v>0</v>
      </c>
      <c r="O66" s="97" t="s">
        <v>464</v>
      </c>
      <c r="P66" s="72"/>
    </row>
    <row r="67" spans="1:16" ht="144" customHeight="1" x14ac:dyDescent="0.25">
      <c r="A67" s="104"/>
      <c r="B67" s="24" t="s">
        <v>338</v>
      </c>
      <c r="C67" s="54">
        <f>D67+E67+F67+G67+H67+I67+J67+K67+L67+M67+N67</f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98"/>
      <c r="P67" s="72"/>
    </row>
    <row r="68" spans="1:16" ht="96" customHeight="1" x14ac:dyDescent="0.25">
      <c r="A68" s="105"/>
      <c r="B68" s="24" t="s">
        <v>339</v>
      </c>
      <c r="C68" s="54">
        <f>D68+E68+F68+G68+H68+I68+J68+K68+L68+M68+N68</f>
        <v>1708800</v>
      </c>
      <c r="D68" s="25">
        <v>569600</v>
      </c>
      <c r="E68" s="25">
        <v>569600</v>
      </c>
      <c r="F68" s="25">
        <v>569600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99"/>
      <c r="P68" s="72"/>
    </row>
    <row r="69" spans="1:16" x14ac:dyDescent="0.25">
      <c r="A69" s="103" t="s">
        <v>448</v>
      </c>
      <c r="B69" s="24" t="s">
        <v>340</v>
      </c>
      <c r="C69" s="62">
        <f>C70+C71</f>
        <v>105960</v>
      </c>
      <c r="D69" s="62">
        <f>D70+D71</f>
        <v>105960</v>
      </c>
      <c r="E69" s="62">
        <f>E70+E71</f>
        <v>0</v>
      </c>
      <c r="F69" s="62">
        <f>F70+F71</f>
        <v>0</v>
      </c>
      <c r="G69" s="62">
        <f t="shared" ref="G69:N69" si="34">G70+G71</f>
        <v>0</v>
      </c>
      <c r="H69" s="62">
        <f t="shared" si="34"/>
        <v>0</v>
      </c>
      <c r="I69" s="62">
        <f t="shared" si="34"/>
        <v>0</v>
      </c>
      <c r="J69" s="62">
        <f t="shared" si="34"/>
        <v>0</v>
      </c>
      <c r="K69" s="62">
        <f t="shared" si="34"/>
        <v>0</v>
      </c>
      <c r="L69" s="62">
        <f t="shared" si="34"/>
        <v>0</v>
      </c>
      <c r="M69" s="62">
        <f t="shared" si="34"/>
        <v>0</v>
      </c>
      <c r="N69" s="62">
        <f t="shared" si="34"/>
        <v>0</v>
      </c>
      <c r="O69" s="97" t="s">
        <v>462</v>
      </c>
      <c r="P69" s="72"/>
    </row>
    <row r="70" spans="1:16" ht="159" customHeight="1" x14ac:dyDescent="0.25">
      <c r="A70" s="104"/>
      <c r="B70" s="24" t="s">
        <v>338</v>
      </c>
      <c r="C70" s="62">
        <f>D70+E70+F70+G70+H70+I70+J70+K70+L70+M70+N70</f>
        <v>0</v>
      </c>
      <c r="D70" s="62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98"/>
      <c r="P70" s="72"/>
    </row>
    <row r="71" spans="1:16" ht="96" customHeight="1" x14ac:dyDescent="0.25">
      <c r="A71" s="105"/>
      <c r="B71" s="24" t="s">
        <v>339</v>
      </c>
      <c r="C71" s="62">
        <f>D71+E71+F71+G71+H71+I71+J71+K71+L71+M71+N71</f>
        <v>105960</v>
      </c>
      <c r="D71" s="62">
        <v>105960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99"/>
      <c r="P71" s="72"/>
    </row>
    <row r="72" spans="1:16" x14ac:dyDescent="0.25">
      <c r="A72" s="103" t="s">
        <v>434</v>
      </c>
      <c r="B72" s="24" t="s">
        <v>340</v>
      </c>
      <c r="C72" s="54">
        <f>C73+C74</f>
        <v>100000</v>
      </c>
      <c r="D72" s="54">
        <f t="shared" ref="D72:F72" si="35">D73+D74</f>
        <v>100000</v>
      </c>
      <c r="E72" s="54">
        <f t="shared" si="35"/>
        <v>0</v>
      </c>
      <c r="F72" s="54">
        <f t="shared" si="35"/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97" t="s">
        <v>462</v>
      </c>
      <c r="P72" s="72"/>
    </row>
    <row r="73" spans="1:16" ht="150" customHeight="1" x14ac:dyDescent="0.25">
      <c r="A73" s="104"/>
      <c r="B73" s="24" t="s">
        <v>338</v>
      </c>
      <c r="C73" s="54">
        <f>D73+E73+F73+G73+H73+I73+J73+K73+L73+M73+N73</f>
        <v>0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98"/>
      <c r="P73" s="72"/>
    </row>
    <row r="74" spans="1:16" ht="84" customHeight="1" x14ac:dyDescent="0.25">
      <c r="A74" s="105"/>
      <c r="B74" s="24" t="s">
        <v>339</v>
      </c>
      <c r="C74" s="54">
        <f>D74+E74+F74+G74+H74+I74+J74+K74+L74+M74+N74</f>
        <v>100000</v>
      </c>
      <c r="D74" s="54">
        <v>100000</v>
      </c>
      <c r="E74" s="54"/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99"/>
      <c r="P74" s="72"/>
    </row>
    <row r="75" spans="1:16" ht="30" customHeight="1" x14ac:dyDescent="0.25">
      <c r="A75" s="103" t="s">
        <v>435</v>
      </c>
      <c r="B75" s="24" t="s">
        <v>340</v>
      </c>
      <c r="C75" s="54">
        <f>C76+C77</f>
        <v>343746.36</v>
      </c>
      <c r="D75" s="54">
        <f>D76+D77</f>
        <v>343746.36</v>
      </c>
      <c r="E75" s="54">
        <f>E76+E77</f>
        <v>0</v>
      </c>
      <c r="F75" s="54">
        <f t="shared" ref="F75:N75" si="36">F76+F77</f>
        <v>0</v>
      </c>
      <c r="G75" s="54">
        <f t="shared" si="36"/>
        <v>0</v>
      </c>
      <c r="H75" s="54">
        <f t="shared" si="36"/>
        <v>0</v>
      </c>
      <c r="I75" s="54">
        <f t="shared" si="36"/>
        <v>0</v>
      </c>
      <c r="J75" s="54">
        <f t="shared" si="36"/>
        <v>0</v>
      </c>
      <c r="K75" s="54">
        <f t="shared" si="36"/>
        <v>0</v>
      </c>
      <c r="L75" s="54">
        <f t="shared" si="36"/>
        <v>0</v>
      </c>
      <c r="M75" s="54">
        <f t="shared" si="36"/>
        <v>0</v>
      </c>
      <c r="N75" s="54">
        <f t="shared" si="36"/>
        <v>0</v>
      </c>
      <c r="O75" s="97" t="s">
        <v>465</v>
      </c>
      <c r="P75" s="72"/>
    </row>
    <row r="76" spans="1:16" ht="159" customHeight="1" x14ac:dyDescent="0.25">
      <c r="A76" s="104"/>
      <c r="B76" s="24" t="s">
        <v>338</v>
      </c>
      <c r="C76" s="54">
        <f>D76+E76+F76+G76+H76+I76+J76+K76+L76+M76+N76</f>
        <v>0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98"/>
      <c r="P76" s="72"/>
    </row>
    <row r="77" spans="1:16" ht="93" customHeight="1" x14ac:dyDescent="0.25">
      <c r="A77" s="105"/>
      <c r="B77" s="24" t="s">
        <v>339</v>
      </c>
      <c r="C77" s="54">
        <f>D77+E77+F77+G77+H77+I77+J77+K77+L77+M77+N77</f>
        <v>343746.36</v>
      </c>
      <c r="D77" s="54">
        <v>343746.36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99"/>
      <c r="P77" s="72"/>
    </row>
    <row r="78" spans="1:16" x14ac:dyDescent="0.25">
      <c r="A78" s="103" t="s">
        <v>436</v>
      </c>
      <c r="B78" s="24" t="s">
        <v>340</v>
      </c>
      <c r="C78" s="54">
        <f>C79+C80</f>
        <v>0</v>
      </c>
      <c r="D78" s="54">
        <f t="shared" ref="D78:N78" si="37">D79+D80</f>
        <v>0</v>
      </c>
      <c r="E78" s="54">
        <f t="shared" si="37"/>
        <v>0</v>
      </c>
      <c r="F78" s="54">
        <f t="shared" si="37"/>
        <v>0</v>
      </c>
      <c r="G78" s="54">
        <f t="shared" si="37"/>
        <v>0</v>
      </c>
      <c r="H78" s="54">
        <f t="shared" si="37"/>
        <v>0</v>
      </c>
      <c r="I78" s="54">
        <f t="shared" si="37"/>
        <v>0</v>
      </c>
      <c r="J78" s="54">
        <f t="shared" si="37"/>
        <v>0</v>
      </c>
      <c r="K78" s="54">
        <f t="shared" si="37"/>
        <v>0</v>
      </c>
      <c r="L78" s="54">
        <f t="shared" si="37"/>
        <v>0</v>
      </c>
      <c r="M78" s="54">
        <f t="shared" si="37"/>
        <v>0</v>
      </c>
      <c r="N78" s="54">
        <f t="shared" si="37"/>
        <v>0</v>
      </c>
      <c r="O78" s="97" t="s">
        <v>466</v>
      </c>
      <c r="P78" s="72"/>
    </row>
    <row r="79" spans="1:16" ht="150" customHeight="1" x14ac:dyDescent="0.25">
      <c r="A79" s="104"/>
      <c r="B79" s="24" t="s">
        <v>338</v>
      </c>
      <c r="C79" s="54">
        <f>D79+E79+F79+G79+H79+I79+J79+K79+L79+M79+N79</f>
        <v>0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98"/>
      <c r="P79" s="72"/>
    </row>
    <row r="80" spans="1:16" ht="84" customHeight="1" x14ac:dyDescent="0.25">
      <c r="A80" s="105"/>
      <c r="B80" s="24" t="s">
        <v>339</v>
      </c>
      <c r="C80" s="54">
        <f>D80+E80+F80+G80+H80+I80+J80+K80+L80+M80+N80</f>
        <v>0</v>
      </c>
      <c r="D80" s="54">
        <v>0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99"/>
      <c r="P80" s="72"/>
    </row>
    <row r="81" spans="1:16" x14ac:dyDescent="0.25">
      <c r="A81" s="103" t="s">
        <v>437</v>
      </c>
      <c r="B81" s="24" t="s">
        <v>340</v>
      </c>
      <c r="C81" s="54">
        <f>C82+C83</f>
        <v>0</v>
      </c>
      <c r="D81" s="54">
        <f>D82+D83</f>
        <v>0</v>
      </c>
      <c r="E81" s="54">
        <f>E82+E83</f>
        <v>0</v>
      </c>
      <c r="F81" s="54">
        <f t="shared" ref="F81:N81" si="38">F82+F83</f>
        <v>0</v>
      </c>
      <c r="G81" s="54">
        <f t="shared" si="38"/>
        <v>0</v>
      </c>
      <c r="H81" s="54">
        <f t="shared" si="38"/>
        <v>0</v>
      </c>
      <c r="I81" s="54">
        <f t="shared" si="38"/>
        <v>0</v>
      </c>
      <c r="J81" s="54">
        <f t="shared" si="38"/>
        <v>0</v>
      </c>
      <c r="K81" s="54">
        <f t="shared" si="38"/>
        <v>0</v>
      </c>
      <c r="L81" s="54">
        <f t="shared" si="38"/>
        <v>0</v>
      </c>
      <c r="M81" s="54">
        <f t="shared" si="38"/>
        <v>0</v>
      </c>
      <c r="N81" s="54">
        <f t="shared" si="38"/>
        <v>0</v>
      </c>
      <c r="O81" s="97" t="s">
        <v>466</v>
      </c>
      <c r="P81" s="72"/>
    </row>
    <row r="82" spans="1:16" ht="165" customHeight="1" x14ac:dyDescent="0.25">
      <c r="A82" s="104"/>
      <c r="B82" s="24" t="s">
        <v>338</v>
      </c>
      <c r="C82" s="54">
        <f>D82+E82+F82+G82+H82+J82+I82+K82+M82+L82+N82</f>
        <v>0</v>
      </c>
      <c r="D82" s="54">
        <v>0</v>
      </c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98"/>
      <c r="P82" s="72"/>
    </row>
    <row r="83" spans="1:16" ht="93" customHeight="1" x14ac:dyDescent="0.25">
      <c r="A83" s="105"/>
      <c r="B83" s="24" t="s">
        <v>339</v>
      </c>
      <c r="C83" s="54">
        <f>D83+E83+F83+G83+H83+J83+I83+K83+M83+L83+N83</f>
        <v>0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99"/>
      <c r="P83" s="72"/>
    </row>
    <row r="84" spans="1:16" x14ac:dyDescent="0.25">
      <c r="A84" s="103" t="s">
        <v>495</v>
      </c>
      <c r="B84" s="24" t="s">
        <v>340</v>
      </c>
      <c r="C84" s="54">
        <f>C85+C86</f>
        <v>1200000</v>
      </c>
      <c r="D84" s="54">
        <f t="shared" ref="D84:N84" si="39">D85+D86</f>
        <v>400000</v>
      </c>
      <c r="E84" s="54">
        <f t="shared" si="39"/>
        <v>400000</v>
      </c>
      <c r="F84" s="54">
        <f t="shared" si="39"/>
        <v>400000</v>
      </c>
      <c r="G84" s="54">
        <f t="shared" si="39"/>
        <v>0</v>
      </c>
      <c r="H84" s="54">
        <f t="shared" si="39"/>
        <v>0</v>
      </c>
      <c r="I84" s="54">
        <f t="shared" si="39"/>
        <v>0</v>
      </c>
      <c r="J84" s="54">
        <f t="shared" si="39"/>
        <v>0</v>
      </c>
      <c r="K84" s="54">
        <f t="shared" si="39"/>
        <v>0</v>
      </c>
      <c r="L84" s="54">
        <f t="shared" si="39"/>
        <v>0</v>
      </c>
      <c r="M84" s="54">
        <f t="shared" si="39"/>
        <v>0</v>
      </c>
      <c r="N84" s="54">
        <f t="shared" si="39"/>
        <v>0</v>
      </c>
      <c r="O84" s="97" t="s">
        <v>467</v>
      </c>
      <c r="P84" s="72"/>
    </row>
    <row r="85" spans="1:16" ht="66" x14ac:dyDescent="0.25">
      <c r="A85" s="104"/>
      <c r="B85" s="24" t="s">
        <v>338</v>
      </c>
      <c r="C85" s="54">
        <f>D85+E85+F85+G85+H85+I85+J85+K85+L85+M85+N85</f>
        <v>0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98"/>
      <c r="P85" s="72"/>
    </row>
    <row r="86" spans="1:16" ht="75" customHeight="1" x14ac:dyDescent="0.25">
      <c r="A86" s="105"/>
      <c r="B86" s="24" t="s">
        <v>339</v>
      </c>
      <c r="C86" s="54">
        <f>D86+E86+F86+G86+H86+I86+J86+K86+L86+M86+N86</f>
        <v>1200000</v>
      </c>
      <c r="D86" s="54">
        <v>400000</v>
      </c>
      <c r="E86" s="54">
        <v>400000</v>
      </c>
      <c r="F86" s="54">
        <v>400000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99"/>
      <c r="P86" s="72"/>
    </row>
    <row r="87" spans="1:16" x14ac:dyDescent="0.25">
      <c r="A87" s="97" t="s">
        <v>404</v>
      </c>
      <c r="B87" s="24" t="s">
        <v>340</v>
      </c>
      <c r="C87" s="54">
        <f>C88+C89</f>
        <v>11823882.98</v>
      </c>
      <c r="D87" s="54">
        <f>D88+D89</f>
        <v>5475624.4699999997</v>
      </c>
      <c r="E87" s="54">
        <f>E88+E89</f>
        <v>1375296.04</v>
      </c>
      <c r="F87" s="54">
        <f t="shared" ref="F87" si="40">F88+F89</f>
        <v>2520530.4700000002</v>
      </c>
      <c r="G87" s="54">
        <f>G88+G89</f>
        <v>252154</v>
      </c>
      <c r="H87" s="54">
        <f t="shared" ref="H87:N87" si="41">H88+H89</f>
        <v>360954</v>
      </c>
      <c r="I87" s="54">
        <f t="shared" si="41"/>
        <v>252154</v>
      </c>
      <c r="J87" s="54">
        <f t="shared" si="41"/>
        <v>360954</v>
      </c>
      <c r="K87" s="54">
        <f t="shared" si="41"/>
        <v>252154</v>
      </c>
      <c r="L87" s="54">
        <f t="shared" si="41"/>
        <v>360954</v>
      </c>
      <c r="M87" s="54">
        <f t="shared" si="41"/>
        <v>252154</v>
      </c>
      <c r="N87" s="54">
        <f t="shared" si="41"/>
        <v>360954</v>
      </c>
      <c r="O87" s="97" t="s">
        <v>480</v>
      </c>
      <c r="P87" s="75"/>
    </row>
    <row r="88" spans="1:16" ht="66" x14ac:dyDescent="0.25">
      <c r="A88" s="98"/>
      <c r="B88" s="24" t="s">
        <v>338</v>
      </c>
      <c r="C88" s="54">
        <f t="shared" ref="C88:E89" si="42">C91+C94+C97+C100+C103+C106+C109+C112</f>
        <v>106700</v>
      </c>
      <c r="D88" s="54">
        <f t="shared" si="42"/>
        <v>106700</v>
      </c>
      <c r="E88" s="54">
        <f t="shared" si="42"/>
        <v>0</v>
      </c>
      <c r="F88" s="54">
        <f>F91+F124+F94+F97+F100+F103+F106+F182</f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98"/>
      <c r="P88" s="76"/>
    </row>
    <row r="89" spans="1:16" ht="162" customHeight="1" x14ac:dyDescent="0.25">
      <c r="A89" s="99"/>
      <c r="B89" s="24" t="s">
        <v>339</v>
      </c>
      <c r="C89" s="54">
        <f>C92+C95+C98+C101+C104+C107+C110+C113</f>
        <v>11717182.98</v>
      </c>
      <c r="D89" s="54">
        <f t="shared" si="42"/>
        <v>5368924.4699999997</v>
      </c>
      <c r="E89" s="54">
        <f t="shared" si="42"/>
        <v>1375296.04</v>
      </c>
      <c r="F89" s="54">
        <f t="shared" ref="F89:N89" si="43">F92+F95+F98+F101+F104+F107+F110+F113</f>
        <v>2520530.4700000002</v>
      </c>
      <c r="G89" s="54">
        <f t="shared" si="43"/>
        <v>252154</v>
      </c>
      <c r="H89" s="54">
        <f t="shared" si="43"/>
        <v>360954</v>
      </c>
      <c r="I89" s="54">
        <f t="shared" si="43"/>
        <v>252154</v>
      </c>
      <c r="J89" s="54">
        <f t="shared" si="43"/>
        <v>360954</v>
      </c>
      <c r="K89" s="54">
        <f t="shared" si="43"/>
        <v>252154</v>
      </c>
      <c r="L89" s="54">
        <f t="shared" si="43"/>
        <v>360954</v>
      </c>
      <c r="M89" s="54">
        <f t="shared" si="43"/>
        <v>252154</v>
      </c>
      <c r="N89" s="54">
        <f t="shared" si="43"/>
        <v>360954</v>
      </c>
      <c r="O89" s="99"/>
      <c r="P89" s="77"/>
    </row>
    <row r="90" spans="1:16" x14ac:dyDescent="0.25">
      <c r="A90" s="97" t="s">
        <v>348</v>
      </c>
      <c r="B90" s="24" t="s">
        <v>340</v>
      </c>
      <c r="C90" s="54">
        <f>C92+C91</f>
        <v>4776280.58</v>
      </c>
      <c r="D90" s="54">
        <f>D92+D91</f>
        <v>2720200.97</v>
      </c>
      <c r="E90" s="54">
        <f>E92+E91</f>
        <v>815642.64</v>
      </c>
      <c r="F90" s="54">
        <f>F92+F91</f>
        <v>1240436.97</v>
      </c>
      <c r="G90" s="54">
        <f t="shared" ref="G90:N90" si="44">G92+G91</f>
        <v>0</v>
      </c>
      <c r="H90" s="54">
        <f t="shared" si="44"/>
        <v>0</v>
      </c>
      <c r="I90" s="54">
        <f t="shared" si="44"/>
        <v>0</v>
      </c>
      <c r="J90" s="54">
        <f t="shared" si="44"/>
        <v>0</v>
      </c>
      <c r="K90" s="54">
        <f t="shared" si="44"/>
        <v>0</v>
      </c>
      <c r="L90" s="54">
        <f t="shared" si="44"/>
        <v>0</v>
      </c>
      <c r="M90" s="54">
        <f t="shared" si="44"/>
        <v>0</v>
      </c>
      <c r="N90" s="54">
        <f t="shared" si="44"/>
        <v>0</v>
      </c>
      <c r="O90" s="97" t="s">
        <v>465</v>
      </c>
      <c r="P90" s="76"/>
    </row>
    <row r="91" spans="1:16" ht="150" customHeight="1" x14ac:dyDescent="0.25">
      <c r="A91" s="98"/>
      <c r="B91" s="24" t="s">
        <v>338</v>
      </c>
      <c r="C91" s="44">
        <f>D91+E91+F91+G91+H91+I91+J91+K91+M91+L91+N91</f>
        <v>106700</v>
      </c>
      <c r="D91" s="25">
        <v>106700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98"/>
      <c r="P91" s="76"/>
    </row>
    <row r="92" spans="1:16" ht="96" customHeight="1" x14ac:dyDescent="0.25">
      <c r="A92" s="99"/>
      <c r="B92" s="24" t="s">
        <v>339</v>
      </c>
      <c r="C92" s="54">
        <f>D92+E92+F92+G92+H92+I92+J92+K92+L92+M92+N92</f>
        <v>4669580.58</v>
      </c>
      <c r="D92" s="25">
        <f>2364534.3+248966.67</f>
        <v>2613500.9700000002</v>
      </c>
      <c r="E92" s="25">
        <v>815642.64</v>
      </c>
      <c r="F92" s="25">
        <v>1240436.97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99"/>
      <c r="P92" s="76"/>
    </row>
    <row r="93" spans="1:16" x14ac:dyDescent="0.25">
      <c r="A93" s="97" t="s">
        <v>386</v>
      </c>
      <c r="B93" s="24" t="s">
        <v>340</v>
      </c>
      <c r="C93" s="54">
        <f>C94+C95</f>
        <v>922500</v>
      </c>
      <c r="D93" s="54">
        <f t="shared" ref="D93:N93" si="45">D94+D95</f>
        <v>307500</v>
      </c>
      <c r="E93" s="54">
        <f t="shared" si="45"/>
        <v>307500</v>
      </c>
      <c r="F93" s="54">
        <f t="shared" si="45"/>
        <v>307500</v>
      </c>
      <c r="G93" s="54">
        <f t="shared" si="45"/>
        <v>0</v>
      </c>
      <c r="H93" s="54">
        <f t="shared" si="45"/>
        <v>0</v>
      </c>
      <c r="I93" s="54">
        <f t="shared" si="45"/>
        <v>0</v>
      </c>
      <c r="J93" s="54">
        <f t="shared" si="45"/>
        <v>0</v>
      </c>
      <c r="K93" s="54">
        <f t="shared" si="45"/>
        <v>0</v>
      </c>
      <c r="L93" s="54">
        <f t="shared" si="45"/>
        <v>0</v>
      </c>
      <c r="M93" s="54">
        <f t="shared" si="45"/>
        <v>0</v>
      </c>
      <c r="N93" s="54">
        <f t="shared" si="45"/>
        <v>0</v>
      </c>
      <c r="O93" s="97" t="s">
        <v>466</v>
      </c>
      <c r="P93" s="76"/>
    </row>
    <row r="94" spans="1:16" ht="159" customHeight="1" x14ac:dyDescent="0.25">
      <c r="A94" s="98"/>
      <c r="B94" s="24" t="s">
        <v>338</v>
      </c>
      <c r="C94" s="54">
        <f>D94+E94+F94+G94+H94+I94+J94+K94+L94+M94+N94</f>
        <v>0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98"/>
      <c r="P94" s="76"/>
    </row>
    <row r="95" spans="1:16" ht="108" customHeight="1" x14ac:dyDescent="0.25">
      <c r="A95" s="99"/>
      <c r="B95" s="24" t="s">
        <v>339</v>
      </c>
      <c r="C95" s="54">
        <f>D95+E95+F95+G95+H95+I95+J95+K95+L95+M95+N95</f>
        <v>922500</v>
      </c>
      <c r="D95" s="25">
        <v>307500</v>
      </c>
      <c r="E95" s="25">
        <v>307500</v>
      </c>
      <c r="F95" s="25">
        <v>307500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99"/>
      <c r="P95" s="77"/>
    </row>
    <row r="96" spans="1:16" x14ac:dyDescent="0.25">
      <c r="A96" s="97" t="s">
        <v>387</v>
      </c>
      <c r="B96" s="24" t="s">
        <v>340</v>
      </c>
      <c r="C96" s="54">
        <f>C97+C98</f>
        <v>1250000</v>
      </c>
      <c r="D96" s="54">
        <f t="shared" ref="D96:N96" si="46">D97+D98</f>
        <v>1250000</v>
      </c>
      <c r="E96" s="54">
        <f t="shared" si="46"/>
        <v>0</v>
      </c>
      <c r="F96" s="54">
        <f t="shared" si="46"/>
        <v>0</v>
      </c>
      <c r="G96" s="54">
        <f t="shared" si="46"/>
        <v>0</v>
      </c>
      <c r="H96" s="54">
        <f t="shared" si="46"/>
        <v>0</v>
      </c>
      <c r="I96" s="54">
        <f t="shared" si="46"/>
        <v>0</v>
      </c>
      <c r="J96" s="54">
        <f t="shared" si="46"/>
        <v>0</v>
      </c>
      <c r="K96" s="54">
        <f t="shared" si="46"/>
        <v>0</v>
      </c>
      <c r="L96" s="54">
        <f t="shared" si="46"/>
        <v>0</v>
      </c>
      <c r="M96" s="54">
        <f t="shared" si="46"/>
        <v>0</v>
      </c>
      <c r="N96" s="54">
        <f t="shared" si="46"/>
        <v>0</v>
      </c>
      <c r="O96" s="97" t="s">
        <v>466</v>
      </c>
      <c r="P96" s="75"/>
    </row>
    <row r="97" spans="1:16" ht="156" customHeight="1" x14ac:dyDescent="0.25">
      <c r="A97" s="98"/>
      <c r="B97" s="24" t="s">
        <v>338</v>
      </c>
      <c r="C97" s="54">
        <f>D97+E97+F97+G97+H97+I97+J97+K97+L97+N97+M97</f>
        <v>0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98"/>
      <c r="P97" s="76"/>
    </row>
    <row r="98" spans="1:16" ht="90" customHeight="1" x14ac:dyDescent="0.25">
      <c r="A98" s="99"/>
      <c r="B98" s="24" t="s">
        <v>339</v>
      </c>
      <c r="C98" s="54">
        <f>D98+E98+F98+G98+H98+I98+J98+K98+L98+N98+M98</f>
        <v>1250000</v>
      </c>
      <c r="D98" s="25">
        <v>1250000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99"/>
      <c r="P98" s="77"/>
    </row>
    <row r="99" spans="1:16" x14ac:dyDescent="0.25">
      <c r="A99" s="97" t="s">
        <v>388</v>
      </c>
      <c r="B99" s="24" t="s">
        <v>340</v>
      </c>
      <c r="C99" s="54">
        <f>C100+C101</f>
        <v>225330</v>
      </c>
      <c r="D99" s="54">
        <f t="shared" ref="D99:N99" si="47">D100+D101</f>
        <v>225330</v>
      </c>
      <c r="E99" s="54">
        <f t="shared" si="47"/>
        <v>0</v>
      </c>
      <c r="F99" s="54">
        <f t="shared" si="47"/>
        <v>0</v>
      </c>
      <c r="G99" s="54">
        <f t="shared" si="47"/>
        <v>0</v>
      </c>
      <c r="H99" s="54">
        <f t="shared" si="47"/>
        <v>0</v>
      </c>
      <c r="I99" s="54">
        <f t="shared" si="47"/>
        <v>0</v>
      </c>
      <c r="J99" s="54">
        <f t="shared" si="47"/>
        <v>0</v>
      </c>
      <c r="K99" s="54">
        <f t="shared" si="47"/>
        <v>0</v>
      </c>
      <c r="L99" s="54">
        <f t="shared" si="47"/>
        <v>0</v>
      </c>
      <c r="M99" s="54">
        <f t="shared" si="47"/>
        <v>0</v>
      </c>
      <c r="N99" s="54">
        <f t="shared" si="47"/>
        <v>0</v>
      </c>
      <c r="O99" s="97" t="s">
        <v>466</v>
      </c>
      <c r="P99" s="75"/>
    </row>
    <row r="100" spans="1:16" ht="147" customHeight="1" x14ac:dyDescent="0.25">
      <c r="A100" s="98"/>
      <c r="B100" s="24" t="s">
        <v>338</v>
      </c>
      <c r="C100" s="54">
        <f>D100+E100+F100+G100+H100+I100+J100+K100+L100+M100+N100</f>
        <v>0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98"/>
      <c r="P100" s="76"/>
    </row>
    <row r="101" spans="1:16" ht="96" customHeight="1" x14ac:dyDescent="0.25">
      <c r="A101" s="99"/>
      <c r="B101" s="24" t="s">
        <v>339</v>
      </c>
      <c r="C101" s="54">
        <f>D101+E101+F101+G101+H101+I101+J101+K101+L101+M101+N101</f>
        <v>225330</v>
      </c>
      <c r="D101" s="25">
        <v>225330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99"/>
      <c r="P101" s="77"/>
    </row>
    <row r="102" spans="1:16" x14ac:dyDescent="0.25">
      <c r="A102" s="97" t="s">
        <v>389</v>
      </c>
      <c r="B102" s="24" t="s">
        <v>340</v>
      </c>
      <c r="C102" s="54">
        <f>C103+C104</f>
        <v>2773692.2</v>
      </c>
      <c r="D102" s="54">
        <f t="shared" ref="D102:F102" si="48">D103+D104</f>
        <v>252153.4</v>
      </c>
      <c r="E102" s="54">
        <f t="shared" si="48"/>
        <v>252153.4</v>
      </c>
      <c r="F102" s="54">
        <f t="shared" si="48"/>
        <v>252153.4</v>
      </c>
      <c r="G102" s="54">
        <f>G103+G104</f>
        <v>252154</v>
      </c>
      <c r="H102" s="54">
        <f t="shared" ref="H102:N102" si="49">H103+H104</f>
        <v>252154</v>
      </c>
      <c r="I102" s="54">
        <f t="shared" si="49"/>
        <v>252154</v>
      </c>
      <c r="J102" s="54">
        <f t="shared" si="49"/>
        <v>252154</v>
      </c>
      <c r="K102" s="54">
        <f t="shared" si="49"/>
        <v>252154</v>
      </c>
      <c r="L102" s="54">
        <f t="shared" si="49"/>
        <v>252154</v>
      </c>
      <c r="M102" s="54">
        <f t="shared" si="49"/>
        <v>252154</v>
      </c>
      <c r="N102" s="54">
        <f t="shared" si="49"/>
        <v>252154</v>
      </c>
      <c r="O102" s="97" t="s">
        <v>462</v>
      </c>
      <c r="P102" s="78"/>
    </row>
    <row r="103" spans="1:16" ht="150" customHeight="1" x14ac:dyDescent="0.25">
      <c r="A103" s="98"/>
      <c r="B103" s="24" t="s">
        <v>338</v>
      </c>
      <c r="C103" s="54">
        <f>D103+E103+F103+G103+H103+I103+J103+K103+L103+M103+N103</f>
        <v>0</v>
      </c>
      <c r="D103" s="25">
        <v>0</v>
      </c>
      <c r="E103" s="25">
        <v>0</v>
      </c>
      <c r="F103" s="25">
        <v>0</v>
      </c>
      <c r="G103" s="54">
        <v>0</v>
      </c>
      <c r="H103" s="54">
        <v>0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98"/>
      <c r="P103" s="79"/>
    </row>
    <row r="104" spans="1:16" ht="93" customHeight="1" x14ac:dyDescent="0.25">
      <c r="A104" s="99"/>
      <c r="B104" s="24" t="s">
        <v>339</v>
      </c>
      <c r="C104" s="54">
        <f>D104+E104+F104+G104+H104+I104+J104+K104+L104+M104+N104</f>
        <v>2773692.2</v>
      </c>
      <c r="D104" s="25">
        <v>252153.4</v>
      </c>
      <c r="E104" s="25">
        <v>252153.4</v>
      </c>
      <c r="F104" s="25">
        <v>252153.4</v>
      </c>
      <c r="G104" s="25">
        <v>252154</v>
      </c>
      <c r="H104" s="25">
        <v>252154</v>
      </c>
      <c r="I104" s="25">
        <v>252154</v>
      </c>
      <c r="J104" s="25">
        <v>252154</v>
      </c>
      <c r="K104" s="25">
        <v>252154</v>
      </c>
      <c r="L104" s="25">
        <v>252154</v>
      </c>
      <c r="M104" s="25">
        <v>252154</v>
      </c>
      <c r="N104" s="25">
        <v>252154</v>
      </c>
      <c r="O104" s="99"/>
      <c r="P104" s="80"/>
    </row>
    <row r="105" spans="1:16" x14ac:dyDescent="0.25">
      <c r="A105" s="97" t="s">
        <v>390</v>
      </c>
      <c r="B105" s="24" t="s">
        <v>340</v>
      </c>
      <c r="C105" s="54">
        <f>C106+C107</f>
        <v>1300480.2</v>
      </c>
      <c r="D105" s="54">
        <f t="shared" ref="D105:N105" si="50">D106+D107</f>
        <v>650240.1</v>
      </c>
      <c r="E105" s="54">
        <f t="shared" si="50"/>
        <v>0</v>
      </c>
      <c r="F105" s="54">
        <f t="shared" si="50"/>
        <v>650240.1</v>
      </c>
      <c r="G105" s="54">
        <f t="shared" si="50"/>
        <v>0</v>
      </c>
      <c r="H105" s="54">
        <f t="shared" si="50"/>
        <v>0</v>
      </c>
      <c r="I105" s="54">
        <f t="shared" si="50"/>
        <v>0</v>
      </c>
      <c r="J105" s="54">
        <f t="shared" si="50"/>
        <v>0</v>
      </c>
      <c r="K105" s="54">
        <f t="shared" si="50"/>
        <v>0</v>
      </c>
      <c r="L105" s="54">
        <f t="shared" si="50"/>
        <v>0</v>
      </c>
      <c r="M105" s="54">
        <f t="shared" si="50"/>
        <v>0</v>
      </c>
      <c r="N105" s="54">
        <f t="shared" si="50"/>
        <v>0</v>
      </c>
      <c r="O105" s="97" t="s">
        <v>465</v>
      </c>
      <c r="P105" s="75"/>
    </row>
    <row r="106" spans="1:16" ht="168" customHeight="1" x14ac:dyDescent="0.25">
      <c r="A106" s="98"/>
      <c r="B106" s="24" t="s">
        <v>338</v>
      </c>
      <c r="C106" s="54">
        <f>D106+E106+F106+G106+H106+I106+J106+K106+L106+M106+N106</f>
        <v>0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98"/>
      <c r="P106" s="76"/>
    </row>
    <row r="107" spans="1:16" ht="90" customHeight="1" x14ac:dyDescent="0.25">
      <c r="A107" s="99"/>
      <c r="B107" s="24" t="s">
        <v>339</v>
      </c>
      <c r="C107" s="54">
        <f>D107+E107+F107+G107+H107+I107+J107+K107+L107+M107+N107</f>
        <v>1300480.2</v>
      </c>
      <c r="D107" s="25">
        <v>650240.1</v>
      </c>
      <c r="E107" s="25">
        <v>0</v>
      </c>
      <c r="F107" s="25">
        <f>D107</f>
        <v>650240.1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99"/>
      <c r="P107" s="77"/>
    </row>
    <row r="108" spans="1:16" x14ac:dyDescent="0.25">
      <c r="A108" s="97" t="s">
        <v>391</v>
      </c>
      <c r="B108" s="24" t="s">
        <v>340</v>
      </c>
      <c r="C108" s="54">
        <f>C109+C110</f>
        <v>0</v>
      </c>
      <c r="D108" s="54">
        <f t="shared" ref="D108:N108" si="51">D109+D110</f>
        <v>0</v>
      </c>
      <c r="E108" s="54">
        <f t="shared" si="51"/>
        <v>0</v>
      </c>
      <c r="F108" s="54">
        <f t="shared" si="51"/>
        <v>0</v>
      </c>
      <c r="G108" s="54">
        <f t="shared" si="51"/>
        <v>0</v>
      </c>
      <c r="H108" s="54">
        <f t="shared" si="51"/>
        <v>0</v>
      </c>
      <c r="I108" s="54">
        <f t="shared" si="51"/>
        <v>0</v>
      </c>
      <c r="J108" s="54">
        <f t="shared" si="51"/>
        <v>0</v>
      </c>
      <c r="K108" s="54">
        <f t="shared" si="51"/>
        <v>0</v>
      </c>
      <c r="L108" s="54">
        <f t="shared" si="51"/>
        <v>0</v>
      </c>
      <c r="M108" s="54">
        <f t="shared" si="51"/>
        <v>0</v>
      </c>
      <c r="N108" s="54">
        <f t="shared" si="51"/>
        <v>0</v>
      </c>
      <c r="O108" s="97" t="s">
        <v>462</v>
      </c>
      <c r="P108" s="76"/>
    </row>
    <row r="109" spans="1:16" ht="141" customHeight="1" x14ac:dyDescent="0.25">
      <c r="A109" s="98"/>
      <c r="B109" s="24" t="s">
        <v>338</v>
      </c>
      <c r="C109" s="54">
        <f>D109+E109+F109+G109+H109+I109+J109+K109+L109+M109+N109</f>
        <v>0</v>
      </c>
      <c r="D109" s="54">
        <v>0</v>
      </c>
      <c r="E109" s="54">
        <v>0</v>
      </c>
      <c r="F109" s="54">
        <v>0</v>
      </c>
      <c r="G109" s="54">
        <v>0</v>
      </c>
      <c r="H109" s="54">
        <v>0</v>
      </c>
      <c r="I109" s="54">
        <v>0</v>
      </c>
      <c r="J109" s="54">
        <v>0</v>
      </c>
      <c r="K109" s="54">
        <v>0</v>
      </c>
      <c r="L109" s="54">
        <v>0</v>
      </c>
      <c r="M109" s="54">
        <v>0</v>
      </c>
      <c r="N109" s="54">
        <v>0</v>
      </c>
      <c r="O109" s="98"/>
      <c r="P109" s="76"/>
    </row>
    <row r="110" spans="1:16" ht="105" customHeight="1" x14ac:dyDescent="0.25">
      <c r="A110" s="99"/>
      <c r="B110" s="24" t="s">
        <v>339</v>
      </c>
      <c r="C110" s="54">
        <f>D110+E110+F110+G110+H110+I110+J110+K110+L110+M110+N110</f>
        <v>0</v>
      </c>
      <c r="D110" s="54">
        <v>0</v>
      </c>
      <c r="E110" s="54">
        <v>0</v>
      </c>
      <c r="F110" s="54">
        <v>0</v>
      </c>
      <c r="G110" s="54">
        <v>0</v>
      </c>
      <c r="H110" s="54"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4">
        <v>0</v>
      </c>
      <c r="O110" s="99"/>
      <c r="P110" s="76"/>
    </row>
    <row r="111" spans="1:16" x14ac:dyDescent="0.25">
      <c r="A111" s="97" t="s">
        <v>392</v>
      </c>
      <c r="B111" s="24" t="s">
        <v>340</v>
      </c>
      <c r="C111" s="54">
        <f>C112+C113</f>
        <v>575600</v>
      </c>
      <c r="D111" s="54">
        <f t="shared" ref="D111:E111" si="52">D112+D113</f>
        <v>70200</v>
      </c>
      <c r="E111" s="54">
        <f t="shared" si="52"/>
        <v>0</v>
      </c>
      <c r="F111" s="54">
        <f>F112+F113</f>
        <v>70200</v>
      </c>
      <c r="G111" s="60">
        <f t="shared" ref="G111:H111" si="53">G112+G113</f>
        <v>0</v>
      </c>
      <c r="H111" s="60">
        <f t="shared" si="53"/>
        <v>108800</v>
      </c>
      <c r="I111" s="54">
        <f t="shared" ref="I111:N111" si="54">I112+I113</f>
        <v>0</v>
      </c>
      <c r="J111" s="54">
        <f t="shared" si="54"/>
        <v>108800</v>
      </c>
      <c r="K111" s="54">
        <f t="shared" si="54"/>
        <v>0</v>
      </c>
      <c r="L111" s="54">
        <f t="shared" si="54"/>
        <v>108800</v>
      </c>
      <c r="M111" s="54">
        <f t="shared" si="54"/>
        <v>0</v>
      </c>
      <c r="N111" s="54">
        <f t="shared" si="54"/>
        <v>108800</v>
      </c>
      <c r="O111" s="97" t="s">
        <v>462</v>
      </c>
      <c r="P111" s="76"/>
    </row>
    <row r="112" spans="1:16" ht="150" customHeight="1" x14ac:dyDescent="0.25">
      <c r="A112" s="98"/>
      <c r="B112" s="24" t="s">
        <v>338</v>
      </c>
      <c r="C112" s="54">
        <f>D112+E112+F112+G112+H112+I112+J112+K112+L112+M112+N112</f>
        <v>0</v>
      </c>
      <c r="D112" s="5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0</v>
      </c>
      <c r="O112" s="98"/>
      <c r="P112" s="76"/>
    </row>
    <row r="113" spans="1:230" ht="90" customHeight="1" x14ac:dyDescent="0.25">
      <c r="A113" s="99"/>
      <c r="B113" s="24" t="s">
        <v>339</v>
      </c>
      <c r="C113" s="54">
        <f>D113+E113+F113+G113+H113+I113+J113+K113+L113+M113+N113</f>
        <v>575600</v>
      </c>
      <c r="D113" s="25">
        <v>70200</v>
      </c>
      <c r="E113" s="25">
        <v>0</v>
      </c>
      <c r="F113" s="25">
        <f>D113</f>
        <v>70200</v>
      </c>
      <c r="G113" s="25">
        <v>0</v>
      </c>
      <c r="H113" s="25">
        <v>108800</v>
      </c>
      <c r="I113" s="25">
        <v>0</v>
      </c>
      <c r="J113" s="25">
        <v>108800</v>
      </c>
      <c r="K113" s="25">
        <v>0</v>
      </c>
      <c r="L113" s="25">
        <v>108800</v>
      </c>
      <c r="M113" s="25">
        <v>0</v>
      </c>
      <c r="N113" s="25">
        <v>108800</v>
      </c>
      <c r="O113" s="99"/>
      <c r="P113" s="76"/>
    </row>
    <row r="114" spans="1:230" ht="90" customHeight="1" x14ac:dyDescent="0.25">
      <c r="A114" s="122" t="s">
        <v>488</v>
      </c>
      <c r="B114" s="24" t="s">
        <v>340</v>
      </c>
      <c r="C114" s="92">
        <f>C115+C116</f>
        <v>0</v>
      </c>
      <c r="D114" s="92"/>
      <c r="E114" s="92">
        <f t="shared" ref="E114:N114" si="55">E115+E116</f>
        <v>0</v>
      </c>
      <c r="F114" s="92">
        <f t="shared" si="55"/>
        <v>0</v>
      </c>
      <c r="G114" s="92">
        <f t="shared" si="55"/>
        <v>0</v>
      </c>
      <c r="H114" s="92">
        <f t="shared" si="55"/>
        <v>0</v>
      </c>
      <c r="I114" s="92">
        <f t="shared" si="55"/>
        <v>0</v>
      </c>
      <c r="J114" s="92">
        <f t="shared" si="55"/>
        <v>0</v>
      </c>
      <c r="K114" s="92">
        <f t="shared" si="55"/>
        <v>0</v>
      </c>
      <c r="L114" s="92">
        <f t="shared" si="55"/>
        <v>0</v>
      </c>
      <c r="M114" s="92">
        <f t="shared" si="55"/>
        <v>0</v>
      </c>
      <c r="N114" s="92">
        <f t="shared" si="55"/>
        <v>0</v>
      </c>
      <c r="O114" s="91" t="s">
        <v>466</v>
      </c>
      <c r="P114" s="76"/>
    </row>
    <row r="115" spans="1:230" ht="90" customHeight="1" x14ac:dyDescent="0.25">
      <c r="A115" s="125"/>
      <c r="B115" s="24" t="s">
        <v>338</v>
      </c>
      <c r="C115" s="92">
        <f>D115+E115+F115+G115+H115+I115+J115+K115+L115+M115+N115</f>
        <v>0</v>
      </c>
      <c r="D115" s="92"/>
      <c r="E115" s="92">
        <v>0</v>
      </c>
      <c r="F115" s="92">
        <v>0</v>
      </c>
      <c r="G115" s="92">
        <v>0</v>
      </c>
      <c r="H115" s="92">
        <v>0</v>
      </c>
      <c r="I115" s="92">
        <v>0</v>
      </c>
      <c r="J115" s="92">
        <v>0</v>
      </c>
      <c r="K115" s="92">
        <v>0</v>
      </c>
      <c r="L115" s="92">
        <v>0</v>
      </c>
      <c r="M115" s="92">
        <v>0</v>
      </c>
      <c r="N115" s="92">
        <v>0</v>
      </c>
      <c r="O115" s="91"/>
      <c r="P115" s="76"/>
    </row>
    <row r="116" spans="1:230" x14ac:dyDescent="0.25">
      <c r="A116" s="128"/>
      <c r="B116" s="24" t="s">
        <v>339</v>
      </c>
      <c r="C116" s="92">
        <f>D116+E116+F116+G116+H116+I116+J116+K116+L116+M116+N116</f>
        <v>0</v>
      </c>
      <c r="D116" s="92"/>
      <c r="E116" s="92">
        <v>0</v>
      </c>
      <c r="F116" s="92">
        <v>0</v>
      </c>
      <c r="G116" s="92">
        <v>0</v>
      </c>
      <c r="H116" s="92">
        <v>0</v>
      </c>
      <c r="I116" s="92">
        <v>0</v>
      </c>
      <c r="J116" s="92">
        <v>0</v>
      </c>
      <c r="K116" s="92">
        <v>0</v>
      </c>
      <c r="L116" s="92">
        <v>0</v>
      </c>
      <c r="M116" s="92">
        <v>0</v>
      </c>
      <c r="N116" s="92">
        <v>0</v>
      </c>
    </row>
    <row r="117" spans="1:230" x14ac:dyDescent="0.25">
      <c r="A117" s="97" t="s">
        <v>405</v>
      </c>
      <c r="B117" s="24" t="s">
        <v>340</v>
      </c>
      <c r="C117" s="54">
        <f>C118+C119</f>
        <v>2629306.27</v>
      </c>
      <c r="D117" s="54">
        <f t="shared" ref="D117:M117" si="56">D118+D119</f>
        <v>1094300.07</v>
      </c>
      <c r="E117" s="54">
        <f t="shared" si="56"/>
        <v>767503.1</v>
      </c>
      <c r="F117" s="54">
        <f t="shared" si="56"/>
        <v>767503.1</v>
      </c>
      <c r="G117" s="54">
        <f t="shared" si="56"/>
        <v>0</v>
      </c>
      <c r="H117" s="54">
        <f t="shared" si="56"/>
        <v>0</v>
      </c>
      <c r="I117" s="54">
        <f t="shared" si="56"/>
        <v>0</v>
      </c>
      <c r="J117" s="54">
        <f t="shared" si="56"/>
        <v>0</v>
      </c>
      <c r="K117" s="54">
        <f t="shared" si="56"/>
        <v>0</v>
      </c>
      <c r="L117" s="54">
        <f t="shared" si="56"/>
        <v>0</v>
      </c>
      <c r="M117" s="54">
        <f t="shared" si="56"/>
        <v>0</v>
      </c>
      <c r="N117" s="54">
        <f>N118+N119</f>
        <v>0</v>
      </c>
      <c r="O117" s="97" t="s">
        <v>481</v>
      </c>
      <c r="P117" s="75"/>
    </row>
    <row r="118" spans="1:230" ht="66" x14ac:dyDescent="0.25">
      <c r="A118" s="98"/>
      <c r="B118" s="24" t="s">
        <v>338</v>
      </c>
      <c r="C118" s="54">
        <f>+C121+C124</f>
        <v>0</v>
      </c>
      <c r="D118" s="54">
        <f t="shared" ref="D118:N118" si="57">+D121+D124</f>
        <v>0</v>
      </c>
      <c r="E118" s="54">
        <f t="shared" si="57"/>
        <v>0</v>
      </c>
      <c r="F118" s="54">
        <f t="shared" si="57"/>
        <v>0</v>
      </c>
      <c r="G118" s="54">
        <f t="shared" si="57"/>
        <v>0</v>
      </c>
      <c r="H118" s="54">
        <f t="shared" si="57"/>
        <v>0</v>
      </c>
      <c r="I118" s="54">
        <f t="shared" si="57"/>
        <v>0</v>
      </c>
      <c r="J118" s="54">
        <f t="shared" si="57"/>
        <v>0</v>
      </c>
      <c r="K118" s="54">
        <f t="shared" si="57"/>
        <v>0</v>
      </c>
      <c r="L118" s="54">
        <f t="shared" si="57"/>
        <v>0</v>
      </c>
      <c r="M118" s="54">
        <f t="shared" si="57"/>
        <v>0</v>
      </c>
      <c r="N118" s="54">
        <f t="shared" si="57"/>
        <v>0</v>
      </c>
      <c r="O118" s="98"/>
      <c r="P118" s="76"/>
    </row>
    <row r="119" spans="1:230" ht="162" customHeight="1" x14ac:dyDescent="0.25">
      <c r="A119" s="99"/>
      <c r="B119" s="24" t="s">
        <v>339</v>
      </c>
      <c r="C119" s="54">
        <f>+C122+C125</f>
        <v>2629306.27</v>
      </c>
      <c r="D119" s="54">
        <f t="shared" ref="D119:N119" si="58">+D122+D125</f>
        <v>1094300.07</v>
      </c>
      <c r="E119" s="54">
        <f t="shared" si="58"/>
        <v>767503.1</v>
      </c>
      <c r="F119" s="54">
        <f t="shared" si="58"/>
        <v>767503.1</v>
      </c>
      <c r="G119" s="54">
        <f t="shared" si="58"/>
        <v>0</v>
      </c>
      <c r="H119" s="54">
        <f t="shared" si="58"/>
        <v>0</v>
      </c>
      <c r="I119" s="54">
        <f t="shared" si="58"/>
        <v>0</v>
      </c>
      <c r="J119" s="54">
        <f t="shared" si="58"/>
        <v>0</v>
      </c>
      <c r="K119" s="54">
        <f t="shared" si="58"/>
        <v>0</v>
      </c>
      <c r="L119" s="54">
        <f t="shared" si="58"/>
        <v>0</v>
      </c>
      <c r="M119" s="54">
        <f t="shared" si="58"/>
        <v>0</v>
      </c>
      <c r="N119" s="54">
        <f t="shared" si="58"/>
        <v>0</v>
      </c>
      <c r="O119" s="99"/>
      <c r="P119" s="77"/>
    </row>
    <row r="120" spans="1:230" x14ac:dyDescent="0.25">
      <c r="A120" s="97" t="s">
        <v>447</v>
      </c>
      <c r="B120" s="24" t="s">
        <v>340</v>
      </c>
      <c r="C120" s="54">
        <f t="shared" ref="C120:N120" si="59">C122+C121</f>
        <v>45000</v>
      </c>
      <c r="D120" s="54">
        <f t="shared" si="59"/>
        <v>45000</v>
      </c>
      <c r="E120" s="54">
        <f t="shared" si="59"/>
        <v>0</v>
      </c>
      <c r="F120" s="54">
        <f t="shared" si="59"/>
        <v>0</v>
      </c>
      <c r="G120" s="54">
        <f t="shared" si="59"/>
        <v>0</v>
      </c>
      <c r="H120" s="54">
        <f t="shared" si="59"/>
        <v>0</v>
      </c>
      <c r="I120" s="54">
        <f t="shared" si="59"/>
        <v>0</v>
      </c>
      <c r="J120" s="54">
        <f t="shared" si="59"/>
        <v>0</v>
      </c>
      <c r="K120" s="54">
        <f t="shared" si="59"/>
        <v>0</v>
      </c>
      <c r="L120" s="54">
        <f t="shared" si="59"/>
        <v>0</v>
      </c>
      <c r="M120" s="54">
        <f t="shared" si="59"/>
        <v>0</v>
      </c>
      <c r="N120" s="54">
        <f t="shared" si="59"/>
        <v>0</v>
      </c>
      <c r="O120" s="97" t="s">
        <v>462</v>
      </c>
      <c r="P120" s="76"/>
    </row>
    <row r="121" spans="1:230" ht="156" customHeight="1" x14ac:dyDescent="0.25">
      <c r="A121" s="98"/>
      <c r="B121" s="24" t="s">
        <v>338</v>
      </c>
      <c r="C121" s="54">
        <f>D121+E121+F121+G121+H121+I121+J121+K121+L121+M121+N121</f>
        <v>0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98"/>
      <c r="P121" s="76"/>
    </row>
    <row r="122" spans="1:230" ht="81" customHeight="1" x14ac:dyDescent="0.25">
      <c r="A122" s="99"/>
      <c r="B122" s="50" t="s">
        <v>339</v>
      </c>
      <c r="C122" s="45">
        <f>D122+E122+F122+G122+H122+I122+J122+K122+L122+M122+N122</f>
        <v>45000</v>
      </c>
      <c r="D122" s="53">
        <v>45000</v>
      </c>
      <c r="E122" s="53">
        <v>0</v>
      </c>
      <c r="F122" s="53">
        <v>0</v>
      </c>
      <c r="G122" s="53">
        <v>0</v>
      </c>
      <c r="H122" s="53">
        <v>0</v>
      </c>
      <c r="I122" s="53">
        <v>0</v>
      </c>
      <c r="J122" s="53">
        <v>0</v>
      </c>
      <c r="K122" s="53">
        <v>0</v>
      </c>
      <c r="L122" s="53">
        <v>0</v>
      </c>
      <c r="M122" s="53">
        <v>0</v>
      </c>
      <c r="N122" s="53">
        <v>0</v>
      </c>
      <c r="O122" s="99"/>
      <c r="P122" s="76"/>
    </row>
    <row r="123" spans="1:230" x14ac:dyDescent="0.25">
      <c r="A123" s="97" t="s">
        <v>410</v>
      </c>
      <c r="B123" s="24" t="s">
        <v>340</v>
      </c>
      <c r="C123" s="25">
        <f>C125+C124</f>
        <v>2584306.27</v>
      </c>
      <c r="D123" s="25">
        <f t="shared" ref="D123:N123" si="60">D125+D124</f>
        <v>1049300.07</v>
      </c>
      <c r="E123" s="25">
        <f t="shared" si="60"/>
        <v>767503.1</v>
      </c>
      <c r="F123" s="25">
        <f t="shared" si="60"/>
        <v>767503.1</v>
      </c>
      <c r="G123" s="25">
        <f t="shared" si="60"/>
        <v>0</v>
      </c>
      <c r="H123" s="25">
        <f t="shared" si="60"/>
        <v>0</v>
      </c>
      <c r="I123" s="25">
        <f t="shared" si="60"/>
        <v>0</v>
      </c>
      <c r="J123" s="25">
        <f t="shared" si="60"/>
        <v>0</v>
      </c>
      <c r="K123" s="25">
        <f t="shared" si="60"/>
        <v>0</v>
      </c>
      <c r="L123" s="25">
        <f t="shared" si="60"/>
        <v>0</v>
      </c>
      <c r="M123" s="25">
        <f t="shared" si="60"/>
        <v>0</v>
      </c>
      <c r="N123" s="25">
        <f t="shared" si="60"/>
        <v>0</v>
      </c>
      <c r="O123" s="97" t="s">
        <v>465</v>
      </c>
      <c r="P123" s="76"/>
    </row>
    <row r="124" spans="1:230" ht="135" customHeight="1" x14ac:dyDescent="0.25">
      <c r="A124" s="98"/>
      <c r="B124" s="24" t="s">
        <v>338</v>
      </c>
      <c r="C124" s="54">
        <f t="shared" ref="C124" si="61">D124+E124+F124+G124+H124+I124+J124+K124+L124+M124+N124</f>
        <v>0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98"/>
      <c r="P124" s="76"/>
    </row>
    <row r="125" spans="1:230" ht="90" customHeight="1" x14ac:dyDescent="0.25">
      <c r="A125" s="99"/>
      <c r="B125" s="24" t="s">
        <v>339</v>
      </c>
      <c r="C125" s="54">
        <f>D125+E125+F125+G125+H125+I125+J125+K125+L125+M125+N125</f>
        <v>2584306.27</v>
      </c>
      <c r="D125" s="25">
        <v>1049300.07</v>
      </c>
      <c r="E125" s="25">
        <v>767503.1</v>
      </c>
      <c r="F125" s="25">
        <v>767503.1</v>
      </c>
      <c r="G125" s="25">
        <v>0</v>
      </c>
      <c r="H125" s="25">
        <v>0</v>
      </c>
      <c r="I125" s="25">
        <v>0</v>
      </c>
      <c r="J125" s="25">
        <v>0</v>
      </c>
      <c r="K125" s="25">
        <v>0</v>
      </c>
      <c r="L125" s="25">
        <v>0</v>
      </c>
      <c r="M125" s="25">
        <v>0</v>
      </c>
      <c r="N125" s="25">
        <v>0</v>
      </c>
      <c r="O125" s="99"/>
      <c r="P125" s="76"/>
    </row>
    <row r="126" spans="1:230" ht="33" customHeight="1" x14ac:dyDescent="0.25">
      <c r="A126" s="84" t="s">
        <v>373</v>
      </c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75"/>
      <c r="P126" s="75"/>
    </row>
    <row r="127" spans="1:230" x14ac:dyDescent="0.25">
      <c r="A127" s="88"/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76"/>
      <c r="P127" s="76"/>
    </row>
    <row r="128" spans="1:230" s="26" customFormat="1" x14ac:dyDescent="0.25">
      <c r="A128" s="86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77"/>
      <c r="P128" s="77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19"/>
      <c r="EF128" s="19"/>
      <c r="EG128" s="19"/>
      <c r="EH128" s="19"/>
      <c r="EI128" s="19"/>
      <c r="EJ128" s="19"/>
      <c r="EK128" s="19"/>
      <c r="EL128" s="19"/>
      <c r="EM128" s="19"/>
      <c r="EN128" s="19"/>
      <c r="EO128" s="19"/>
      <c r="EP128" s="19"/>
      <c r="EQ128" s="19"/>
      <c r="ER128" s="19"/>
      <c r="ES128" s="19"/>
      <c r="ET128" s="19"/>
      <c r="EU128" s="19"/>
      <c r="EV128" s="19"/>
      <c r="EW128" s="19"/>
      <c r="EX128" s="19"/>
      <c r="EY128" s="19"/>
      <c r="EZ128" s="19"/>
      <c r="FA128" s="19"/>
      <c r="FB128" s="19"/>
      <c r="FC128" s="19"/>
      <c r="FD128" s="19"/>
      <c r="FE128" s="19"/>
      <c r="FF128" s="19"/>
      <c r="FG128" s="19"/>
      <c r="FH128" s="19"/>
      <c r="FI128" s="19"/>
      <c r="FJ128" s="19"/>
      <c r="FK128" s="19"/>
      <c r="FL128" s="19"/>
      <c r="FM128" s="19"/>
      <c r="FN128" s="19"/>
      <c r="FO128" s="19"/>
      <c r="FP128" s="19"/>
      <c r="FQ128" s="19"/>
      <c r="FR128" s="19"/>
      <c r="FS128" s="19"/>
      <c r="FT128" s="19"/>
      <c r="FU128" s="19"/>
      <c r="FV128" s="19"/>
      <c r="FW128" s="19"/>
      <c r="FX128" s="19"/>
      <c r="FY128" s="19"/>
      <c r="FZ128" s="19"/>
      <c r="GA128" s="19"/>
      <c r="GB128" s="19"/>
      <c r="GC128" s="19"/>
      <c r="GD128" s="19"/>
      <c r="GE128" s="19"/>
      <c r="GF128" s="19"/>
      <c r="GG128" s="19"/>
      <c r="GH128" s="19"/>
      <c r="GI128" s="19"/>
      <c r="GJ128" s="19"/>
      <c r="GK128" s="19"/>
      <c r="GL128" s="19"/>
      <c r="GM128" s="19"/>
      <c r="GN128" s="19"/>
      <c r="GO128" s="19"/>
      <c r="GP128" s="19"/>
      <c r="GQ128" s="19"/>
      <c r="GR128" s="19"/>
      <c r="GS128" s="19"/>
      <c r="GT128" s="19"/>
      <c r="GU128" s="19"/>
      <c r="GV128" s="19"/>
      <c r="GW128" s="19"/>
      <c r="GX128" s="19"/>
      <c r="GY128" s="19"/>
      <c r="GZ128" s="19"/>
      <c r="HA128" s="19"/>
      <c r="HB128" s="19"/>
      <c r="HC128" s="19"/>
      <c r="HD128" s="19"/>
      <c r="HE128" s="19"/>
      <c r="HF128" s="19"/>
      <c r="HG128" s="19"/>
      <c r="HH128" s="19"/>
      <c r="HI128" s="19"/>
      <c r="HJ128" s="19"/>
      <c r="HK128" s="19"/>
      <c r="HL128" s="19"/>
      <c r="HM128" s="19"/>
      <c r="HN128" s="19"/>
      <c r="HO128" s="19"/>
      <c r="HP128" s="19"/>
      <c r="HQ128" s="19"/>
      <c r="HR128" s="19"/>
      <c r="HS128" s="19"/>
      <c r="HT128" s="19"/>
      <c r="HU128" s="19"/>
      <c r="HV128" s="19"/>
    </row>
    <row r="129" spans="1:230" s="26" customFormat="1" x14ac:dyDescent="0.25">
      <c r="A129" s="97" t="s">
        <v>406</v>
      </c>
      <c r="B129" s="24" t="s">
        <v>340</v>
      </c>
      <c r="C129" s="46">
        <f>C130+C131</f>
        <v>1650000</v>
      </c>
      <c r="D129" s="46">
        <f>D130+D131</f>
        <v>150000</v>
      </c>
      <c r="E129" s="46">
        <f t="shared" ref="E129" si="62">E130+E131</f>
        <v>150000</v>
      </c>
      <c r="F129" s="25">
        <f t="shared" ref="F129" si="63">F130+F131</f>
        <v>150000</v>
      </c>
      <c r="G129" s="25">
        <f>G130+G131</f>
        <v>150000</v>
      </c>
      <c r="H129" s="25">
        <f t="shared" ref="H129:N129" si="64">H130+H131</f>
        <v>150000</v>
      </c>
      <c r="I129" s="25">
        <f t="shared" si="64"/>
        <v>150000</v>
      </c>
      <c r="J129" s="25">
        <f t="shared" si="64"/>
        <v>150000</v>
      </c>
      <c r="K129" s="25">
        <f t="shared" si="64"/>
        <v>150000</v>
      </c>
      <c r="L129" s="25">
        <f t="shared" si="64"/>
        <v>150000</v>
      </c>
      <c r="M129" s="25">
        <f t="shared" si="64"/>
        <v>150000</v>
      </c>
      <c r="N129" s="25">
        <f t="shared" si="64"/>
        <v>150000</v>
      </c>
      <c r="O129" s="97" t="s">
        <v>468</v>
      </c>
      <c r="P129" s="67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  <c r="EH129" s="19"/>
      <c r="EI129" s="19"/>
      <c r="EJ129" s="19"/>
      <c r="EK129" s="19"/>
      <c r="EL129" s="19"/>
      <c r="EM129" s="19"/>
      <c r="EN129" s="19"/>
      <c r="EO129" s="19"/>
      <c r="EP129" s="19"/>
      <c r="EQ129" s="19"/>
      <c r="ER129" s="19"/>
      <c r="ES129" s="19"/>
      <c r="ET129" s="19"/>
      <c r="EU129" s="19"/>
      <c r="EV129" s="19"/>
      <c r="EW129" s="19"/>
      <c r="EX129" s="19"/>
      <c r="EY129" s="19"/>
      <c r="EZ129" s="19"/>
      <c r="FA129" s="19"/>
      <c r="FB129" s="19"/>
      <c r="FC129" s="19"/>
      <c r="FD129" s="19"/>
      <c r="FE129" s="19"/>
      <c r="FF129" s="19"/>
      <c r="FG129" s="19"/>
      <c r="FH129" s="19"/>
      <c r="FI129" s="19"/>
      <c r="FJ129" s="19"/>
      <c r="FK129" s="19"/>
      <c r="FL129" s="19"/>
      <c r="FM129" s="19"/>
      <c r="FN129" s="19"/>
      <c r="FO129" s="19"/>
      <c r="FP129" s="19"/>
      <c r="FQ129" s="19"/>
      <c r="FR129" s="19"/>
      <c r="FS129" s="19"/>
      <c r="FT129" s="19"/>
      <c r="FU129" s="19"/>
      <c r="FV129" s="19"/>
      <c r="FW129" s="19"/>
      <c r="FX129" s="19"/>
      <c r="FY129" s="19"/>
      <c r="FZ129" s="19"/>
      <c r="GA129" s="19"/>
      <c r="GB129" s="19"/>
      <c r="GC129" s="19"/>
      <c r="GD129" s="19"/>
      <c r="GE129" s="19"/>
      <c r="GF129" s="19"/>
      <c r="GG129" s="19"/>
      <c r="GH129" s="19"/>
      <c r="GI129" s="19"/>
      <c r="GJ129" s="19"/>
      <c r="GK129" s="19"/>
      <c r="GL129" s="19"/>
      <c r="GM129" s="19"/>
      <c r="GN129" s="19"/>
      <c r="GO129" s="19"/>
      <c r="GP129" s="19"/>
      <c r="GQ129" s="19"/>
      <c r="GR129" s="19"/>
      <c r="GS129" s="19"/>
      <c r="GT129" s="19"/>
      <c r="GU129" s="19"/>
      <c r="GV129" s="19"/>
      <c r="GW129" s="19"/>
      <c r="GX129" s="19"/>
      <c r="GY129" s="19"/>
      <c r="GZ129" s="19"/>
      <c r="HA129" s="19"/>
      <c r="HB129" s="19"/>
      <c r="HC129" s="19"/>
      <c r="HD129" s="19"/>
      <c r="HE129" s="19"/>
      <c r="HF129" s="19"/>
      <c r="HG129" s="19"/>
      <c r="HH129" s="19"/>
      <c r="HI129" s="19"/>
      <c r="HJ129" s="19"/>
      <c r="HK129" s="19"/>
      <c r="HL129" s="19"/>
      <c r="HM129" s="19"/>
      <c r="HN129" s="19"/>
      <c r="HO129" s="19"/>
      <c r="HP129" s="19"/>
      <c r="HQ129" s="19"/>
      <c r="HR129" s="19"/>
      <c r="HS129" s="19"/>
      <c r="HT129" s="19"/>
      <c r="HU129" s="19"/>
      <c r="HV129" s="19"/>
    </row>
    <row r="130" spans="1:230" s="26" customFormat="1" ht="66" x14ac:dyDescent="0.25">
      <c r="A130" s="98"/>
      <c r="B130" s="50" t="s">
        <v>338</v>
      </c>
      <c r="C130" s="47">
        <f>C133</f>
        <v>0</v>
      </c>
      <c r="D130" s="47">
        <f t="shared" ref="D130:F130" si="65">D133</f>
        <v>0</v>
      </c>
      <c r="E130" s="47">
        <f t="shared" si="65"/>
        <v>0</v>
      </c>
      <c r="F130" s="47">
        <f t="shared" si="65"/>
        <v>0</v>
      </c>
      <c r="G130" s="25">
        <f>G133</f>
        <v>0</v>
      </c>
      <c r="H130" s="25">
        <f t="shared" ref="H130:N130" si="66">H133</f>
        <v>0</v>
      </c>
      <c r="I130" s="25">
        <f t="shared" si="66"/>
        <v>0</v>
      </c>
      <c r="J130" s="25">
        <f t="shared" si="66"/>
        <v>0</v>
      </c>
      <c r="K130" s="25">
        <f t="shared" si="66"/>
        <v>0</v>
      </c>
      <c r="L130" s="25">
        <f t="shared" si="66"/>
        <v>0</v>
      </c>
      <c r="M130" s="25">
        <f t="shared" si="66"/>
        <v>0</v>
      </c>
      <c r="N130" s="25">
        <f t="shared" si="66"/>
        <v>0</v>
      </c>
      <c r="O130" s="98"/>
      <c r="P130" s="68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  <c r="EH130" s="19"/>
      <c r="EI130" s="19"/>
      <c r="EJ130" s="19"/>
      <c r="EK130" s="19"/>
      <c r="EL130" s="19"/>
      <c r="EM130" s="19"/>
      <c r="EN130" s="19"/>
      <c r="EO130" s="19"/>
      <c r="EP130" s="19"/>
      <c r="EQ130" s="19"/>
      <c r="ER130" s="19"/>
      <c r="ES130" s="19"/>
      <c r="ET130" s="19"/>
      <c r="EU130" s="19"/>
      <c r="EV130" s="19"/>
      <c r="EW130" s="19"/>
      <c r="EX130" s="19"/>
      <c r="EY130" s="19"/>
      <c r="EZ130" s="19"/>
      <c r="FA130" s="19"/>
      <c r="FB130" s="19"/>
      <c r="FC130" s="19"/>
      <c r="FD130" s="19"/>
      <c r="FE130" s="19"/>
      <c r="FF130" s="19"/>
      <c r="FG130" s="19"/>
      <c r="FH130" s="19"/>
      <c r="FI130" s="19"/>
      <c r="FJ130" s="19"/>
      <c r="FK130" s="19"/>
      <c r="FL130" s="19"/>
      <c r="FM130" s="19"/>
      <c r="FN130" s="19"/>
      <c r="FO130" s="19"/>
      <c r="FP130" s="19"/>
      <c r="FQ130" s="19"/>
      <c r="FR130" s="19"/>
      <c r="FS130" s="19"/>
      <c r="FT130" s="19"/>
      <c r="FU130" s="19"/>
      <c r="FV130" s="19"/>
      <c r="FW130" s="19"/>
      <c r="FX130" s="19"/>
      <c r="FY130" s="19"/>
      <c r="FZ130" s="19"/>
      <c r="GA130" s="19"/>
      <c r="GB130" s="19"/>
      <c r="GC130" s="19"/>
      <c r="GD130" s="19"/>
      <c r="GE130" s="19"/>
      <c r="GF130" s="19"/>
      <c r="GG130" s="19"/>
      <c r="GH130" s="19"/>
      <c r="GI130" s="19"/>
      <c r="GJ130" s="19"/>
      <c r="GK130" s="19"/>
      <c r="GL130" s="19"/>
      <c r="GM130" s="19"/>
      <c r="GN130" s="19"/>
      <c r="GO130" s="19"/>
      <c r="GP130" s="19"/>
      <c r="GQ130" s="19"/>
      <c r="GR130" s="19"/>
      <c r="GS130" s="19"/>
      <c r="GT130" s="19"/>
      <c r="GU130" s="19"/>
      <c r="GV130" s="19"/>
      <c r="GW130" s="19"/>
      <c r="GX130" s="19"/>
      <c r="GY130" s="19"/>
      <c r="GZ130" s="19"/>
      <c r="HA130" s="19"/>
      <c r="HB130" s="19"/>
      <c r="HC130" s="19"/>
      <c r="HD130" s="19"/>
      <c r="HE130" s="19"/>
      <c r="HF130" s="19"/>
      <c r="HG130" s="19"/>
      <c r="HH130" s="19"/>
      <c r="HI130" s="19"/>
      <c r="HJ130" s="19"/>
      <c r="HK130" s="19"/>
      <c r="HL130" s="19"/>
      <c r="HM130" s="19"/>
      <c r="HN130" s="19"/>
      <c r="HO130" s="19"/>
      <c r="HP130" s="19"/>
      <c r="HQ130" s="19"/>
      <c r="HR130" s="19"/>
      <c r="HS130" s="19"/>
      <c r="HT130" s="19"/>
      <c r="HU130" s="19"/>
      <c r="HV130" s="19"/>
    </row>
    <row r="131" spans="1:230" s="26" customFormat="1" x14ac:dyDescent="0.25">
      <c r="A131" s="99"/>
      <c r="B131" s="24" t="s">
        <v>339</v>
      </c>
      <c r="C131" s="47">
        <f>C134</f>
        <v>1650000</v>
      </c>
      <c r="D131" s="47">
        <f t="shared" ref="D131:F131" si="67">D134</f>
        <v>150000</v>
      </c>
      <c r="E131" s="47">
        <f t="shared" si="67"/>
        <v>150000</v>
      </c>
      <c r="F131" s="47">
        <f t="shared" si="67"/>
        <v>150000</v>
      </c>
      <c r="G131" s="25">
        <f>G134</f>
        <v>150000</v>
      </c>
      <c r="H131" s="25">
        <f t="shared" ref="H131:N131" si="68">H134</f>
        <v>150000</v>
      </c>
      <c r="I131" s="25">
        <f t="shared" si="68"/>
        <v>150000</v>
      </c>
      <c r="J131" s="25">
        <f t="shared" si="68"/>
        <v>150000</v>
      </c>
      <c r="K131" s="25">
        <f t="shared" si="68"/>
        <v>150000</v>
      </c>
      <c r="L131" s="25">
        <f t="shared" si="68"/>
        <v>150000</v>
      </c>
      <c r="M131" s="25">
        <f t="shared" si="68"/>
        <v>150000</v>
      </c>
      <c r="N131" s="25">
        <f t="shared" si="68"/>
        <v>150000</v>
      </c>
      <c r="O131" s="99"/>
      <c r="P131" s="6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19"/>
      <c r="EF131" s="19"/>
      <c r="EG131" s="19"/>
      <c r="EH131" s="19"/>
      <c r="EI131" s="19"/>
      <c r="EJ131" s="19"/>
      <c r="EK131" s="19"/>
      <c r="EL131" s="19"/>
      <c r="EM131" s="19"/>
      <c r="EN131" s="19"/>
      <c r="EO131" s="19"/>
      <c r="EP131" s="19"/>
      <c r="EQ131" s="19"/>
      <c r="ER131" s="19"/>
      <c r="ES131" s="19"/>
      <c r="ET131" s="19"/>
      <c r="EU131" s="19"/>
      <c r="EV131" s="19"/>
      <c r="EW131" s="19"/>
      <c r="EX131" s="19"/>
      <c r="EY131" s="19"/>
      <c r="EZ131" s="19"/>
      <c r="FA131" s="19"/>
      <c r="FB131" s="19"/>
      <c r="FC131" s="19"/>
      <c r="FD131" s="19"/>
      <c r="FE131" s="19"/>
      <c r="FF131" s="19"/>
      <c r="FG131" s="19"/>
      <c r="FH131" s="19"/>
      <c r="FI131" s="19"/>
      <c r="FJ131" s="19"/>
      <c r="FK131" s="19"/>
      <c r="FL131" s="19"/>
      <c r="FM131" s="19"/>
      <c r="FN131" s="19"/>
      <c r="FO131" s="19"/>
      <c r="FP131" s="19"/>
      <c r="FQ131" s="19"/>
      <c r="FR131" s="19"/>
      <c r="FS131" s="19"/>
      <c r="FT131" s="19"/>
      <c r="FU131" s="19"/>
      <c r="FV131" s="19"/>
      <c r="FW131" s="19"/>
      <c r="FX131" s="19"/>
      <c r="FY131" s="19"/>
      <c r="FZ131" s="19"/>
      <c r="GA131" s="19"/>
      <c r="GB131" s="19"/>
      <c r="GC131" s="19"/>
      <c r="GD131" s="19"/>
      <c r="GE131" s="19"/>
      <c r="GF131" s="19"/>
      <c r="GG131" s="19"/>
      <c r="GH131" s="19"/>
      <c r="GI131" s="19"/>
      <c r="GJ131" s="19"/>
      <c r="GK131" s="19"/>
      <c r="GL131" s="19"/>
      <c r="GM131" s="19"/>
      <c r="GN131" s="19"/>
      <c r="GO131" s="19"/>
      <c r="GP131" s="19"/>
      <c r="GQ131" s="19"/>
      <c r="GR131" s="19"/>
      <c r="GS131" s="19"/>
      <c r="GT131" s="19"/>
      <c r="GU131" s="19"/>
      <c r="GV131" s="19"/>
      <c r="GW131" s="19"/>
      <c r="GX131" s="19"/>
      <c r="GY131" s="19"/>
      <c r="GZ131" s="19"/>
      <c r="HA131" s="19"/>
      <c r="HB131" s="19"/>
      <c r="HC131" s="19"/>
      <c r="HD131" s="19"/>
      <c r="HE131" s="19"/>
      <c r="HF131" s="19"/>
      <c r="HG131" s="19"/>
      <c r="HH131" s="19"/>
      <c r="HI131" s="19"/>
      <c r="HJ131" s="19"/>
      <c r="HK131" s="19"/>
      <c r="HL131" s="19"/>
      <c r="HM131" s="19"/>
      <c r="HN131" s="19"/>
      <c r="HO131" s="19"/>
      <c r="HP131" s="19"/>
      <c r="HQ131" s="19"/>
      <c r="HR131" s="19"/>
      <c r="HS131" s="19"/>
      <c r="HT131" s="19"/>
      <c r="HU131" s="19"/>
      <c r="HV131" s="19"/>
    </row>
    <row r="132" spans="1:230" x14ac:dyDescent="0.25">
      <c r="A132" s="106" t="s">
        <v>363</v>
      </c>
      <c r="B132" s="24" t="s">
        <v>340</v>
      </c>
      <c r="C132" s="25">
        <f>D132+E132+F132+G132+H132+I132+J132+K132+L132+M132+N132</f>
        <v>1650000</v>
      </c>
      <c r="D132" s="25">
        <f t="shared" ref="D132:F132" si="69">D133+D134</f>
        <v>150000</v>
      </c>
      <c r="E132" s="25">
        <f t="shared" si="69"/>
        <v>150000</v>
      </c>
      <c r="F132" s="25">
        <f t="shared" si="69"/>
        <v>150000</v>
      </c>
      <c r="G132" s="25">
        <f>G133+G134</f>
        <v>150000</v>
      </c>
      <c r="H132" s="25">
        <f t="shared" ref="H132:N132" si="70">H133+H134</f>
        <v>150000</v>
      </c>
      <c r="I132" s="25">
        <f t="shared" si="70"/>
        <v>150000</v>
      </c>
      <c r="J132" s="25">
        <f t="shared" si="70"/>
        <v>150000</v>
      </c>
      <c r="K132" s="25">
        <f t="shared" si="70"/>
        <v>150000</v>
      </c>
      <c r="L132" s="25">
        <f t="shared" si="70"/>
        <v>150000</v>
      </c>
      <c r="M132" s="25">
        <f t="shared" si="70"/>
        <v>150000</v>
      </c>
      <c r="N132" s="25">
        <f t="shared" si="70"/>
        <v>150000</v>
      </c>
      <c r="O132" s="97" t="s">
        <v>468</v>
      </c>
      <c r="P132" s="100"/>
    </row>
    <row r="133" spans="1:230" ht="66" x14ac:dyDescent="0.25">
      <c r="A133" s="107"/>
      <c r="B133" s="50" t="s">
        <v>338</v>
      </c>
      <c r="C133" s="54">
        <f>D133+E133+F133+G133+H133+I133+J133+K133+L133+M133+N133</f>
        <v>0</v>
      </c>
      <c r="D133" s="54">
        <v>0</v>
      </c>
      <c r="E133" s="54">
        <v>0</v>
      </c>
      <c r="F133" s="54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98"/>
      <c r="P133" s="101"/>
    </row>
    <row r="134" spans="1:230" ht="150" customHeight="1" x14ac:dyDescent="0.25">
      <c r="A134" s="108"/>
      <c r="B134" s="24" t="s">
        <v>339</v>
      </c>
      <c r="C134" s="54">
        <f>D134+E134+F134+G134+H134+I134+J134+K134+L134+M134+N134</f>
        <v>1650000</v>
      </c>
      <c r="D134" s="54">
        <v>150000</v>
      </c>
      <c r="E134" s="54">
        <v>150000</v>
      </c>
      <c r="F134" s="54">
        <v>150000</v>
      </c>
      <c r="G134" s="25">
        <v>150000</v>
      </c>
      <c r="H134" s="25">
        <v>150000</v>
      </c>
      <c r="I134" s="25">
        <v>150000</v>
      </c>
      <c r="J134" s="25">
        <v>150000</v>
      </c>
      <c r="K134" s="25">
        <v>150000</v>
      </c>
      <c r="L134" s="25">
        <v>150000</v>
      </c>
      <c r="M134" s="25">
        <v>150000</v>
      </c>
      <c r="N134" s="25">
        <v>150000</v>
      </c>
      <c r="O134" s="99"/>
      <c r="P134" s="102"/>
    </row>
    <row r="135" spans="1:230" s="27" customFormat="1" ht="54" customHeight="1" x14ac:dyDescent="0.25">
      <c r="A135" s="118" t="s">
        <v>351</v>
      </c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20"/>
      <c r="P135" s="71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  <c r="BI135" s="30"/>
      <c r="BJ135" s="30"/>
      <c r="BK135" s="30"/>
      <c r="BL135" s="30"/>
      <c r="BM135" s="30"/>
      <c r="BN135" s="30"/>
      <c r="BO135" s="30"/>
      <c r="BP135" s="30"/>
      <c r="BQ135" s="30"/>
      <c r="BR135" s="30"/>
      <c r="BS135" s="30"/>
      <c r="BT135" s="30"/>
      <c r="BU135" s="30"/>
      <c r="BV135" s="30"/>
      <c r="BW135" s="30"/>
      <c r="BX135" s="30"/>
      <c r="BY135" s="30"/>
      <c r="BZ135" s="30"/>
      <c r="CA135" s="30"/>
      <c r="CB135" s="30"/>
      <c r="CC135" s="30"/>
      <c r="CD135" s="30"/>
      <c r="CE135" s="30"/>
      <c r="CF135" s="30"/>
      <c r="CG135" s="30"/>
      <c r="CH135" s="30"/>
      <c r="CI135" s="30"/>
      <c r="CJ135" s="30"/>
      <c r="CK135" s="30"/>
      <c r="CL135" s="30"/>
      <c r="CM135" s="30"/>
      <c r="CN135" s="30"/>
      <c r="CO135" s="30"/>
      <c r="CP135" s="30"/>
      <c r="CQ135" s="30"/>
      <c r="CR135" s="30"/>
      <c r="CS135" s="30"/>
      <c r="CT135" s="30"/>
      <c r="CU135" s="30"/>
      <c r="CV135" s="30"/>
      <c r="CW135" s="30"/>
      <c r="CX135" s="30"/>
      <c r="CY135" s="30"/>
      <c r="CZ135" s="30"/>
      <c r="DA135" s="30"/>
      <c r="DB135" s="30"/>
      <c r="DC135" s="30"/>
      <c r="DD135" s="30"/>
      <c r="DE135" s="30"/>
      <c r="DF135" s="30"/>
      <c r="DG135" s="30"/>
      <c r="DH135" s="30"/>
      <c r="DI135" s="30"/>
      <c r="DJ135" s="30"/>
      <c r="DK135" s="30"/>
      <c r="DL135" s="30"/>
      <c r="DM135" s="30"/>
      <c r="DN135" s="30"/>
      <c r="DO135" s="30"/>
      <c r="DP135" s="30"/>
      <c r="DQ135" s="30"/>
      <c r="DR135" s="30"/>
      <c r="DS135" s="30"/>
      <c r="DT135" s="30"/>
      <c r="DU135" s="30"/>
      <c r="DV135" s="30"/>
      <c r="DW135" s="30"/>
      <c r="DX135" s="30"/>
      <c r="DY135" s="30"/>
      <c r="DZ135" s="30"/>
      <c r="EA135" s="30"/>
      <c r="EB135" s="30"/>
      <c r="EC135" s="30"/>
      <c r="ED135" s="30"/>
      <c r="EE135" s="30"/>
      <c r="EF135" s="30"/>
      <c r="EG135" s="30"/>
      <c r="EH135" s="30"/>
      <c r="EI135" s="30"/>
      <c r="EJ135" s="30"/>
      <c r="EK135" s="30"/>
      <c r="EL135" s="30"/>
      <c r="EM135" s="30"/>
      <c r="EN135" s="30"/>
      <c r="EO135" s="30"/>
      <c r="EP135" s="30"/>
      <c r="EQ135" s="30"/>
      <c r="ER135" s="30"/>
      <c r="ES135" s="30"/>
      <c r="ET135" s="30"/>
      <c r="EU135" s="30"/>
      <c r="EV135" s="30"/>
      <c r="EW135" s="30"/>
      <c r="EX135" s="30"/>
      <c r="EY135" s="30"/>
      <c r="EZ135" s="30"/>
      <c r="FA135" s="30"/>
      <c r="FB135" s="30"/>
      <c r="FC135" s="30"/>
      <c r="FD135" s="30"/>
      <c r="FE135" s="30"/>
      <c r="FF135" s="30"/>
      <c r="FG135" s="30"/>
      <c r="FH135" s="30"/>
      <c r="FI135" s="30"/>
      <c r="FJ135" s="30"/>
      <c r="FK135" s="30"/>
      <c r="FL135" s="30"/>
      <c r="FM135" s="30"/>
      <c r="FN135" s="30"/>
      <c r="FO135" s="30"/>
      <c r="FP135" s="30"/>
      <c r="FQ135" s="30"/>
      <c r="FR135" s="30"/>
      <c r="FS135" s="30"/>
      <c r="FT135" s="30"/>
      <c r="FU135" s="30"/>
      <c r="FV135" s="30"/>
      <c r="FW135" s="30"/>
      <c r="FX135" s="30"/>
      <c r="FY135" s="30"/>
      <c r="FZ135" s="30"/>
      <c r="GA135" s="30"/>
      <c r="GB135" s="30"/>
      <c r="GC135" s="30"/>
      <c r="GD135" s="30"/>
      <c r="GE135" s="30"/>
      <c r="GF135" s="30"/>
      <c r="GG135" s="30"/>
      <c r="GH135" s="30"/>
      <c r="GI135" s="30"/>
      <c r="GJ135" s="30"/>
      <c r="GK135" s="30"/>
      <c r="GL135" s="30"/>
      <c r="GM135" s="30"/>
      <c r="GN135" s="30"/>
      <c r="GO135" s="30"/>
      <c r="GP135" s="30"/>
      <c r="GQ135" s="30"/>
      <c r="GR135" s="30"/>
      <c r="GS135" s="30"/>
      <c r="GT135" s="30"/>
      <c r="GU135" s="30"/>
      <c r="GV135" s="30"/>
      <c r="GW135" s="30"/>
      <c r="GX135" s="30"/>
      <c r="GY135" s="30"/>
      <c r="GZ135" s="30"/>
      <c r="HA135" s="30"/>
      <c r="HB135" s="30"/>
      <c r="HC135" s="30"/>
      <c r="HD135" s="30"/>
      <c r="HE135" s="30"/>
      <c r="HF135" s="30"/>
      <c r="HG135" s="30"/>
      <c r="HH135" s="30"/>
      <c r="HI135" s="30"/>
      <c r="HJ135" s="30"/>
      <c r="HK135" s="30"/>
      <c r="HL135" s="30"/>
      <c r="HM135" s="30"/>
      <c r="HN135" s="30"/>
      <c r="HO135" s="30"/>
      <c r="HP135" s="30"/>
      <c r="HQ135" s="30"/>
      <c r="HR135" s="30"/>
      <c r="HS135" s="30"/>
      <c r="HT135" s="30"/>
      <c r="HU135" s="30"/>
      <c r="HV135" s="30"/>
    </row>
    <row r="136" spans="1:230" s="27" customFormat="1" x14ac:dyDescent="0.25">
      <c r="A136" s="97" t="s">
        <v>352</v>
      </c>
      <c r="B136" s="24" t="s">
        <v>340</v>
      </c>
      <c r="C136" s="25">
        <f>C142+C139</f>
        <v>2355859.2799999998</v>
      </c>
      <c r="D136" s="25">
        <f>D138+D137</f>
        <v>560299.76</v>
      </c>
      <c r="E136" s="25">
        <f>E138+E137</f>
        <v>331775.76</v>
      </c>
      <c r="F136" s="25">
        <f>F138+F137</f>
        <v>331775.76</v>
      </c>
      <c r="G136" s="25">
        <f>G137+G138</f>
        <v>211576</v>
      </c>
      <c r="H136" s="25">
        <f t="shared" ref="H136:N136" si="71">H137+H138</f>
        <v>211576</v>
      </c>
      <c r="I136" s="25">
        <f t="shared" si="71"/>
        <v>211576</v>
      </c>
      <c r="J136" s="25">
        <f t="shared" si="71"/>
        <v>211576</v>
      </c>
      <c r="K136" s="25">
        <f t="shared" si="71"/>
        <v>211576</v>
      </c>
      <c r="L136" s="25">
        <f t="shared" si="71"/>
        <v>211576</v>
      </c>
      <c r="M136" s="25">
        <f t="shared" si="71"/>
        <v>211576</v>
      </c>
      <c r="N136" s="25">
        <f t="shared" si="71"/>
        <v>211576</v>
      </c>
      <c r="O136" s="97" t="s">
        <v>469</v>
      </c>
      <c r="P136" s="10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0"/>
      <c r="BF136" s="30"/>
      <c r="BG136" s="30"/>
      <c r="BH136" s="30"/>
      <c r="BI136" s="30"/>
      <c r="BJ136" s="30"/>
      <c r="BK136" s="30"/>
      <c r="BL136" s="30"/>
      <c r="BM136" s="30"/>
      <c r="BN136" s="30"/>
      <c r="BO136" s="30"/>
      <c r="BP136" s="30"/>
      <c r="BQ136" s="30"/>
      <c r="BR136" s="30"/>
      <c r="BS136" s="30"/>
      <c r="BT136" s="30"/>
      <c r="BU136" s="30"/>
      <c r="BV136" s="30"/>
      <c r="BW136" s="30"/>
      <c r="BX136" s="30"/>
      <c r="BY136" s="30"/>
      <c r="BZ136" s="30"/>
      <c r="CA136" s="30"/>
      <c r="CB136" s="30"/>
      <c r="CC136" s="30"/>
      <c r="CD136" s="30"/>
      <c r="CE136" s="30"/>
      <c r="CF136" s="30"/>
      <c r="CG136" s="30"/>
      <c r="CH136" s="30"/>
      <c r="CI136" s="30"/>
      <c r="CJ136" s="30"/>
      <c r="CK136" s="30"/>
      <c r="CL136" s="30"/>
      <c r="CM136" s="30"/>
      <c r="CN136" s="30"/>
      <c r="CO136" s="30"/>
      <c r="CP136" s="30"/>
      <c r="CQ136" s="30"/>
      <c r="CR136" s="30"/>
      <c r="CS136" s="30"/>
      <c r="CT136" s="30"/>
      <c r="CU136" s="30"/>
      <c r="CV136" s="30"/>
      <c r="CW136" s="30"/>
      <c r="CX136" s="30"/>
      <c r="CY136" s="30"/>
      <c r="CZ136" s="30"/>
      <c r="DA136" s="30"/>
      <c r="DB136" s="30"/>
      <c r="DC136" s="30"/>
      <c r="DD136" s="30"/>
      <c r="DE136" s="30"/>
      <c r="DF136" s="30"/>
      <c r="DG136" s="30"/>
      <c r="DH136" s="30"/>
      <c r="DI136" s="30"/>
      <c r="DJ136" s="30"/>
      <c r="DK136" s="30"/>
      <c r="DL136" s="30"/>
      <c r="DM136" s="30"/>
      <c r="DN136" s="30"/>
      <c r="DO136" s="30"/>
      <c r="DP136" s="30"/>
      <c r="DQ136" s="30"/>
      <c r="DR136" s="30"/>
      <c r="DS136" s="30"/>
      <c r="DT136" s="30"/>
      <c r="DU136" s="30"/>
      <c r="DV136" s="30"/>
      <c r="DW136" s="30"/>
      <c r="DX136" s="30"/>
      <c r="DY136" s="30"/>
      <c r="DZ136" s="30"/>
      <c r="EA136" s="30"/>
      <c r="EB136" s="30"/>
      <c r="EC136" s="30"/>
      <c r="ED136" s="30"/>
      <c r="EE136" s="30"/>
      <c r="EF136" s="30"/>
      <c r="EG136" s="30"/>
      <c r="EH136" s="30"/>
      <c r="EI136" s="30"/>
      <c r="EJ136" s="30"/>
      <c r="EK136" s="30"/>
      <c r="EL136" s="30"/>
      <c r="EM136" s="30"/>
      <c r="EN136" s="30"/>
      <c r="EO136" s="30"/>
      <c r="EP136" s="30"/>
      <c r="EQ136" s="30"/>
      <c r="ER136" s="30"/>
      <c r="ES136" s="30"/>
      <c r="ET136" s="30"/>
      <c r="EU136" s="30"/>
      <c r="EV136" s="30"/>
      <c r="EW136" s="30"/>
      <c r="EX136" s="30"/>
      <c r="EY136" s="30"/>
      <c r="EZ136" s="30"/>
      <c r="FA136" s="30"/>
      <c r="FB136" s="30"/>
      <c r="FC136" s="30"/>
      <c r="FD136" s="30"/>
      <c r="FE136" s="30"/>
      <c r="FF136" s="30"/>
      <c r="FG136" s="30"/>
      <c r="FH136" s="30"/>
      <c r="FI136" s="30"/>
      <c r="FJ136" s="30"/>
      <c r="FK136" s="30"/>
      <c r="FL136" s="30"/>
      <c r="FM136" s="30"/>
      <c r="FN136" s="30"/>
      <c r="FO136" s="30"/>
      <c r="FP136" s="30"/>
      <c r="FQ136" s="30"/>
      <c r="FR136" s="30"/>
      <c r="FS136" s="30"/>
      <c r="FT136" s="30"/>
      <c r="FU136" s="30"/>
      <c r="FV136" s="30"/>
      <c r="FW136" s="30"/>
      <c r="FX136" s="30"/>
      <c r="FY136" s="30"/>
      <c r="FZ136" s="30"/>
      <c r="GA136" s="30"/>
      <c r="GB136" s="30"/>
      <c r="GC136" s="30"/>
      <c r="GD136" s="30"/>
      <c r="GE136" s="30"/>
      <c r="GF136" s="30"/>
      <c r="GG136" s="30"/>
      <c r="GH136" s="30"/>
      <c r="GI136" s="30"/>
      <c r="GJ136" s="30"/>
      <c r="GK136" s="30"/>
      <c r="GL136" s="30"/>
      <c r="GM136" s="30"/>
      <c r="GN136" s="30"/>
      <c r="GO136" s="30"/>
      <c r="GP136" s="30"/>
      <c r="GQ136" s="30"/>
      <c r="GR136" s="30"/>
      <c r="GS136" s="30"/>
      <c r="GT136" s="30"/>
      <c r="GU136" s="30"/>
      <c r="GV136" s="30"/>
      <c r="GW136" s="30"/>
      <c r="GX136" s="30"/>
      <c r="GY136" s="30"/>
      <c r="GZ136" s="30"/>
      <c r="HA136" s="30"/>
      <c r="HB136" s="30"/>
      <c r="HC136" s="30"/>
      <c r="HD136" s="30"/>
      <c r="HE136" s="30"/>
      <c r="HF136" s="30"/>
      <c r="HG136" s="30"/>
      <c r="HH136" s="30"/>
      <c r="HI136" s="30"/>
      <c r="HJ136" s="30"/>
      <c r="HK136" s="30"/>
      <c r="HL136" s="30"/>
      <c r="HM136" s="30"/>
      <c r="HN136" s="30"/>
      <c r="HO136" s="30"/>
      <c r="HP136" s="30"/>
      <c r="HQ136" s="30"/>
      <c r="HR136" s="30"/>
      <c r="HS136" s="30"/>
      <c r="HT136" s="30"/>
      <c r="HU136" s="30"/>
      <c r="HV136" s="30"/>
    </row>
    <row r="137" spans="1:230" s="27" customFormat="1" ht="159" customHeight="1" x14ac:dyDescent="0.25">
      <c r="A137" s="98"/>
      <c r="B137" s="50" t="s">
        <v>338</v>
      </c>
      <c r="C137" s="25">
        <f t="shared" ref="C137:E138" si="72">C140+C143</f>
        <v>0</v>
      </c>
      <c r="D137" s="25">
        <f t="shared" si="72"/>
        <v>0</v>
      </c>
      <c r="E137" s="25">
        <f t="shared" si="72"/>
        <v>0</v>
      </c>
      <c r="F137" s="25">
        <f t="shared" ref="F137" si="73">F140+F143</f>
        <v>0</v>
      </c>
      <c r="G137" s="25">
        <f>G140+G143+G146</f>
        <v>0</v>
      </c>
      <c r="H137" s="25">
        <f t="shared" ref="H137:N137" si="74">H140+H143+H146</f>
        <v>0</v>
      </c>
      <c r="I137" s="25">
        <f t="shared" si="74"/>
        <v>0</v>
      </c>
      <c r="J137" s="25">
        <f t="shared" si="74"/>
        <v>0</v>
      </c>
      <c r="K137" s="25">
        <f t="shared" si="74"/>
        <v>0</v>
      </c>
      <c r="L137" s="25">
        <f t="shared" si="74"/>
        <v>0</v>
      </c>
      <c r="M137" s="25">
        <f t="shared" si="74"/>
        <v>0</v>
      </c>
      <c r="N137" s="25">
        <f t="shared" si="74"/>
        <v>0</v>
      </c>
      <c r="O137" s="98"/>
      <c r="P137" s="101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  <c r="BI137" s="30"/>
      <c r="BJ137" s="30"/>
      <c r="BK137" s="30"/>
      <c r="BL137" s="30"/>
      <c r="BM137" s="30"/>
      <c r="BN137" s="30"/>
      <c r="BO137" s="30"/>
      <c r="BP137" s="30"/>
      <c r="BQ137" s="30"/>
      <c r="BR137" s="30"/>
      <c r="BS137" s="30"/>
      <c r="BT137" s="30"/>
      <c r="BU137" s="30"/>
      <c r="BV137" s="30"/>
      <c r="BW137" s="30"/>
      <c r="BX137" s="30"/>
      <c r="BY137" s="30"/>
      <c r="BZ137" s="30"/>
      <c r="CA137" s="30"/>
      <c r="CB137" s="30"/>
      <c r="CC137" s="30"/>
      <c r="CD137" s="30"/>
      <c r="CE137" s="30"/>
      <c r="CF137" s="30"/>
      <c r="CG137" s="30"/>
      <c r="CH137" s="30"/>
      <c r="CI137" s="30"/>
      <c r="CJ137" s="30"/>
      <c r="CK137" s="30"/>
      <c r="CL137" s="30"/>
      <c r="CM137" s="30"/>
      <c r="CN137" s="30"/>
      <c r="CO137" s="30"/>
      <c r="CP137" s="30"/>
      <c r="CQ137" s="30"/>
      <c r="CR137" s="30"/>
      <c r="CS137" s="30"/>
      <c r="CT137" s="30"/>
      <c r="CU137" s="30"/>
      <c r="CV137" s="30"/>
      <c r="CW137" s="30"/>
      <c r="CX137" s="30"/>
      <c r="CY137" s="30"/>
      <c r="CZ137" s="30"/>
      <c r="DA137" s="30"/>
      <c r="DB137" s="30"/>
      <c r="DC137" s="30"/>
      <c r="DD137" s="30"/>
      <c r="DE137" s="30"/>
      <c r="DF137" s="30"/>
      <c r="DG137" s="30"/>
      <c r="DH137" s="30"/>
      <c r="DI137" s="30"/>
      <c r="DJ137" s="30"/>
      <c r="DK137" s="30"/>
      <c r="DL137" s="30"/>
      <c r="DM137" s="30"/>
      <c r="DN137" s="30"/>
      <c r="DO137" s="30"/>
      <c r="DP137" s="30"/>
      <c r="DQ137" s="30"/>
      <c r="DR137" s="30"/>
      <c r="DS137" s="30"/>
      <c r="DT137" s="30"/>
      <c r="DU137" s="30"/>
      <c r="DV137" s="30"/>
      <c r="DW137" s="30"/>
      <c r="DX137" s="30"/>
      <c r="DY137" s="30"/>
      <c r="DZ137" s="30"/>
      <c r="EA137" s="30"/>
      <c r="EB137" s="30"/>
      <c r="EC137" s="30"/>
      <c r="ED137" s="30"/>
      <c r="EE137" s="30"/>
      <c r="EF137" s="30"/>
      <c r="EG137" s="30"/>
      <c r="EH137" s="30"/>
      <c r="EI137" s="30"/>
      <c r="EJ137" s="30"/>
      <c r="EK137" s="30"/>
      <c r="EL137" s="30"/>
      <c r="EM137" s="30"/>
      <c r="EN137" s="30"/>
      <c r="EO137" s="30"/>
      <c r="EP137" s="30"/>
      <c r="EQ137" s="30"/>
      <c r="ER137" s="30"/>
      <c r="ES137" s="30"/>
      <c r="ET137" s="30"/>
      <c r="EU137" s="30"/>
      <c r="EV137" s="30"/>
      <c r="EW137" s="30"/>
      <c r="EX137" s="30"/>
      <c r="EY137" s="30"/>
      <c r="EZ137" s="30"/>
      <c r="FA137" s="30"/>
      <c r="FB137" s="30"/>
      <c r="FC137" s="30"/>
      <c r="FD137" s="30"/>
      <c r="FE137" s="30"/>
      <c r="FF137" s="30"/>
      <c r="FG137" s="30"/>
      <c r="FH137" s="30"/>
      <c r="FI137" s="30"/>
      <c r="FJ137" s="30"/>
      <c r="FK137" s="30"/>
      <c r="FL137" s="30"/>
      <c r="FM137" s="30"/>
      <c r="FN137" s="30"/>
      <c r="FO137" s="30"/>
      <c r="FP137" s="30"/>
      <c r="FQ137" s="30"/>
      <c r="FR137" s="30"/>
      <c r="FS137" s="30"/>
      <c r="FT137" s="30"/>
      <c r="FU137" s="30"/>
      <c r="FV137" s="30"/>
      <c r="FW137" s="30"/>
      <c r="FX137" s="30"/>
      <c r="FY137" s="30"/>
      <c r="FZ137" s="30"/>
      <c r="GA137" s="30"/>
      <c r="GB137" s="30"/>
      <c r="GC137" s="30"/>
      <c r="GD137" s="30"/>
      <c r="GE137" s="30"/>
      <c r="GF137" s="30"/>
      <c r="GG137" s="30"/>
      <c r="GH137" s="30"/>
      <c r="GI137" s="30"/>
      <c r="GJ137" s="30"/>
      <c r="GK137" s="30"/>
      <c r="GL137" s="30"/>
      <c r="GM137" s="30"/>
      <c r="GN137" s="30"/>
      <c r="GO137" s="30"/>
      <c r="GP137" s="30"/>
      <c r="GQ137" s="30"/>
      <c r="GR137" s="30"/>
      <c r="GS137" s="30"/>
      <c r="GT137" s="30"/>
      <c r="GU137" s="30"/>
      <c r="GV137" s="30"/>
      <c r="GW137" s="30"/>
      <c r="GX137" s="30"/>
      <c r="GY137" s="30"/>
      <c r="GZ137" s="30"/>
      <c r="HA137" s="30"/>
      <c r="HB137" s="30"/>
      <c r="HC137" s="30"/>
      <c r="HD137" s="30"/>
      <c r="HE137" s="30"/>
      <c r="HF137" s="30"/>
      <c r="HG137" s="30"/>
      <c r="HH137" s="30"/>
      <c r="HI137" s="30"/>
      <c r="HJ137" s="30"/>
      <c r="HK137" s="30"/>
      <c r="HL137" s="30"/>
      <c r="HM137" s="30"/>
      <c r="HN137" s="30"/>
      <c r="HO137" s="30"/>
      <c r="HP137" s="30"/>
      <c r="HQ137" s="30"/>
      <c r="HR137" s="30"/>
      <c r="HS137" s="30"/>
      <c r="HT137" s="30"/>
      <c r="HU137" s="30"/>
      <c r="HV137" s="30"/>
    </row>
    <row r="138" spans="1:230" ht="105" customHeight="1" x14ac:dyDescent="0.25">
      <c r="A138" s="99"/>
      <c r="B138" s="24" t="s">
        <v>339</v>
      </c>
      <c r="C138" s="25">
        <f t="shared" si="72"/>
        <v>2355859.2799999998</v>
      </c>
      <c r="D138" s="25">
        <f>D141+D144+D147</f>
        <v>560299.76</v>
      </c>
      <c r="E138" s="25">
        <f>E141+E144+E147</f>
        <v>331775.76</v>
      </c>
      <c r="F138" s="25">
        <f>F141+F144+F147</f>
        <v>331775.76</v>
      </c>
      <c r="G138" s="25">
        <f>G141+G144+G147</f>
        <v>211576</v>
      </c>
      <c r="H138" s="25">
        <f t="shared" ref="H138:N138" si="75">H141+H144+H147</f>
        <v>211576</v>
      </c>
      <c r="I138" s="25">
        <f t="shared" si="75"/>
        <v>211576</v>
      </c>
      <c r="J138" s="25">
        <f t="shared" si="75"/>
        <v>211576</v>
      </c>
      <c r="K138" s="25">
        <f t="shared" si="75"/>
        <v>211576</v>
      </c>
      <c r="L138" s="25">
        <f t="shared" si="75"/>
        <v>211576</v>
      </c>
      <c r="M138" s="25">
        <f t="shared" si="75"/>
        <v>211576</v>
      </c>
      <c r="N138" s="25">
        <f t="shared" si="75"/>
        <v>211576</v>
      </c>
      <c r="O138" s="99"/>
      <c r="P138" s="102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  <c r="CY138" s="26"/>
      <c r="CZ138" s="26"/>
      <c r="DA138" s="26"/>
      <c r="DB138" s="26"/>
      <c r="DC138" s="26"/>
      <c r="DD138" s="26"/>
      <c r="DE138" s="26"/>
      <c r="DF138" s="26"/>
      <c r="DG138" s="26"/>
      <c r="DH138" s="26"/>
      <c r="DI138" s="26"/>
      <c r="DJ138" s="26"/>
      <c r="DK138" s="26"/>
      <c r="DL138" s="26"/>
      <c r="DM138" s="26"/>
      <c r="DN138" s="26"/>
      <c r="DO138" s="26"/>
      <c r="DP138" s="26"/>
      <c r="DQ138" s="26"/>
      <c r="DR138" s="26"/>
      <c r="DS138" s="26"/>
      <c r="DT138" s="26"/>
      <c r="DU138" s="26"/>
      <c r="DV138" s="26"/>
      <c r="DW138" s="26"/>
      <c r="DX138" s="26"/>
      <c r="DY138" s="26"/>
      <c r="DZ138" s="26"/>
      <c r="EA138" s="26"/>
      <c r="EB138" s="26"/>
      <c r="EC138" s="26"/>
      <c r="ED138" s="26"/>
      <c r="EE138" s="26"/>
      <c r="EF138" s="26"/>
      <c r="EG138" s="26"/>
      <c r="EH138" s="26"/>
      <c r="EI138" s="26"/>
      <c r="EJ138" s="26"/>
      <c r="EK138" s="26"/>
      <c r="EL138" s="26"/>
      <c r="EM138" s="26"/>
      <c r="EN138" s="26"/>
      <c r="EO138" s="26"/>
      <c r="EP138" s="26"/>
      <c r="EQ138" s="26"/>
      <c r="ER138" s="26"/>
      <c r="ES138" s="26"/>
      <c r="ET138" s="26"/>
      <c r="EU138" s="26"/>
      <c r="EV138" s="26"/>
      <c r="EW138" s="26"/>
      <c r="EX138" s="26"/>
      <c r="EY138" s="26"/>
      <c r="EZ138" s="26"/>
      <c r="FA138" s="26"/>
      <c r="FB138" s="26"/>
      <c r="FC138" s="26"/>
      <c r="FD138" s="26"/>
      <c r="FE138" s="26"/>
      <c r="FF138" s="26"/>
      <c r="FG138" s="26"/>
      <c r="FH138" s="26"/>
      <c r="FI138" s="26"/>
      <c r="FJ138" s="26"/>
      <c r="FK138" s="26"/>
      <c r="FL138" s="26"/>
      <c r="FM138" s="26"/>
      <c r="FN138" s="26"/>
      <c r="FO138" s="26"/>
      <c r="FP138" s="26"/>
      <c r="FQ138" s="26"/>
      <c r="FR138" s="26"/>
      <c r="FS138" s="26"/>
      <c r="FT138" s="26"/>
      <c r="FU138" s="26"/>
      <c r="FV138" s="26"/>
      <c r="FW138" s="26"/>
      <c r="FX138" s="26"/>
      <c r="FY138" s="26"/>
      <c r="FZ138" s="26"/>
      <c r="GA138" s="26"/>
      <c r="GB138" s="26"/>
      <c r="GC138" s="26"/>
      <c r="GD138" s="26"/>
      <c r="GE138" s="26"/>
      <c r="GF138" s="26"/>
      <c r="GG138" s="26"/>
      <c r="GH138" s="26"/>
      <c r="GI138" s="26"/>
      <c r="GJ138" s="26"/>
      <c r="GK138" s="26"/>
      <c r="GL138" s="26"/>
      <c r="GM138" s="26"/>
      <c r="GN138" s="26"/>
      <c r="GO138" s="26"/>
      <c r="GP138" s="26"/>
      <c r="GQ138" s="26"/>
      <c r="GR138" s="26"/>
      <c r="GS138" s="26"/>
      <c r="GT138" s="26"/>
      <c r="GU138" s="26"/>
      <c r="GV138" s="26"/>
      <c r="GW138" s="26"/>
      <c r="GX138" s="26"/>
      <c r="GY138" s="26"/>
      <c r="GZ138" s="26"/>
      <c r="HA138" s="26"/>
      <c r="HB138" s="26"/>
      <c r="HC138" s="26"/>
      <c r="HD138" s="26"/>
      <c r="HE138" s="26"/>
      <c r="HF138" s="26"/>
      <c r="HG138" s="26"/>
      <c r="HH138" s="26"/>
      <c r="HI138" s="26"/>
      <c r="HJ138" s="26"/>
      <c r="HK138" s="26"/>
      <c r="HL138" s="26"/>
      <c r="HM138" s="26"/>
      <c r="HN138" s="26"/>
      <c r="HO138" s="26"/>
      <c r="HP138" s="26"/>
      <c r="HQ138" s="26"/>
      <c r="HR138" s="26"/>
      <c r="HS138" s="26"/>
      <c r="HT138" s="26"/>
      <c r="HU138" s="26"/>
      <c r="HV138" s="26"/>
    </row>
    <row r="139" spans="1:230" x14ac:dyDescent="0.25">
      <c r="A139" s="97" t="s">
        <v>424</v>
      </c>
      <c r="B139" s="24" t="s">
        <v>340</v>
      </c>
      <c r="C139" s="54">
        <f>C140+C141</f>
        <v>28524</v>
      </c>
      <c r="D139" s="54">
        <f>D140+D141</f>
        <v>28524</v>
      </c>
      <c r="E139" s="54">
        <f>E140+E141</f>
        <v>0</v>
      </c>
      <c r="F139" s="54">
        <f>F140+F141</f>
        <v>0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97" t="s">
        <v>469</v>
      </c>
      <c r="P139" s="100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  <c r="CY139" s="26"/>
      <c r="CZ139" s="26"/>
      <c r="DA139" s="26"/>
      <c r="DB139" s="26"/>
      <c r="DC139" s="26"/>
      <c r="DD139" s="26"/>
      <c r="DE139" s="26"/>
      <c r="DF139" s="26"/>
      <c r="DG139" s="26"/>
      <c r="DH139" s="26"/>
      <c r="DI139" s="26"/>
      <c r="DJ139" s="26"/>
      <c r="DK139" s="26"/>
      <c r="DL139" s="26"/>
      <c r="DM139" s="26"/>
      <c r="DN139" s="26"/>
      <c r="DO139" s="26"/>
      <c r="DP139" s="26"/>
      <c r="DQ139" s="26"/>
      <c r="DR139" s="26"/>
      <c r="DS139" s="26"/>
      <c r="DT139" s="26"/>
      <c r="DU139" s="26"/>
      <c r="DV139" s="26"/>
      <c r="DW139" s="26"/>
      <c r="DX139" s="26"/>
      <c r="DY139" s="26"/>
      <c r="DZ139" s="26"/>
      <c r="EA139" s="26"/>
      <c r="EB139" s="26"/>
      <c r="EC139" s="26"/>
      <c r="ED139" s="26"/>
      <c r="EE139" s="26"/>
      <c r="EF139" s="26"/>
      <c r="EG139" s="26"/>
      <c r="EH139" s="26"/>
      <c r="EI139" s="26"/>
      <c r="EJ139" s="26"/>
      <c r="EK139" s="26"/>
      <c r="EL139" s="26"/>
      <c r="EM139" s="26"/>
      <c r="EN139" s="26"/>
      <c r="EO139" s="26"/>
      <c r="EP139" s="26"/>
      <c r="EQ139" s="26"/>
      <c r="ER139" s="26"/>
      <c r="ES139" s="26"/>
      <c r="ET139" s="26"/>
      <c r="EU139" s="26"/>
      <c r="EV139" s="26"/>
      <c r="EW139" s="26"/>
      <c r="EX139" s="26"/>
      <c r="EY139" s="26"/>
      <c r="EZ139" s="26"/>
      <c r="FA139" s="26"/>
      <c r="FB139" s="26"/>
      <c r="FC139" s="26"/>
      <c r="FD139" s="26"/>
      <c r="FE139" s="26"/>
      <c r="FF139" s="26"/>
      <c r="FG139" s="26"/>
      <c r="FH139" s="26"/>
      <c r="FI139" s="26"/>
      <c r="FJ139" s="26"/>
      <c r="FK139" s="26"/>
      <c r="FL139" s="26"/>
      <c r="FM139" s="26"/>
      <c r="FN139" s="26"/>
      <c r="FO139" s="26"/>
      <c r="FP139" s="26"/>
      <c r="FQ139" s="26"/>
      <c r="FR139" s="26"/>
      <c r="FS139" s="26"/>
      <c r="FT139" s="26"/>
      <c r="FU139" s="26"/>
      <c r="FV139" s="26"/>
      <c r="FW139" s="26"/>
      <c r="FX139" s="26"/>
      <c r="FY139" s="26"/>
      <c r="FZ139" s="26"/>
      <c r="GA139" s="26"/>
      <c r="GB139" s="26"/>
      <c r="GC139" s="26"/>
      <c r="GD139" s="26"/>
      <c r="GE139" s="26"/>
      <c r="GF139" s="26"/>
      <c r="GG139" s="26"/>
      <c r="GH139" s="26"/>
      <c r="GI139" s="26"/>
      <c r="GJ139" s="26"/>
      <c r="GK139" s="26"/>
      <c r="GL139" s="26"/>
      <c r="GM139" s="26"/>
      <c r="GN139" s="26"/>
      <c r="GO139" s="26"/>
      <c r="GP139" s="26"/>
      <c r="GQ139" s="26"/>
      <c r="GR139" s="26"/>
      <c r="GS139" s="26"/>
      <c r="GT139" s="26"/>
      <c r="GU139" s="26"/>
      <c r="GV139" s="26"/>
      <c r="GW139" s="26"/>
      <c r="GX139" s="26"/>
      <c r="GY139" s="26"/>
      <c r="GZ139" s="26"/>
      <c r="HA139" s="26"/>
      <c r="HB139" s="26"/>
      <c r="HC139" s="26"/>
      <c r="HD139" s="26"/>
      <c r="HE139" s="26"/>
      <c r="HF139" s="26"/>
      <c r="HG139" s="26"/>
      <c r="HH139" s="26"/>
      <c r="HI139" s="26"/>
      <c r="HJ139" s="26"/>
      <c r="HK139" s="26"/>
      <c r="HL139" s="26"/>
      <c r="HM139" s="26"/>
      <c r="HN139" s="26"/>
      <c r="HO139" s="26"/>
      <c r="HP139" s="26"/>
      <c r="HQ139" s="26"/>
      <c r="HR139" s="26"/>
      <c r="HS139" s="26"/>
      <c r="HT139" s="26"/>
      <c r="HU139" s="26"/>
      <c r="HV139" s="26"/>
    </row>
    <row r="140" spans="1:230" ht="159" customHeight="1" x14ac:dyDescent="0.25">
      <c r="A140" s="98"/>
      <c r="B140" s="50" t="s">
        <v>338</v>
      </c>
      <c r="C140" s="25">
        <f t="shared" ref="C140:C153" si="76">D140+E140+F140+G140+H140+I140+J140+K140+L140+M140+N140</f>
        <v>0</v>
      </c>
      <c r="D140" s="25">
        <v>0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98"/>
      <c r="P140" s="101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  <c r="CY140" s="26"/>
      <c r="CZ140" s="26"/>
      <c r="DA140" s="26"/>
      <c r="DB140" s="26"/>
      <c r="DC140" s="26"/>
      <c r="DD140" s="26"/>
      <c r="DE140" s="26"/>
      <c r="DF140" s="26"/>
      <c r="DG140" s="26"/>
      <c r="DH140" s="26"/>
      <c r="DI140" s="26"/>
      <c r="DJ140" s="26"/>
      <c r="DK140" s="26"/>
      <c r="DL140" s="26"/>
      <c r="DM140" s="26"/>
      <c r="DN140" s="26"/>
      <c r="DO140" s="26"/>
      <c r="DP140" s="26"/>
      <c r="DQ140" s="26"/>
      <c r="DR140" s="26"/>
      <c r="DS140" s="26"/>
      <c r="DT140" s="26"/>
      <c r="DU140" s="26"/>
      <c r="DV140" s="26"/>
      <c r="DW140" s="26"/>
      <c r="DX140" s="26"/>
      <c r="DY140" s="26"/>
      <c r="DZ140" s="26"/>
      <c r="EA140" s="26"/>
      <c r="EB140" s="26"/>
      <c r="EC140" s="26"/>
      <c r="ED140" s="26"/>
      <c r="EE140" s="26"/>
      <c r="EF140" s="26"/>
      <c r="EG140" s="26"/>
      <c r="EH140" s="26"/>
      <c r="EI140" s="26"/>
      <c r="EJ140" s="26"/>
      <c r="EK140" s="26"/>
      <c r="EL140" s="26"/>
      <c r="EM140" s="26"/>
      <c r="EN140" s="26"/>
      <c r="EO140" s="26"/>
      <c r="EP140" s="26"/>
      <c r="EQ140" s="26"/>
      <c r="ER140" s="26"/>
      <c r="ES140" s="26"/>
      <c r="ET140" s="26"/>
      <c r="EU140" s="26"/>
      <c r="EV140" s="26"/>
      <c r="EW140" s="26"/>
      <c r="EX140" s="26"/>
      <c r="EY140" s="26"/>
      <c r="EZ140" s="26"/>
      <c r="FA140" s="26"/>
      <c r="FB140" s="26"/>
      <c r="FC140" s="26"/>
      <c r="FD140" s="26"/>
      <c r="FE140" s="26"/>
      <c r="FF140" s="26"/>
      <c r="FG140" s="26"/>
      <c r="FH140" s="26"/>
      <c r="FI140" s="26"/>
      <c r="FJ140" s="26"/>
      <c r="FK140" s="26"/>
      <c r="FL140" s="26"/>
      <c r="FM140" s="26"/>
      <c r="FN140" s="26"/>
      <c r="FO140" s="26"/>
      <c r="FP140" s="26"/>
      <c r="FQ140" s="26"/>
      <c r="FR140" s="26"/>
      <c r="FS140" s="26"/>
      <c r="FT140" s="26"/>
      <c r="FU140" s="26"/>
      <c r="FV140" s="26"/>
      <c r="FW140" s="26"/>
      <c r="FX140" s="26"/>
      <c r="FY140" s="26"/>
      <c r="FZ140" s="26"/>
      <c r="GA140" s="26"/>
      <c r="GB140" s="26"/>
      <c r="GC140" s="26"/>
      <c r="GD140" s="26"/>
      <c r="GE140" s="26"/>
      <c r="GF140" s="26"/>
      <c r="GG140" s="26"/>
      <c r="GH140" s="26"/>
      <c r="GI140" s="26"/>
      <c r="GJ140" s="26"/>
      <c r="GK140" s="26"/>
      <c r="GL140" s="26"/>
      <c r="GM140" s="26"/>
      <c r="GN140" s="26"/>
      <c r="GO140" s="26"/>
      <c r="GP140" s="26"/>
      <c r="GQ140" s="26"/>
      <c r="GR140" s="26"/>
      <c r="GS140" s="26"/>
      <c r="GT140" s="26"/>
      <c r="GU140" s="26"/>
      <c r="GV140" s="26"/>
      <c r="GW140" s="26"/>
      <c r="GX140" s="26"/>
      <c r="GY140" s="26"/>
      <c r="GZ140" s="26"/>
      <c r="HA140" s="26"/>
      <c r="HB140" s="26"/>
      <c r="HC140" s="26"/>
      <c r="HD140" s="26"/>
      <c r="HE140" s="26"/>
      <c r="HF140" s="26"/>
      <c r="HG140" s="26"/>
      <c r="HH140" s="26"/>
      <c r="HI140" s="26"/>
      <c r="HJ140" s="26"/>
      <c r="HK140" s="26"/>
      <c r="HL140" s="26"/>
      <c r="HM140" s="26"/>
      <c r="HN140" s="26"/>
      <c r="HO140" s="26"/>
      <c r="HP140" s="26"/>
      <c r="HQ140" s="26"/>
      <c r="HR140" s="26"/>
      <c r="HS140" s="26"/>
      <c r="HT140" s="26"/>
      <c r="HU140" s="26"/>
      <c r="HV140" s="26"/>
    </row>
    <row r="141" spans="1:230" ht="96" customHeight="1" x14ac:dyDescent="0.25">
      <c r="A141" s="99"/>
      <c r="B141" s="24" t="s">
        <v>339</v>
      </c>
      <c r="C141" s="25">
        <f t="shared" si="76"/>
        <v>28524</v>
      </c>
      <c r="D141" s="25">
        <v>28524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99"/>
      <c r="P141" s="102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  <c r="CY141" s="26"/>
      <c r="CZ141" s="26"/>
      <c r="DA141" s="26"/>
      <c r="DB141" s="26"/>
      <c r="DC141" s="26"/>
      <c r="DD141" s="26"/>
      <c r="DE141" s="26"/>
      <c r="DF141" s="26"/>
      <c r="DG141" s="26"/>
      <c r="DH141" s="26"/>
      <c r="DI141" s="26"/>
      <c r="DJ141" s="26"/>
      <c r="DK141" s="26"/>
      <c r="DL141" s="26"/>
      <c r="DM141" s="26"/>
      <c r="DN141" s="26"/>
      <c r="DO141" s="26"/>
      <c r="DP141" s="26"/>
      <c r="DQ141" s="26"/>
      <c r="DR141" s="26"/>
      <c r="DS141" s="26"/>
      <c r="DT141" s="26"/>
      <c r="DU141" s="26"/>
      <c r="DV141" s="26"/>
      <c r="DW141" s="26"/>
      <c r="DX141" s="26"/>
      <c r="DY141" s="26"/>
      <c r="DZ141" s="26"/>
      <c r="EA141" s="26"/>
      <c r="EB141" s="26"/>
      <c r="EC141" s="26"/>
      <c r="ED141" s="26"/>
      <c r="EE141" s="26"/>
      <c r="EF141" s="26"/>
      <c r="EG141" s="26"/>
      <c r="EH141" s="26"/>
      <c r="EI141" s="26"/>
      <c r="EJ141" s="26"/>
      <c r="EK141" s="26"/>
      <c r="EL141" s="26"/>
      <c r="EM141" s="26"/>
      <c r="EN141" s="26"/>
      <c r="EO141" s="26"/>
      <c r="EP141" s="26"/>
      <c r="EQ141" s="26"/>
      <c r="ER141" s="26"/>
      <c r="ES141" s="26"/>
      <c r="ET141" s="26"/>
      <c r="EU141" s="26"/>
      <c r="EV141" s="26"/>
      <c r="EW141" s="26"/>
      <c r="EX141" s="26"/>
      <c r="EY141" s="26"/>
      <c r="EZ141" s="26"/>
      <c r="FA141" s="26"/>
      <c r="FB141" s="26"/>
      <c r="FC141" s="26"/>
      <c r="FD141" s="26"/>
      <c r="FE141" s="26"/>
      <c r="FF141" s="26"/>
      <c r="FG141" s="26"/>
      <c r="FH141" s="26"/>
      <c r="FI141" s="26"/>
      <c r="FJ141" s="26"/>
      <c r="FK141" s="26"/>
      <c r="FL141" s="26"/>
      <c r="FM141" s="26"/>
      <c r="FN141" s="26"/>
      <c r="FO141" s="26"/>
      <c r="FP141" s="26"/>
      <c r="FQ141" s="26"/>
      <c r="FR141" s="26"/>
      <c r="FS141" s="26"/>
      <c r="FT141" s="26"/>
      <c r="FU141" s="26"/>
      <c r="FV141" s="26"/>
      <c r="FW141" s="26"/>
      <c r="FX141" s="26"/>
      <c r="FY141" s="26"/>
      <c r="FZ141" s="26"/>
      <c r="GA141" s="26"/>
      <c r="GB141" s="26"/>
      <c r="GC141" s="26"/>
      <c r="GD141" s="26"/>
      <c r="GE141" s="26"/>
      <c r="GF141" s="26"/>
      <c r="GG141" s="26"/>
      <c r="GH141" s="26"/>
      <c r="GI141" s="26"/>
      <c r="GJ141" s="26"/>
      <c r="GK141" s="26"/>
      <c r="GL141" s="26"/>
      <c r="GM141" s="26"/>
      <c r="GN141" s="26"/>
      <c r="GO141" s="26"/>
      <c r="GP141" s="26"/>
      <c r="GQ141" s="26"/>
      <c r="GR141" s="26"/>
      <c r="GS141" s="26"/>
      <c r="GT141" s="26"/>
      <c r="GU141" s="26"/>
      <c r="GV141" s="26"/>
      <c r="GW141" s="26"/>
      <c r="GX141" s="26"/>
      <c r="GY141" s="26"/>
      <c r="GZ141" s="26"/>
      <c r="HA141" s="26"/>
      <c r="HB141" s="26"/>
      <c r="HC141" s="26"/>
      <c r="HD141" s="26"/>
      <c r="HE141" s="26"/>
      <c r="HF141" s="26"/>
      <c r="HG141" s="26"/>
      <c r="HH141" s="26"/>
      <c r="HI141" s="26"/>
      <c r="HJ141" s="26"/>
      <c r="HK141" s="26"/>
      <c r="HL141" s="26"/>
      <c r="HM141" s="26"/>
      <c r="HN141" s="26"/>
      <c r="HO141" s="26"/>
      <c r="HP141" s="26"/>
      <c r="HQ141" s="26"/>
      <c r="HR141" s="26"/>
      <c r="HS141" s="26"/>
      <c r="HT141" s="26"/>
      <c r="HU141" s="26"/>
      <c r="HV141" s="26"/>
    </row>
    <row r="142" spans="1:230" x14ac:dyDescent="0.25">
      <c r="A142" s="97" t="s">
        <v>364</v>
      </c>
      <c r="B142" s="24" t="s">
        <v>340</v>
      </c>
      <c r="C142" s="25">
        <f t="shared" si="76"/>
        <v>2327335.2799999998</v>
      </c>
      <c r="D142" s="25">
        <f t="shared" ref="D142:F142" si="77">D143+D144</f>
        <v>211575.76</v>
      </c>
      <c r="E142" s="25">
        <f t="shared" si="77"/>
        <v>211575.76</v>
      </c>
      <c r="F142" s="25">
        <f t="shared" si="77"/>
        <v>211575.76</v>
      </c>
      <c r="G142" s="25">
        <f>G143+G144</f>
        <v>211576</v>
      </c>
      <c r="H142" s="25">
        <f t="shared" ref="H142:N142" si="78">H143+H144</f>
        <v>211576</v>
      </c>
      <c r="I142" s="25">
        <f t="shared" si="78"/>
        <v>211576</v>
      </c>
      <c r="J142" s="25">
        <f t="shared" si="78"/>
        <v>211576</v>
      </c>
      <c r="K142" s="25">
        <f t="shared" si="78"/>
        <v>211576</v>
      </c>
      <c r="L142" s="25">
        <f t="shared" si="78"/>
        <v>211576</v>
      </c>
      <c r="M142" s="25">
        <f t="shared" si="78"/>
        <v>211576</v>
      </c>
      <c r="N142" s="25">
        <f t="shared" si="78"/>
        <v>211576</v>
      </c>
      <c r="O142" s="97" t="s">
        <v>469</v>
      </c>
      <c r="P142" s="100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6"/>
      <c r="CZ142" s="26"/>
      <c r="DA142" s="26"/>
      <c r="DB142" s="26"/>
      <c r="DC142" s="26"/>
      <c r="DD142" s="26"/>
      <c r="DE142" s="26"/>
      <c r="DF142" s="26"/>
      <c r="DG142" s="26"/>
      <c r="DH142" s="26"/>
      <c r="DI142" s="26"/>
      <c r="DJ142" s="26"/>
      <c r="DK142" s="26"/>
      <c r="DL142" s="26"/>
      <c r="DM142" s="26"/>
      <c r="DN142" s="26"/>
      <c r="DO142" s="26"/>
      <c r="DP142" s="26"/>
      <c r="DQ142" s="26"/>
      <c r="DR142" s="26"/>
      <c r="DS142" s="26"/>
      <c r="DT142" s="26"/>
      <c r="DU142" s="26"/>
      <c r="DV142" s="26"/>
      <c r="DW142" s="26"/>
      <c r="DX142" s="26"/>
      <c r="DY142" s="26"/>
      <c r="DZ142" s="26"/>
      <c r="EA142" s="26"/>
      <c r="EB142" s="26"/>
      <c r="EC142" s="26"/>
      <c r="ED142" s="26"/>
      <c r="EE142" s="26"/>
      <c r="EF142" s="26"/>
      <c r="EG142" s="26"/>
      <c r="EH142" s="26"/>
      <c r="EI142" s="26"/>
      <c r="EJ142" s="26"/>
      <c r="EK142" s="26"/>
      <c r="EL142" s="26"/>
      <c r="EM142" s="26"/>
      <c r="EN142" s="26"/>
      <c r="EO142" s="26"/>
      <c r="EP142" s="26"/>
      <c r="EQ142" s="26"/>
      <c r="ER142" s="26"/>
      <c r="ES142" s="26"/>
      <c r="ET142" s="26"/>
      <c r="EU142" s="26"/>
      <c r="EV142" s="26"/>
      <c r="EW142" s="26"/>
      <c r="EX142" s="26"/>
      <c r="EY142" s="26"/>
      <c r="EZ142" s="26"/>
      <c r="FA142" s="26"/>
      <c r="FB142" s="26"/>
      <c r="FC142" s="26"/>
      <c r="FD142" s="26"/>
      <c r="FE142" s="26"/>
      <c r="FF142" s="26"/>
      <c r="FG142" s="26"/>
      <c r="FH142" s="26"/>
      <c r="FI142" s="26"/>
      <c r="FJ142" s="26"/>
      <c r="FK142" s="26"/>
      <c r="FL142" s="26"/>
      <c r="FM142" s="26"/>
      <c r="FN142" s="26"/>
      <c r="FO142" s="26"/>
      <c r="FP142" s="26"/>
      <c r="FQ142" s="26"/>
      <c r="FR142" s="26"/>
      <c r="FS142" s="26"/>
      <c r="FT142" s="26"/>
      <c r="FU142" s="26"/>
      <c r="FV142" s="26"/>
      <c r="FW142" s="26"/>
      <c r="FX142" s="26"/>
      <c r="FY142" s="26"/>
      <c r="FZ142" s="26"/>
      <c r="GA142" s="26"/>
      <c r="GB142" s="26"/>
      <c r="GC142" s="26"/>
      <c r="GD142" s="26"/>
      <c r="GE142" s="26"/>
      <c r="GF142" s="26"/>
      <c r="GG142" s="26"/>
      <c r="GH142" s="26"/>
      <c r="GI142" s="26"/>
      <c r="GJ142" s="26"/>
      <c r="GK142" s="26"/>
      <c r="GL142" s="26"/>
      <c r="GM142" s="26"/>
      <c r="GN142" s="26"/>
      <c r="GO142" s="26"/>
      <c r="GP142" s="26"/>
      <c r="GQ142" s="26"/>
      <c r="GR142" s="26"/>
      <c r="GS142" s="26"/>
      <c r="GT142" s="26"/>
      <c r="GU142" s="26"/>
      <c r="GV142" s="26"/>
      <c r="GW142" s="26"/>
      <c r="GX142" s="26"/>
      <c r="GY142" s="26"/>
      <c r="GZ142" s="26"/>
      <c r="HA142" s="26"/>
      <c r="HB142" s="26"/>
      <c r="HC142" s="26"/>
      <c r="HD142" s="26"/>
      <c r="HE142" s="26"/>
      <c r="HF142" s="26"/>
      <c r="HG142" s="26"/>
      <c r="HH142" s="26"/>
      <c r="HI142" s="26"/>
      <c r="HJ142" s="26"/>
      <c r="HK142" s="26"/>
      <c r="HL142" s="26"/>
      <c r="HM142" s="26"/>
      <c r="HN142" s="26"/>
      <c r="HO142" s="26"/>
      <c r="HP142" s="26"/>
      <c r="HQ142" s="26"/>
      <c r="HR142" s="26"/>
      <c r="HS142" s="26"/>
      <c r="HT142" s="26"/>
      <c r="HU142" s="26"/>
      <c r="HV142" s="26"/>
    </row>
    <row r="143" spans="1:230" ht="156" customHeight="1" x14ac:dyDescent="0.25">
      <c r="A143" s="98"/>
      <c r="B143" s="50" t="s">
        <v>338</v>
      </c>
      <c r="C143" s="25">
        <f t="shared" si="76"/>
        <v>0</v>
      </c>
      <c r="D143" s="25">
        <v>0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98"/>
      <c r="P143" s="101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  <c r="BV143" s="26"/>
      <c r="BW143" s="26"/>
      <c r="BX143" s="26"/>
      <c r="BY143" s="26"/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  <c r="CM143" s="26"/>
      <c r="CN143" s="26"/>
      <c r="CO143" s="26"/>
      <c r="CP143" s="26"/>
      <c r="CQ143" s="26"/>
      <c r="CR143" s="26"/>
      <c r="CS143" s="26"/>
      <c r="CT143" s="26"/>
      <c r="CU143" s="26"/>
      <c r="CV143" s="26"/>
      <c r="CW143" s="26"/>
      <c r="CX143" s="26"/>
      <c r="CY143" s="26"/>
      <c r="CZ143" s="26"/>
      <c r="DA143" s="26"/>
      <c r="DB143" s="26"/>
      <c r="DC143" s="26"/>
      <c r="DD143" s="26"/>
      <c r="DE143" s="26"/>
      <c r="DF143" s="26"/>
      <c r="DG143" s="26"/>
      <c r="DH143" s="26"/>
      <c r="DI143" s="26"/>
      <c r="DJ143" s="26"/>
      <c r="DK143" s="26"/>
      <c r="DL143" s="26"/>
      <c r="DM143" s="26"/>
      <c r="DN143" s="26"/>
      <c r="DO143" s="26"/>
      <c r="DP143" s="26"/>
      <c r="DQ143" s="26"/>
      <c r="DR143" s="26"/>
      <c r="DS143" s="26"/>
      <c r="DT143" s="26"/>
      <c r="DU143" s="26"/>
      <c r="DV143" s="26"/>
      <c r="DW143" s="26"/>
      <c r="DX143" s="26"/>
      <c r="DY143" s="26"/>
      <c r="DZ143" s="26"/>
      <c r="EA143" s="26"/>
      <c r="EB143" s="26"/>
      <c r="EC143" s="26"/>
      <c r="ED143" s="26"/>
      <c r="EE143" s="26"/>
      <c r="EF143" s="26"/>
      <c r="EG143" s="26"/>
      <c r="EH143" s="26"/>
      <c r="EI143" s="26"/>
      <c r="EJ143" s="26"/>
      <c r="EK143" s="26"/>
      <c r="EL143" s="26"/>
      <c r="EM143" s="26"/>
      <c r="EN143" s="26"/>
      <c r="EO143" s="26"/>
      <c r="EP143" s="26"/>
      <c r="EQ143" s="26"/>
      <c r="ER143" s="26"/>
      <c r="ES143" s="26"/>
      <c r="ET143" s="26"/>
      <c r="EU143" s="26"/>
      <c r="EV143" s="26"/>
      <c r="EW143" s="26"/>
      <c r="EX143" s="26"/>
      <c r="EY143" s="26"/>
      <c r="EZ143" s="26"/>
      <c r="FA143" s="26"/>
      <c r="FB143" s="26"/>
      <c r="FC143" s="26"/>
      <c r="FD143" s="26"/>
      <c r="FE143" s="26"/>
      <c r="FF143" s="26"/>
      <c r="FG143" s="26"/>
      <c r="FH143" s="26"/>
      <c r="FI143" s="26"/>
      <c r="FJ143" s="26"/>
      <c r="FK143" s="26"/>
      <c r="FL143" s="26"/>
      <c r="FM143" s="26"/>
      <c r="FN143" s="26"/>
      <c r="FO143" s="26"/>
      <c r="FP143" s="26"/>
      <c r="FQ143" s="26"/>
      <c r="FR143" s="26"/>
      <c r="FS143" s="26"/>
      <c r="FT143" s="26"/>
      <c r="FU143" s="26"/>
      <c r="FV143" s="26"/>
      <c r="FW143" s="26"/>
      <c r="FX143" s="26"/>
      <c r="FY143" s="26"/>
      <c r="FZ143" s="26"/>
      <c r="GA143" s="26"/>
      <c r="GB143" s="26"/>
      <c r="GC143" s="26"/>
      <c r="GD143" s="26"/>
      <c r="GE143" s="26"/>
      <c r="GF143" s="26"/>
      <c r="GG143" s="26"/>
      <c r="GH143" s="26"/>
      <c r="GI143" s="26"/>
      <c r="GJ143" s="26"/>
      <c r="GK143" s="26"/>
      <c r="GL143" s="26"/>
      <c r="GM143" s="26"/>
      <c r="GN143" s="26"/>
      <c r="GO143" s="26"/>
      <c r="GP143" s="26"/>
      <c r="GQ143" s="26"/>
      <c r="GR143" s="26"/>
      <c r="GS143" s="26"/>
      <c r="GT143" s="26"/>
      <c r="GU143" s="26"/>
      <c r="GV143" s="26"/>
      <c r="GW143" s="26"/>
      <c r="GX143" s="26"/>
      <c r="GY143" s="26"/>
      <c r="GZ143" s="26"/>
      <c r="HA143" s="26"/>
      <c r="HB143" s="26"/>
      <c r="HC143" s="26"/>
      <c r="HD143" s="26"/>
      <c r="HE143" s="26"/>
      <c r="HF143" s="26"/>
      <c r="HG143" s="26"/>
      <c r="HH143" s="26"/>
      <c r="HI143" s="26"/>
      <c r="HJ143" s="26"/>
      <c r="HK143" s="26"/>
      <c r="HL143" s="26"/>
      <c r="HM143" s="26"/>
      <c r="HN143" s="26"/>
      <c r="HO143" s="26"/>
      <c r="HP143" s="26"/>
      <c r="HQ143" s="26"/>
      <c r="HR143" s="26"/>
      <c r="HS143" s="26"/>
      <c r="HT143" s="26"/>
      <c r="HU143" s="26"/>
      <c r="HV143" s="26"/>
    </row>
    <row r="144" spans="1:230" ht="84" customHeight="1" x14ac:dyDescent="0.25">
      <c r="A144" s="99"/>
      <c r="B144" s="24" t="s">
        <v>339</v>
      </c>
      <c r="C144" s="25">
        <f t="shared" si="76"/>
        <v>2327335.2799999998</v>
      </c>
      <c r="D144" s="25">
        <v>211575.76</v>
      </c>
      <c r="E144" s="25">
        <v>211575.76</v>
      </c>
      <c r="F144" s="25">
        <v>211575.76</v>
      </c>
      <c r="G144" s="25">
        <v>211576</v>
      </c>
      <c r="H144" s="25">
        <v>211576</v>
      </c>
      <c r="I144" s="25">
        <v>211576</v>
      </c>
      <c r="J144" s="25">
        <v>211576</v>
      </c>
      <c r="K144" s="25">
        <v>211576</v>
      </c>
      <c r="L144" s="25">
        <v>211576</v>
      </c>
      <c r="M144" s="25">
        <v>211576</v>
      </c>
      <c r="N144" s="25">
        <v>211576</v>
      </c>
      <c r="O144" s="99"/>
      <c r="P144" s="102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  <c r="CY144" s="26"/>
      <c r="CZ144" s="26"/>
      <c r="DA144" s="26"/>
      <c r="DB144" s="26"/>
      <c r="DC144" s="26"/>
      <c r="DD144" s="26"/>
      <c r="DE144" s="26"/>
      <c r="DF144" s="26"/>
      <c r="DG144" s="26"/>
      <c r="DH144" s="26"/>
      <c r="DI144" s="26"/>
      <c r="DJ144" s="26"/>
      <c r="DK144" s="26"/>
      <c r="DL144" s="26"/>
      <c r="DM144" s="26"/>
      <c r="DN144" s="26"/>
      <c r="DO144" s="26"/>
      <c r="DP144" s="26"/>
      <c r="DQ144" s="26"/>
      <c r="DR144" s="26"/>
      <c r="DS144" s="26"/>
      <c r="DT144" s="26"/>
      <c r="DU144" s="26"/>
      <c r="DV144" s="26"/>
      <c r="DW144" s="26"/>
      <c r="DX144" s="26"/>
      <c r="DY144" s="26"/>
      <c r="DZ144" s="26"/>
      <c r="EA144" s="26"/>
      <c r="EB144" s="26"/>
      <c r="EC144" s="26"/>
      <c r="ED144" s="26"/>
      <c r="EE144" s="26"/>
      <c r="EF144" s="26"/>
      <c r="EG144" s="26"/>
      <c r="EH144" s="26"/>
      <c r="EI144" s="26"/>
      <c r="EJ144" s="26"/>
      <c r="EK144" s="26"/>
      <c r="EL144" s="26"/>
      <c r="EM144" s="26"/>
      <c r="EN144" s="26"/>
      <c r="EO144" s="26"/>
      <c r="EP144" s="26"/>
      <c r="EQ144" s="26"/>
      <c r="ER144" s="26"/>
      <c r="ES144" s="26"/>
      <c r="ET144" s="26"/>
      <c r="EU144" s="26"/>
      <c r="EV144" s="26"/>
      <c r="EW144" s="26"/>
      <c r="EX144" s="26"/>
      <c r="EY144" s="26"/>
      <c r="EZ144" s="26"/>
      <c r="FA144" s="26"/>
      <c r="FB144" s="26"/>
      <c r="FC144" s="26"/>
      <c r="FD144" s="26"/>
      <c r="FE144" s="26"/>
      <c r="FF144" s="26"/>
      <c r="FG144" s="26"/>
      <c r="FH144" s="26"/>
      <c r="FI144" s="26"/>
      <c r="FJ144" s="26"/>
      <c r="FK144" s="26"/>
      <c r="FL144" s="26"/>
      <c r="FM144" s="26"/>
      <c r="FN144" s="26"/>
      <c r="FO144" s="26"/>
      <c r="FP144" s="26"/>
      <c r="FQ144" s="26"/>
      <c r="FR144" s="26"/>
      <c r="FS144" s="26"/>
      <c r="FT144" s="26"/>
      <c r="FU144" s="26"/>
      <c r="FV144" s="26"/>
      <c r="FW144" s="26"/>
      <c r="FX144" s="26"/>
      <c r="FY144" s="26"/>
      <c r="FZ144" s="26"/>
      <c r="GA144" s="26"/>
      <c r="GB144" s="26"/>
      <c r="GC144" s="26"/>
      <c r="GD144" s="26"/>
      <c r="GE144" s="26"/>
      <c r="GF144" s="26"/>
      <c r="GG144" s="26"/>
      <c r="GH144" s="26"/>
      <c r="GI144" s="26"/>
      <c r="GJ144" s="26"/>
      <c r="GK144" s="26"/>
      <c r="GL144" s="26"/>
      <c r="GM144" s="26"/>
      <c r="GN144" s="26"/>
      <c r="GO144" s="26"/>
      <c r="GP144" s="26"/>
      <c r="GQ144" s="26"/>
      <c r="GR144" s="26"/>
      <c r="GS144" s="26"/>
      <c r="GT144" s="26"/>
      <c r="GU144" s="26"/>
      <c r="GV144" s="26"/>
      <c r="GW144" s="26"/>
      <c r="GX144" s="26"/>
      <c r="GY144" s="26"/>
      <c r="GZ144" s="26"/>
      <c r="HA144" s="26"/>
      <c r="HB144" s="26"/>
      <c r="HC144" s="26"/>
      <c r="HD144" s="26"/>
      <c r="HE144" s="26"/>
      <c r="HF144" s="26"/>
      <c r="HG144" s="26"/>
      <c r="HH144" s="26"/>
      <c r="HI144" s="26"/>
      <c r="HJ144" s="26"/>
      <c r="HK144" s="26"/>
      <c r="HL144" s="26"/>
      <c r="HM144" s="26"/>
      <c r="HN144" s="26"/>
      <c r="HO144" s="26"/>
      <c r="HP144" s="26"/>
      <c r="HQ144" s="26"/>
      <c r="HR144" s="26"/>
      <c r="HS144" s="26"/>
      <c r="HT144" s="26"/>
      <c r="HU144" s="26"/>
      <c r="HV144" s="26"/>
    </row>
    <row r="145" spans="1:230" s="55" customFormat="1" x14ac:dyDescent="0.25">
      <c r="A145" s="106" t="s">
        <v>423</v>
      </c>
      <c r="B145" s="31" t="s">
        <v>340</v>
      </c>
      <c r="C145" s="25">
        <f>D145+E145+F145+G145+H145+I145+J145+K145+L145+M145+N145</f>
        <v>560600</v>
      </c>
      <c r="D145" s="25">
        <f t="shared" ref="D145:N145" si="79">D146+D147</f>
        <v>320200</v>
      </c>
      <c r="E145" s="25">
        <f t="shared" si="79"/>
        <v>120200</v>
      </c>
      <c r="F145" s="25">
        <f t="shared" si="79"/>
        <v>120200</v>
      </c>
      <c r="G145" s="25">
        <f t="shared" si="79"/>
        <v>0</v>
      </c>
      <c r="H145" s="25">
        <f t="shared" si="79"/>
        <v>0</v>
      </c>
      <c r="I145" s="25">
        <f t="shared" si="79"/>
        <v>0</v>
      </c>
      <c r="J145" s="25">
        <f t="shared" si="79"/>
        <v>0</v>
      </c>
      <c r="K145" s="25">
        <f t="shared" si="79"/>
        <v>0</v>
      </c>
      <c r="L145" s="25">
        <f t="shared" si="79"/>
        <v>0</v>
      </c>
      <c r="M145" s="25">
        <f t="shared" si="79"/>
        <v>0</v>
      </c>
      <c r="N145" s="25">
        <f t="shared" si="79"/>
        <v>0</v>
      </c>
      <c r="O145" s="97" t="s">
        <v>465</v>
      </c>
      <c r="P145" s="100"/>
      <c r="Q145" s="26"/>
      <c r="R145" s="26"/>
      <c r="S145" s="2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  <c r="BG145" s="56"/>
      <c r="BH145" s="56"/>
      <c r="BI145" s="56"/>
      <c r="BJ145" s="56"/>
      <c r="BK145" s="56"/>
      <c r="BL145" s="56"/>
      <c r="BM145" s="56"/>
      <c r="BN145" s="56"/>
      <c r="BO145" s="56"/>
      <c r="BP145" s="56"/>
      <c r="BQ145" s="56"/>
      <c r="BR145" s="56"/>
      <c r="BS145" s="56"/>
      <c r="BT145" s="56"/>
      <c r="BU145" s="56"/>
      <c r="BV145" s="56"/>
      <c r="BW145" s="56"/>
      <c r="BX145" s="56"/>
      <c r="BY145" s="56"/>
      <c r="BZ145" s="56"/>
      <c r="CA145" s="56"/>
      <c r="CB145" s="56"/>
      <c r="CC145" s="56"/>
      <c r="CD145" s="56"/>
      <c r="CE145" s="56"/>
      <c r="CF145" s="56"/>
      <c r="CG145" s="56"/>
      <c r="CH145" s="56"/>
      <c r="CI145" s="56"/>
      <c r="CJ145" s="56"/>
      <c r="CK145" s="56"/>
      <c r="CL145" s="56"/>
      <c r="CM145" s="56"/>
      <c r="CN145" s="56"/>
      <c r="CO145" s="56"/>
      <c r="CP145" s="56"/>
      <c r="CQ145" s="56"/>
      <c r="CR145" s="56"/>
      <c r="CS145" s="56"/>
      <c r="CT145" s="56"/>
      <c r="CU145" s="56"/>
      <c r="CV145" s="56"/>
      <c r="CW145" s="56"/>
      <c r="CX145" s="56"/>
      <c r="CY145" s="56"/>
      <c r="CZ145" s="56"/>
      <c r="DA145" s="56"/>
      <c r="DB145" s="56"/>
      <c r="DC145" s="56"/>
      <c r="DD145" s="56"/>
      <c r="DE145" s="56"/>
      <c r="DF145" s="56"/>
      <c r="DG145" s="56"/>
      <c r="DH145" s="56"/>
      <c r="DI145" s="56"/>
      <c r="DJ145" s="56"/>
      <c r="DK145" s="56"/>
      <c r="DL145" s="56"/>
      <c r="DM145" s="56"/>
      <c r="DN145" s="56"/>
      <c r="DO145" s="56"/>
      <c r="DP145" s="56"/>
      <c r="DQ145" s="56"/>
      <c r="DR145" s="56"/>
      <c r="DS145" s="56"/>
      <c r="DT145" s="56"/>
      <c r="DU145" s="56"/>
      <c r="DV145" s="56"/>
      <c r="DW145" s="56"/>
      <c r="DX145" s="56"/>
      <c r="DY145" s="56"/>
      <c r="DZ145" s="56"/>
      <c r="EA145" s="56"/>
      <c r="EB145" s="56"/>
      <c r="EC145" s="56"/>
      <c r="ED145" s="56"/>
      <c r="EE145" s="56"/>
      <c r="EF145" s="56"/>
      <c r="EG145" s="56"/>
      <c r="EH145" s="56"/>
      <c r="EI145" s="56"/>
      <c r="EJ145" s="56"/>
      <c r="EK145" s="56"/>
      <c r="EL145" s="56"/>
      <c r="EM145" s="56"/>
      <c r="EN145" s="56"/>
      <c r="EO145" s="56"/>
      <c r="EP145" s="56"/>
      <c r="EQ145" s="56"/>
      <c r="ER145" s="56"/>
      <c r="ES145" s="56"/>
      <c r="ET145" s="56"/>
      <c r="EU145" s="56"/>
      <c r="EV145" s="56"/>
      <c r="EW145" s="56"/>
      <c r="EX145" s="56"/>
      <c r="EY145" s="56"/>
      <c r="EZ145" s="56"/>
      <c r="FA145" s="56"/>
      <c r="FB145" s="56"/>
      <c r="FC145" s="56"/>
      <c r="FD145" s="56"/>
      <c r="FE145" s="56"/>
      <c r="FF145" s="56"/>
      <c r="FG145" s="56"/>
      <c r="FH145" s="56"/>
      <c r="FI145" s="56"/>
      <c r="FJ145" s="56"/>
      <c r="FK145" s="56"/>
      <c r="FL145" s="56"/>
      <c r="FM145" s="56"/>
      <c r="FN145" s="56"/>
      <c r="FO145" s="56"/>
      <c r="FP145" s="56"/>
      <c r="FQ145" s="56"/>
      <c r="FR145" s="56"/>
      <c r="FS145" s="56"/>
      <c r="FT145" s="56"/>
      <c r="FU145" s="56"/>
      <c r="FV145" s="56"/>
      <c r="FW145" s="56"/>
      <c r="FX145" s="56"/>
      <c r="FY145" s="56"/>
      <c r="FZ145" s="56"/>
      <c r="GA145" s="56"/>
      <c r="GB145" s="56"/>
      <c r="GC145" s="56"/>
      <c r="GD145" s="56"/>
      <c r="GE145" s="56"/>
      <c r="GF145" s="56"/>
      <c r="GG145" s="56"/>
      <c r="GH145" s="56"/>
      <c r="GI145" s="56"/>
      <c r="GJ145" s="56"/>
      <c r="GK145" s="56"/>
      <c r="GL145" s="56"/>
      <c r="GM145" s="56"/>
      <c r="GN145" s="56"/>
      <c r="GO145" s="56"/>
      <c r="GP145" s="56"/>
      <c r="GQ145" s="56"/>
      <c r="GR145" s="56"/>
      <c r="GS145" s="56"/>
      <c r="GT145" s="56"/>
      <c r="GU145" s="56"/>
      <c r="GV145" s="56"/>
      <c r="GW145" s="56"/>
      <c r="GX145" s="56"/>
      <c r="GY145" s="56"/>
      <c r="GZ145" s="56"/>
      <c r="HA145" s="56"/>
      <c r="HB145" s="56"/>
      <c r="HC145" s="56"/>
      <c r="HD145" s="56"/>
      <c r="HE145" s="56"/>
      <c r="HF145" s="56"/>
      <c r="HG145" s="56"/>
      <c r="HH145" s="56"/>
      <c r="HI145" s="56"/>
      <c r="HJ145" s="56"/>
      <c r="HK145" s="56"/>
      <c r="HL145" s="56"/>
      <c r="HM145" s="56"/>
      <c r="HN145" s="56"/>
      <c r="HO145" s="56"/>
      <c r="HP145" s="56"/>
      <c r="HQ145" s="56"/>
      <c r="HR145" s="56"/>
      <c r="HS145" s="56"/>
      <c r="HT145" s="56"/>
      <c r="HU145" s="56"/>
      <c r="HV145" s="56"/>
    </row>
    <row r="146" spans="1:230" s="55" customFormat="1" ht="147" customHeight="1" x14ac:dyDescent="0.25">
      <c r="A146" s="107"/>
      <c r="B146" s="31" t="s">
        <v>338</v>
      </c>
      <c r="C146" s="25">
        <f>D146+E146+F146+G146+H146+I146+J146+K146+L146+M146+N146</f>
        <v>0</v>
      </c>
      <c r="D146" s="25">
        <v>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98"/>
      <c r="P146" s="101"/>
      <c r="Q146" s="26"/>
      <c r="R146" s="26"/>
      <c r="S146" s="2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/>
      <c r="BU146" s="56"/>
      <c r="BV146" s="56"/>
      <c r="BW146" s="56"/>
      <c r="BX146" s="56"/>
      <c r="BY146" s="56"/>
      <c r="BZ146" s="56"/>
      <c r="CA146" s="56"/>
      <c r="CB146" s="56"/>
      <c r="CC146" s="56"/>
      <c r="CD146" s="56"/>
      <c r="CE146" s="56"/>
      <c r="CF146" s="56"/>
      <c r="CG146" s="56"/>
      <c r="CH146" s="56"/>
      <c r="CI146" s="56"/>
      <c r="CJ146" s="56"/>
      <c r="CK146" s="56"/>
      <c r="CL146" s="56"/>
      <c r="CM146" s="56"/>
      <c r="CN146" s="56"/>
      <c r="CO146" s="56"/>
      <c r="CP146" s="56"/>
      <c r="CQ146" s="56"/>
      <c r="CR146" s="56"/>
      <c r="CS146" s="56"/>
      <c r="CT146" s="56"/>
      <c r="CU146" s="56"/>
      <c r="CV146" s="56"/>
      <c r="CW146" s="56"/>
      <c r="CX146" s="56"/>
      <c r="CY146" s="56"/>
      <c r="CZ146" s="56"/>
      <c r="DA146" s="56"/>
      <c r="DB146" s="56"/>
      <c r="DC146" s="56"/>
      <c r="DD146" s="56"/>
      <c r="DE146" s="56"/>
      <c r="DF146" s="56"/>
      <c r="DG146" s="56"/>
      <c r="DH146" s="56"/>
      <c r="DI146" s="56"/>
      <c r="DJ146" s="56"/>
      <c r="DK146" s="56"/>
      <c r="DL146" s="56"/>
      <c r="DM146" s="56"/>
      <c r="DN146" s="56"/>
      <c r="DO146" s="56"/>
      <c r="DP146" s="56"/>
      <c r="DQ146" s="56"/>
      <c r="DR146" s="56"/>
      <c r="DS146" s="56"/>
      <c r="DT146" s="56"/>
      <c r="DU146" s="56"/>
      <c r="DV146" s="56"/>
      <c r="DW146" s="56"/>
      <c r="DX146" s="56"/>
      <c r="DY146" s="56"/>
      <c r="DZ146" s="56"/>
      <c r="EA146" s="56"/>
      <c r="EB146" s="56"/>
      <c r="EC146" s="56"/>
      <c r="ED146" s="56"/>
      <c r="EE146" s="56"/>
      <c r="EF146" s="56"/>
      <c r="EG146" s="56"/>
      <c r="EH146" s="56"/>
      <c r="EI146" s="56"/>
      <c r="EJ146" s="56"/>
      <c r="EK146" s="56"/>
      <c r="EL146" s="56"/>
      <c r="EM146" s="56"/>
      <c r="EN146" s="56"/>
      <c r="EO146" s="56"/>
      <c r="EP146" s="56"/>
      <c r="EQ146" s="56"/>
      <c r="ER146" s="56"/>
      <c r="ES146" s="56"/>
      <c r="ET146" s="56"/>
      <c r="EU146" s="56"/>
      <c r="EV146" s="56"/>
      <c r="EW146" s="56"/>
      <c r="EX146" s="56"/>
      <c r="EY146" s="56"/>
      <c r="EZ146" s="56"/>
      <c r="FA146" s="56"/>
      <c r="FB146" s="56"/>
      <c r="FC146" s="56"/>
      <c r="FD146" s="56"/>
      <c r="FE146" s="56"/>
      <c r="FF146" s="56"/>
      <c r="FG146" s="56"/>
      <c r="FH146" s="56"/>
      <c r="FI146" s="56"/>
      <c r="FJ146" s="56"/>
      <c r="FK146" s="56"/>
      <c r="FL146" s="56"/>
      <c r="FM146" s="56"/>
      <c r="FN146" s="56"/>
      <c r="FO146" s="56"/>
      <c r="FP146" s="56"/>
      <c r="FQ146" s="56"/>
      <c r="FR146" s="56"/>
      <c r="FS146" s="56"/>
      <c r="FT146" s="56"/>
      <c r="FU146" s="56"/>
      <c r="FV146" s="56"/>
      <c r="FW146" s="56"/>
      <c r="FX146" s="56"/>
      <c r="FY146" s="56"/>
      <c r="FZ146" s="56"/>
      <c r="GA146" s="56"/>
      <c r="GB146" s="56"/>
      <c r="GC146" s="56"/>
      <c r="GD146" s="56"/>
      <c r="GE146" s="56"/>
      <c r="GF146" s="56"/>
      <c r="GG146" s="56"/>
      <c r="GH146" s="56"/>
      <c r="GI146" s="56"/>
      <c r="GJ146" s="56"/>
      <c r="GK146" s="56"/>
      <c r="GL146" s="56"/>
      <c r="GM146" s="56"/>
      <c r="GN146" s="56"/>
      <c r="GO146" s="56"/>
      <c r="GP146" s="56"/>
      <c r="GQ146" s="56"/>
      <c r="GR146" s="56"/>
      <c r="GS146" s="56"/>
      <c r="GT146" s="56"/>
      <c r="GU146" s="56"/>
      <c r="GV146" s="56"/>
      <c r="GW146" s="56"/>
      <c r="GX146" s="56"/>
      <c r="GY146" s="56"/>
      <c r="GZ146" s="56"/>
      <c r="HA146" s="56"/>
      <c r="HB146" s="56"/>
      <c r="HC146" s="56"/>
      <c r="HD146" s="56"/>
      <c r="HE146" s="56"/>
      <c r="HF146" s="56"/>
      <c r="HG146" s="56"/>
      <c r="HH146" s="56"/>
      <c r="HI146" s="56"/>
      <c r="HJ146" s="56"/>
      <c r="HK146" s="56"/>
      <c r="HL146" s="56"/>
      <c r="HM146" s="56"/>
      <c r="HN146" s="56"/>
      <c r="HO146" s="56"/>
      <c r="HP146" s="56"/>
      <c r="HQ146" s="56"/>
      <c r="HR146" s="56"/>
      <c r="HS146" s="56"/>
      <c r="HT146" s="56"/>
      <c r="HU146" s="56"/>
      <c r="HV146" s="56"/>
    </row>
    <row r="147" spans="1:230" s="55" customFormat="1" ht="102" customHeight="1" x14ac:dyDescent="0.25">
      <c r="A147" s="108"/>
      <c r="B147" s="31" t="s">
        <v>339</v>
      </c>
      <c r="C147" s="25">
        <f>D147+E147+F147+G147+H147+I147+J147+K147+L147+M147+N147</f>
        <v>560600</v>
      </c>
      <c r="D147" s="25">
        <v>320200</v>
      </c>
      <c r="E147" s="25">
        <v>120200</v>
      </c>
      <c r="F147" s="25">
        <v>120200</v>
      </c>
      <c r="G147" s="25">
        <v>0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25">
        <v>0</v>
      </c>
      <c r="N147" s="25">
        <v>0</v>
      </c>
      <c r="O147" s="99"/>
      <c r="P147" s="102"/>
      <c r="Q147" s="26"/>
      <c r="R147" s="26"/>
      <c r="S147" s="2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6"/>
      <c r="BR147" s="56"/>
      <c r="BS147" s="56"/>
      <c r="BT147" s="56"/>
      <c r="BU147" s="56"/>
      <c r="BV147" s="56"/>
      <c r="BW147" s="56"/>
      <c r="BX147" s="56"/>
      <c r="BY147" s="56"/>
      <c r="BZ147" s="56"/>
      <c r="CA147" s="56"/>
      <c r="CB147" s="56"/>
      <c r="CC147" s="56"/>
      <c r="CD147" s="56"/>
      <c r="CE147" s="56"/>
      <c r="CF147" s="56"/>
      <c r="CG147" s="56"/>
      <c r="CH147" s="56"/>
      <c r="CI147" s="56"/>
      <c r="CJ147" s="56"/>
      <c r="CK147" s="56"/>
      <c r="CL147" s="56"/>
      <c r="CM147" s="56"/>
      <c r="CN147" s="56"/>
      <c r="CO147" s="56"/>
      <c r="CP147" s="56"/>
      <c r="CQ147" s="56"/>
      <c r="CR147" s="56"/>
      <c r="CS147" s="56"/>
      <c r="CT147" s="56"/>
      <c r="CU147" s="56"/>
      <c r="CV147" s="56"/>
      <c r="CW147" s="56"/>
      <c r="CX147" s="56"/>
      <c r="CY147" s="56"/>
      <c r="CZ147" s="56"/>
      <c r="DA147" s="56"/>
      <c r="DB147" s="56"/>
      <c r="DC147" s="56"/>
      <c r="DD147" s="56"/>
      <c r="DE147" s="56"/>
      <c r="DF147" s="56"/>
      <c r="DG147" s="56"/>
      <c r="DH147" s="56"/>
      <c r="DI147" s="56"/>
      <c r="DJ147" s="56"/>
      <c r="DK147" s="56"/>
      <c r="DL147" s="56"/>
      <c r="DM147" s="56"/>
      <c r="DN147" s="56"/>
      <c r="DO147" s="56"/>
      <c r="DP147" s="56"/>
      <c r="DQ147" s="56"/>
      <c r="DR147" s="56"/>
      <c r="DS147" s="56"/>
      <c r="DT147" s="56"/>
      <c r="DU147" s="56"/>
      <c r="DV147" s="56"/>
      <c r="DW147" s="56"/>
      <c r="DX147" s="56"/>
      <c r="DY147" s="56"/>
      <c r="DZ147" s="56"/>
      <c r="EA147" s="56"/>
      <c r="EB147" s="56"/>
      <c r="EC147" s="56"/>
      <c r="ED147" s="56"/>
      <c r="EE147" s="56"/>
      <c r="EF147" s="56"/>
      <c r="EG147" s="56"/>
      <c r="EH147" s="56"/>
      <c r="EI147" s="56"/>
      <c r="EJ147" s="56"/>
      <c r="EK147" s="56"/>
      <c r="EL147" s="56"/>
      <c r="EM147" s="56"/>
      <c r="EN147" s="56"/>
      <c r="EO147" s="56"/>
      <c r="EP147" s="56"/>
      <c r="EQ147" s="56"/>
      <c r="ER147" s="56"/>
      <c r="ES147" s="56"/>
      <c r="ET147" s="56"/>
      <c r="EU147" s="56"/>
      <c r="EV147" s="56"/>
      <c r="EW147" s="56"/>
      <c r="EX147" s="56"/>
      <c r="EY147" s="56"/>
      <c r="EZ147" s="56"/>
      <c r="FA147" s="56"/>
      <c r="FB147" s="56"/>
      <c r="FC147" s="56"/>
      <c r="FD147" s="56"/>
      <c r="FE147" s="56"/>
      <c r="FF147" s="56"/>
      <c r="FG147" s="56"/>
      <c r="FH147" s="56"/>
      <c r="FI147" s="56"/>
      <c r="FJ147" s="56"/>
      <c r="FK147" s="56"/>
      <c r="FL147" s="56"/>
      <c r="FM147" s="56"/>
      <c r="FN147" s="56"/>
      <c r="FO147" s="56"/>
      <c r="FP147" s="56"/>
      <c r="FQ147" s="56"/>
      <c r="FR147" s="56"/>
      <c r="FS147" s="56"/>
      <c r="FT147" s="56"/>
      <c r="FU147" s="56"/>
      <c r="FV147" s="56"/>
      <c r="FW147" s="56"/>
      <c r="FX147" s="56"/>
      <c r="FY147" s="56"/>
      <c r="FZ147" s="56"/>
      <c r="GA147" s="56"/>
      <c r="GB147" s="56"/>
      <c r="GC147" s="56"/>
      <c r="GD147" s="56"/>
      <c r="GE147" s="56"/>
      <c r="GF147" s="56"/>
      <c r="GG147" s="56"/>
      <c r="GH147" s="56"/>
      <c r="GI147" s="56"/>
      <c r="GJ147" s="56"/>
      <c r="GK147" s="56"/>
      <c r="GL147" s="56"/>
      <c r="GM147" s="56"/>
      <c r="GN147" s="56"/>
      <c r="GO147" s="56"/>
      <c r="GP147" s="56"/>
      <c r="GQ147" s="56"/>
      <c r="GR147" s="56"/>
      <c r="GS147" s="56"/>
      <c r="GT147" s="56"/>
      <c r="GU147" s="56"/>
      <c r="GV147" s="56"/>
      <c r="GW147" s="56"/>
      <c r="GX147" s="56"/>
      <c r="GY147" s="56"/>
      <c r="GZ147" s="56"/>
      <c r="HA147" s="56"/>
      <c r="HB147" s="56"/>
      <c r="HC147" s="56"/>
      <c r="HD147" s="56"/>
      <c r="HE147" s="56"/>
      <c r="HF147" s="56"/>
      <c r="HG147" s="56"/>
      <c r="HH147" s="56"/>
      <c r="HI147" s="56"/>
      <c r="HJ147" s="56"/>
      <c r="HK147" s="56"/>
      <c r="HL147" s="56"/>
      <c r="HM147" s="56"/>
      <c r="HN147" s="56"/>
      <c r="HO147" s="56"/>
      <c r="HP147" s="56"/>
      <c r="HQ147" s="56"/>
      <c r="HR147" s="56"/>
      <c r="HS147" s="56"/>
      <c r="HT147" s="56"/>
      <c r="HU147" s="56"/>
      <c r="HV147" s="56"/>
    </row>
    <row r="148" spans="1:230" x14ac:dyDescent="0.25">
      <c r="A148" s="97" t="s">
        <v>439</v>
      </c>
      <c r="B148" s="24" t="s">
        <v>340</v>
      </c>
      <c r="C148" s="25">
        <f>D148+E148+F148+G148+H148+I148+J148+K148+L148+M148+N148</f>
        <v>284316.52</v>
      </c>
      <c r="D148" s="25">
        <f>D151</f>
        <v>284316.52</v>
      </c>
      <c r="E148" s="25">
        <f t="shared" ref="E148:N148" si="80">E151</f>
        <v>0</v>
      </c>
      <c r="F148" s="25">
        <f t="shared" si="80"/>
        <v>0</v>
      </c>
      <c r="G148" s="25">
        <f t="shared" si="80"/>
        <v>0</v>
      </c>
      <c r="H148" s="25">
        <f t="shared" si="80"/>
        <v>0</v>
      </c>
      <c r="I148" s="25">
        <f t="shared" si="80"/>
        <v>0</v>
      </c>
      <c r="J148" s="25">
        <f t="shared" si="80"/>
        <v>0</v>
      </c>
      <c r="K148" s="25">
        <f t="shared" si="80"/>
        <v>0</v>
      </c>
      <c r="L148" s="25">
        <f t="shared" si="80"/>
        <v>0</v>
      </c>
      <c r="M148" s="25">
        <f t="shared" si="80"/>
        <v>0</v>
      </c>
      <c r="N148" s="25">
        <f t="shared" si="80"/>
        <v>0</v>
      </c>
      <c r="O148" s="97" t="s">
        <v>465</v>
      </c>
      <c r="P148" s="74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  <c r="BS148" s="26"/>
      <c r="BT148" s="26"/>
      <c r="BU148" s="26"/>
      <c r="BV148" s="26"/>
      <c r="BW148" s="26"/>
      <c r="BX148" s="26"/>
      <c r="BY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6"/>
      <c r="CP148" s="26"/>
      <c r="CQ148" s="26"/>
      <c r="CR148" s="26"/>
      <c r="CS148" s="26"/>
      <c r="CT148" s="26"/>
      <c r="CU148" s="26"/>
      <c r="CV148" s="26"/>
      <c r="CW148" s="26"/>
      <c r="CX148" s="26"/>
      <c r="CY148" s="26"/>
      <c r="CZ148" s="26"/>
      <c r="DA148" s="26"/>
      <c r="DB148" s="26"/>
      <c r="DC148" s="26"/>
      <c r="DD148" s="26"/>
      <c r="DE148" s="26"/>
      <c r="DF148" s="26"/>
      <c r="DG148" s="26"/>
      <c r="DH148" s="26"/>
      <c r="DI148" s="26"/>
      <c r="DJ148" s="26"/>
      <c r="DK148" s="26"/>
      <c r="DL148" s="26"/>
      <c r="DM148" s="26"/>
      <c r="DN148" s="26"/>
      <c r="DO148" s="26"/>
      <c r="DP148" s="26"/>
      <c r="DQ148" s="26"/>
      <c r="DR148" s="26"/>
      <c r="DS148" s="26"/>
      <c r="DT148" s="26"/>
      <c r="DU148" s="26"/>
      <c r="DV148" s="26"/>
      <c r="DW148" s="26"/>
      <c r="DX148" s="26"/>
      <c r="DY148" s="26"/>
      <c r="DZ148" s="26"/>
      <c r="EA148" s="26"/>
      <c r="EB148" s="26"/>
      <c r="EC148" s="26"/>
      <c r="ED148" s="26"/>
      <c r="EE148" s="26"/>
      <c r="EF148" s="26"/>
      <c r="EG148" s="26"/>
      <c r="EH148" s="26"/>
      <c r="EI148" s="26"/>
      <c r="EJ148" s="26"/>
      <c r="EK148" s="26"/>
      <c r="EL148" s="26"/>
      <c r="EM148" s="26"/>
      <c r="EN148" s="26"/>
      <c r="EO148" s="26"/>
      <c r="EP148" s="26"/>
      <c r="EQ148" s="26"/>
      <c r="ER148" s="26"/>
      <c r="ES148" s="26"/>
      <c r="ET148" s="26"/>
      <c r="EU148" s="26"/>
      <c r="EV148" s="26"/>
      <c r="EW148" s="26"/>
      <c r="EX148" s="26"/>
      <c r="EY148" s="26"/>
      <c r="EZ148" s="26"/>
      <c r="FA148" s="26"/>
      <c r="FB148" s="26"/>
      <c r="FC148" s="26"/>
      <c r="FD148" s="26"/>
      <c r="FE148" s="26"/>
      <c r="FF148" s="26"/>
      <c r="FG148" s="26"/>
      <c r="FH148" s="26"/>
      <c r="FI148" s="26"/>
      <c r="FJ148" s="26"/>
      <c r="FK148" s="26"/>
      <c r="FL148" s="26"/>
      <c r="FM148" s="26"/>
      <c r="FN148" s="26"/>
      <c r="FO148" s="26"/>
      <c r="FP148" s="26"/>
      <c r="FQ148" s="26"/>
      <c r="FR148" s="26"/>
      <c r="FS148" s="26"/>
      <c r="FT148" s="26"/>
      <c r="FU148" s="26"/>
      <c r="FV148" s="26"/>
      <c r="FW148" s="26"/>
      <c r="FX148" s="26"/>
      <c r="FY148" s="26"/>
      <c r="FZ148" s="26"/>
      <c r="GA148" s="26"/>
      <c r="GB148" s="26"/>
      <c r="GC148" s="26"/>
      <c r="GD148" s="26"/>
      <c r="GE148" s="26"/>
      <c r="GF148" s="26"/>
      <c r="GG148" s="26"/>
      <c r="GH148" s="26"/>
      <c r="GI148" s="26"/>
      <c r="GJ148" s="26"/>
      <c r="GK148" s="26"/>
      <c r="GL148" s="26"/>
      <c r="GM148" s="26"/>
      <c r="GN148" s="26"/>
      <c r="GO148" s="26"/>
      <c r="GP148" s="26"/>
      <c r="GQ148" s="26"/>
      <c r="GR148" s="26"/>
      <c r="GS148" s="26"/>
      <c r="GT148" s="26"/>
      <c r="GU148" s="26"/>
      <c r="GV148" s="26"/>
      <c r="GW148" s="26"/>
      <c r="GX148" s="26"/>
      <c r="GY148" s="26"/>
      <c r="GZ148" s="26"/>
      <c r="HA148" s="26"/>
      <c r="HB148" s="26"/>
      <c r="HC148" s="26"/>
      <c r="HD148" s="26"/>
      <c r="HE148" s="26"/>
      <c r="HF148" s="26"/>
      <c r="HG148" s="26"/>
      <c r="HH148" s="26"/>
      <c r="HI148" s="26"/>
      <c r="HJ148" s="26"/>
      <c r="HK148" s="26"/>
      <c r="HL148" s="26"/>
      <c r="HM148" s="26"/>
      <c r="HN148" s="26"/>
      <c r="HO148" s="26"/>
      <c r="HP148" s="26"/>
      <c r="HQ148" s="26"/>
      <c r="HR148" s="26"/>
      <c r="HS148" s="26"/>
      <c r="HT148" s="26"/>
      <c r="HU148" s="26"/>
      <c r="HV148" s="26"/>
    </row>
    <row r="149" spans="1:230" ht="147" customHeight="1" x14ac:dyDescent="0.25">
      <c r="A149" s="98"/>
      <c r="B149" s="50" t="s">
        <v>338</v>
      </c>
      <c r="C149" s="25">
        <f t="shared" si="76"/>
        <v>0</v>
      </c>
      <c r="D149" s="25">
        <f t="shared" ref="D149:N149" si="81">D152+D146</f>
        <v>0</v>
      </c>
      <c r="E149" s="25">
        <f t="shared" si="81"/>
        <v>0</v>
      </c>
      <c r="F149" s="25">
        <f t="shared" si="81"/>
        <v>0</v>
      </c>
      <c r="G149" s="25">
        <f t="shared" si="81"/>
        <v>0</v>
      </c>
      <c r="H149" s="25">
        <f t="shared" si="81"/>
        <v>0</v>
      </c>
      <c r="I149" s="25">
        <f t="shared" si="81"/>
        <v>0</v>
      </c>
      <c r="J149" s="25">
        <f t="shared" si="81"/>
        <v>0</v>
      </c>
      <c r="K149" s="25">
        <f t="shared" si="81"/>
        <v>0</v>
      </c>
      <c r="L149" s="25">
        <f t="shared" si="81"/>
        <v>0</v>
      </c>
      <c r="M149" s="25">
        <f t="shared" si="81"/>
        <v>0</v>
      </c>
      <c r="N149" s="25">
        <f t="shared" si="81"/>
        <v>0</v>
      </c>
      <c r="O149" s="98"/>
      <c r="P149" s="74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  <c r="DR149" s="26"/>
      <c r="DS149" s="26"/>
      <c r="DT149" s="26"/>
      <c r="DU149" s="26"/>
      <c r="DV149" s="26"/>
      <c r="DW149" s="26"/>
      <c r="DX149" s="26"/>
      <c r="DY149" s="26"/>
      <c r="DZ149" s="26"/>
      <c r="EA149" s="26"/>
      <c r="EB149" s="26"/>
      <c r="EC149" s="26"/>
      <c r="ED149" s="26"/>
      <c r="EE149" s="26"/>
      <c r="EF149" s="26"/>
      <c r="EG149" s="26"/>
      <c r="EH149" s="26"/>
      <c r="EI149" s="26"/>
      <c r="EJ149" s="26"/>
      <c r="EK149" s="26"/>
      <c r="EL149" s="26"/>
      <c r="EM149" s="26"/>
      <c r="EN149" s="26"/>
      <c r="EO149" s="26"/>
      <c r="EP149" s="26"/>
      <c r="EQ149" s="26"/>
      <c r="ER149" s="26"/>
      <c r="ES149" s="26"/>
      <c r="ET149" s="26"/>
      <c r="EU149" s="26"/>
      <c r="EV149" s="26"/>
      <c r="EW149" s="26"/>
      <c r="EX149" s="26"/>
      <c r="EY149" s="26"/>
      <c r="EZ149" s="26"/>
      <c r="FA149" s="26"/>
      <c r="FB149" s="26"/>
      <c r="FC149" s="26"/>
      <c r="FD149" s="26"/>
      <c r="FE149" s="26"/>
      <c r="FF149" s="26"/>
      <c r="FG149" s="26"/>
      <c r="FH149" s="26"/>
      <c r="FI149" s="26"/>
      <c r="FJ149" s="26"/>
      <c r="FK149" s="26"/>
      <c r="FL149" s="26"/>
      <c r="FM149" s="26"/>
      <c r="FN149" s="26"/>
      <c r="FO149" s="26"/>
      <c r="FP149" s="26"/>
      <c r="FQ149" s="26"/>
      <c r="FR149" s="26"/>
      <c r="FS149" s="26"/>
      <c r="FT149" s="26"/>
      <c r="FU149" s="26"/>
      <c r="FV149" s="26"/>
      <c r="FW149" s="26"/>
      <c r="FX149" s="26"/>
      <c r="FY149" s="26"/>
      <c r="FZ149" s="26"/>
      <c r="GA149" s="26"/>
      <c r="GB149" s="26"/>
      <c r="GC149" s="26"/>
      <c r="GD149" s="26"/>
      <c r="GE149" s="26"/>
      <c r="GF149" s="26"/>
      <c r="GG149" s="26"/>
      <c r="GH149" s="26"/>
      <c r="GI149" s="26"/>
      <c r="GJ149" s="26"/>
      <c r="GK149" s="26"/>
      <c r="GL149" s="26"/>
      <c r="GM149" s="26"/>
      <c r="GN149" s="26"/>
      <c r="GO149" s="26"/>
      <c r="GP149" s="26"/>
      <c r="GQ149" s="26"/>
      <c r="GR149" s="26"/>
      <c r="GS149" s="26"/>
      <c r="GT149" s="26"/>
      <c r="GU149" s="26"/>
      <c r="GV149" s="26"/>
      <c r="GW149" s="26"/>
      <c r="GX149" s="26"/>
      <c r="GY149" s="26"/>
      <c r="GZ149" s="26"/>
      <c r="HA149" s="26"/>
      <c r="HB149" s="26"/>
      <c r="HC149" s="26"/>
      <c r="HD149" s="26"/>
      <c r="HE149" s="26"/>
      <c r="HF149" s="26"/>
      <c r="HG149" s="26"/>
      <c r="HH149" s="26"/>
      <c r="HI149" s="26"/>
      <c r="HJ149" s="26"/>
      <c r="HK149" s="26"/>
      <c r="HL149" s="26"/>
      <c r="HM149" s="26"/>
      <c r="HN149" s="26"/>
      <c r="HO149" s="26"/>
      <c r="HP149" s="26"/>
      <c r="HQ149" s="26"/>
      <c r="HR149" s="26"/>
      <c r="HS149" s="26"/>
      <c r="HT149" s="26"/>
      <c r="HU149" s="26"/>
      <c r="HV149" s="26"/>
    </row>
    <row r="150" spans="1:230" ht="108" customHeight="1" x14ac:dyDescent="0.25">
      <c r="A150" s="99"/>
      <c r="B150" s="24" t="s">
        <v>339</v>
      </c>
      <c r="C150" s="25">
        <f>D150+E150+F150+G150+H150+I150+J150+K150+L150+M150+N150</f>
        <v>284316.52</v>
      </c>
      <c r="D150" s="25">
        <f>D153</f>
        <v>284316.52</v>
      </c>
      <c r="E150" s="25">
        <f t="shared" ref="E150:N150" si="82">E153</f>
        <v>0</v>
      </c>
      <c r="F150" s="25">
        <f t="shared" si="82"/>
        <v>0</v>
      </c>
      <c r="G150" s="25">
        <f t="shared" si="82"/>
        <v>0</v>
      </c>
      <c r="H150" s="25">
        <f t="shared" si="82"/>
        <v>0</v>
      </c>
      <c r="I150" s="25">
        <f t="shared" si="82"/>
        <v>0</v>
      </c>
      <c r="J150" s="25">
        <f t="shared" si="82"/>
        <v>0</v>
      </c>
      <c r="K150" s="25">
        <f t="shared" si="82"/>
        <v>0</v>
      </c>
      <c r="L150" s="25">
        <f t="shared" si="82"/>
        <v>0</v>
      </c>
      <c r="M150" s="25">
        <f t="shared" si="82"/>
        <v>0</v>
      </c>
      <c r="N150" s="25">
        <f t="shared" si="82"/>
        <v>0</v>
      </c>
      <c r="O150" s="99"/>
      <c r="P150" s="74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  <c r="CY150" s="26"/>
      <c r="CZ150" s="26"/>
      <c r="DA150" s="26"/>
      <c r="DB150" s="26"/>
      <c r="DC150" s="26"/>
      <c r="DD150" s="26"/>
      <c r="DE150" s="26"/>
      <c r="DF150" s="26"/>
      <c r="DG150" s="26"/>
      <c r="DH150" s="26"/>
      <c r="DI150" s="26"/>
      <c r="DJ150" s="26"/>
      <c r="DK150" s="26"/>
      <c r="DL150" s="26"/>
      <c r="DM150" s="26"/>
      <c r="DN150" s="26"/>
      <c r="DO150" s="26"/>
      <c r="DP150" s="26"/>
      <c r="DQ150" s="26"/>
      <c r="DR150" s="26"/>
      <c r="DS150" s="26"/>
      <c r="DT150" s="26"/>
      <c r="DU150" s="26"/>
      <c r="DV150" s="26"/>
      <c r="DW150" s="26"/>
      <c r="DX150" s="26"/>
      <c r="DY150" s="26"/>
      <c r="DZ150" s="26"/>
      <c r="EA150" s="26"/>
      <c r="EB150" s="26"/>
      <c r="EC150" s="26"/>
      <c r="ED150" s="26"/>
      <c r="EE150" s="26"/>
      <c r="EF150" s="26"/>
      <c r="EG150" s="26"/>
      <c r="EH150" s="26"/>
      <c r="EI150" s="26"/>
      <c r="EJ150" s="26"/>
      <c r="EK150" s="26"/>
      <c r="EL150" s="26"/>
      <c r="EM150" s="26"/>
      <c r="EN150" s="26"/>
      <c r="EO150" s="26"/>
      <c r="EP150" s="26"/>
      <c r="EQ150" s="26"/>
      <c r="ER150" s="26"/>
      <c r="ES150" s="26"/>
      <c r="ET150" s="26"/>
      <c r="EU150" s="26"/>
      <c r="EV150" s="26"/>
      <c r="EW150" s="26"/>
      <c r="EX150" s="26"/>
      <c r="EY150" s="26"/>
      <c r="EZ150" s="26"/>
      <c r="FA150" s="26"/>
      <c r="FB150" s="26"/>
      <c r="FC150" s="26"/>
      <c r="FD150" s="26"/>
      <c r="FE150" s="26"/>
      <c r="FF150" s="26"/>
      <c r="FG150" s="26"/>
      <c r="FH150" s="26"/>
      <c r="FI150" s="26"/>
      <c r="FJ150" s="26"/>
      <c r="FK150" s="26"/>
      <c r="FL150" s="26"/>
      <c r="FM150" s="26"/>
      <c r="FN150" s="26"/>
      <c r="FO150" s="26"/>
      <c r="FP150" s="26"/>
      <c r="FQ150" s="26"/>
      <c r="FR150" s="26"/>
      <c r="FS150" s="26"/>
      <c r="FT150" s="26"/>
      <c r="FU150" s="26"/>
      <c r="FV150" s="26"/>
      <c r="FW150" s="26"/>
      <c r="FX150" s="26"/>
      <c r="FY150" s="26"/>
      <c r="FZ150" s="26"/>
      <c r="GA150" s="26"/>
      <c r="GB150" s="26"/>
      <c r="GC150" s="26"/>
      <c r="GD150" s="26"/>
      <c r="GE150" s="26"/>
      <c r="GF150" s="26"/>
      <c r="GG150" s="26"/>
      <c r="GH150" s="26"/>
      <c r="GI150" s="26"/>
      <c r="GJ150" s="26"/>
      <c r="GK150" s="26"/>
      <c r="GL150" s="26"/>
      <c r="GM150" s="26"/>
      <c r="GN150" s="26"/>
      <c r="GO150" s="26"/>
      <c r="GP150" s="26"/>
      <c r="GQ150" s="26"/>
      <c r="GR150" s="26"/>
      <c r="GS150" s="26"/>
      <c r="GT150" s="26"/>
      <c r="GU150" s="26"/>
      <c r="GV150" s="26"/>
      <c r="GW150" s="26"/>
      <c r="GX150" s="26"/>
      <c r="GY150" s="26"/>
      <c r="GZ150" s="26"/>
      <c r="HA150" s="26"/>
      <c r="HB150" s="26"/>
      <c r="HC150" s="26"/>
      <c r="HD150" s="26"/>
      <c r="HE150" s="26"/>
      <c r="HF150" s="26"/>
      <c r="HG150" s="26"/>
      <c r="HH150" s="26"/>
      <c r="HI150" s="26"/>
      <c r="HJ150" s="26"/>
      <c r="HK150" s="26"/>
      <c r="HL150" s="26"/>
      <c r="HM150" s="26"/>
      <c r="HN150" s="26"/>
      <c r="HO150" s="26"/>
      <c r="HP150" s="26"/>
      <c r="HQ150" s="26"/>
      <c r="HR150" s="26"/>
      <c r="HS150" s="26"/>
      <c r="HT150" s="26"/>
      <c r="HU150" s="26"/>
      <c r="HV150" s="26"/>
    </row>
    <row r="151" spans="1:230" x14ac:dyDescent="0.25">
      <c r="A151" s="106" t="s">
        <v>411</v>
      </c>
      <c r="B151" s="31" t="s">
        <v>340</v>
      </c>
      <c r="C151" s="25">
        <f t="shared" si="76"/>
        <v>284316.52</v>
      </c>
      <c r="D151" s="25">
        <f t="shared" ref="D151:N151" si="83">D152+D153</f>
        <v>284316.52</v>
      </c>
      <c r="E151" s="25">
        <f t="shared" si="83"/>
        <v>0</v>
      </c>
      <c r="F151" s="25">
        <f t="shared" si="83"/>
        <v>0</v>
      </c>
      <c r="G151" s="25">
        <f t="shared" si="83"/>
        <v>0</v>
      </c>
      <c r="H151" s="25">
        <f t="shared" si="83"/>
        <v>0</v>
      </c>
      <c r="I151" s="25">
        <f t="shared" si="83"/>
        <v>0</v>
      </c>
      <c r="J151" s="25">
        <f t="shared" si="83"/>
        <v>0</v>
      </c>
      <c r="K151" s="25">
        <f t="shared" si="83"/>
        <v>0</v>
      </c>
      <c r="L151" s="25">
        <f t="shared" si="83"/>
        <v>0</v>
      </c>
      <c r="M151" s="25">
        <f t="shared" si="83"/>
        <v>0</v>
      </c>
      <c r="N151" s="25">
        <f t="shared" si="83"/>
        <v>0</v>
      </c>
      <c r="O151" s="97" t="s">
        <v>465</v>
      </c>
      <c r="P151" s="100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  <c r="CY151" s="26"/>
      <c r="CZ151" s="26"/>
      <c r="DA151" s="26"/>
      <c r="DB151" s="26"/>
      <c r="DC151" s="26"/>
      <c r="DD151" s="26"/>
      <c r="DE151" s="26"/>
      <c r="DF151" s="26"/>
      <c r="DG151" s="26"/>
      <c r="DH151" s="26"/>
      <c r="DI151" s="26"/>
      <c r="DJ151" s="26"/>
      <c r="DK151" s="26"/>
      <c r="DL151" s="26"/>
      <c r="DM151" s="26"/>
      <c r="DN151" s="26"/>
      <c r="DO151" s="26"/>
      <c r="DP151" s="26"/>
      <c r="DQ151" s="26"/>
      <c r="DR151" s="26"/>
      <c r="DS151" s="26"/>
      <c r="DT151" s="26"/>
      <c r="DU151" s="26"/>
      <c r="DV151" s="26"/>
      <c r="DW151" s="26"/>
      <c r="DX151" s="26"/>
      <c r="DY151" s="26"/>
      <c r="DZ151" s="26"/>
      <c r="EA151" s="26"/>
      <c r="EB151" s="26"/>
      <c r="EC151" s="26"/>
      <c r="ED151" s="26"/>
      <c r="EE151" s="26"/>
      <c r="EF151" s="26"/>
      <c r="EG151" s="26"/>
      <c r="EH151" s="26"/>
      <c r="EI151" s="26"/>
      <c r="EJ151" s="26"/>
      <c r="EK151" s="26"/>
      <c r="EL151" s="26"/>
      <c r="EM151" s="26"/>
      <c r="EN151" s="26"/>
      <c r="EO151" s="26"/>
      <c r="EP151" s="26"/>
      <c r="EQ151" s="26"/>
      <c r="ER151" s="26"/>
      <c r="ES151" s="26"/>
      <c r="ET151" s="26"/>
      <c r="EU151" s="26"/>
      <c r="EV151" s="26"/>
      <c r="EW151" s="26"/>
      <c r="EX151" s="26"/>
      <c r="EY151" s="26"/>
      <c r="EZ151" s="26"/>
      <c r="FA151" s="26"/>
      <c r="FB151" s="26"/>
      <c r="FC151" s="26"/>
      <c r="FD151" s="26"/>
      <c r="FE151" s="26"/>
      <c r="FF151" s="26"/>
      <c r="FG151" s="26"/>
      <c r="FH151" s="26"/>
      <c r="FI151" s="26"/>
      <c r="FJ151" s="26"/>
      <c r="FK151" s="26"/>
      <c r="FL151" s="26"/>
      <c r="FM151" s="26"/>
      <c r="FN151" s="26"/>
      <c r="FO151" s="26"/>
      <c r="FP151" s="26"/>
      <c r="FQ151" s="26"/>
      <c r="FR151" s="26"/>
      <c r="FS151" s="26"/>
      <c r="FT151" s="26"/>
      <c r="FU151" s="26"/>
      <c r="FV151" s="26"/>
      <c r="FW151" s="26"/>
      <c r="FX151" s="26"/>
      <c r="FY151" s="26"/>
      <c r="FZ151" s="26"/>
      <c r="GA151" s="26"/>
      <c r="GB151" s="26"/>
      <c r="GC151" s="26"/>
      <c r="GD151" s="26"/>
      <c r="GE151" s="26"/>
      <c r="GF151" s="26"/>
      <c r="GG151" s="26"/>
      <c r="GH151" s="26"/>
      <c r="GI151" s="26"/>
      <c r="GJ151" s="26"/>
      <c r="GK151" s="26"/>
      <c r="GL151" s="26"/>
      <c r="GM151" s="26"/>
      <c r="GN151" s="26"/>
      <c r="GO151" s="26"/>
      <c r="GP151" s="26"/>
      <c r="GQ151" s="26"/>
      <c r="GR151" s="26"/>
      <c r="GS151" s="26"/>
      <c r="GT151" s="26"/>
      <c r="GU151" s="26"/>
      <c r="GV151" s="26"/>
      <c r="GW151" s="26"/>
      <c r="GX151" s="26"/>
      <c r="GY151" s="26"/>
      <c r="GZ151" s="26"/>
      <c r="HA151" s="26"/>
      <c r="HB151" s="26"/>
      <c r="HC151" s="26"/>
      <c r="HD151" s="26"/>
      <c r="HE151" s="26"/>
      <c r="HF151" s="26"/>
      <c r="HG151" s="26"/>
      <c r="HH151" s="26"/>
      <c r="HI151" s="26"/>
      <c r="HJ151" s="26"/>
      <c r="HK151" s="26"/>
      <c r="HL151" s="26"/>
      <c r="HM151" s="26"/>
      <c r="HN151" s="26"/>
      <c r="HO151" s="26"/>
      <c r="HP151" s="26"/>
      <c r="HQ151" s="26"/>
      <c r="HR151" s="26"/>
      <c r="HS151" s="26"/>
      <c r="HT151" s="26"/>
      <c r="HU151" s="26"/>
      <c r="HV151" s="26"/>
    </row>
    <row r="152" spans="1:230" ht="165" customHeight="1" x14ac:dyDescent="0.25">
      <c r="A152" s="107"/>
      <c r="B152" s="31" t="s">
        <v>338</v>
      </c>
      <c r="C152" s="25">
        <f t="shared" si="76"/>
        <v>0</v>
      </c>
      <c r="D152" s="25">
        <v>0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98"/>
      <c r="P152" s="101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6"/>
      <c r="CZ152" s="26"/>
      <c r="DA152" s="26"/>
      <c r="DB152" s="26"/>
      <c r="DC152" s="26"/>
      <c r="DD152" s="26"/>
      <c r="DE152" s="26"/>
      <c r="DF152" s="26"/>
      <c r="DG152" s="26"/>
      <c r="DH152" s="26"/>
      <c r="DI152" s="26"/>
      <c r="DJ152" s="26"/>
      <c r="DK152" s="26"/>
      <c r="DL152" s="26"/>
      <c r="DM152" s="26"/>
      <c r="DN152" s="26"/>
      <c r="DO152" s="26"/>
      <c r="DP152" s="26"/>
      <c r="DQ152" s="26"/>
      <c r="DR152" s="26"/>
      <c r="DS152" s="26"/>
      <c r="DT152" s="26"/>
      <c r="DU152" s="26"/>
      <c r="DV152" s="26"/>
      <c r="DW152" s="26"/>
      <c r="DX152" s="26"/>
      <c r="DY152" s="26"/>
      <c r="DZ152" s="26"/>
      <c r="EA152" s="26"/>
      <c r="EB152" s="26"/>
      <c r="EC152" s="26"/>
      <c r="ED152" s="26"/>
      <c r="EE152" s="26"/>
      <c r="EF152" s="26"/>
      <c r="EG152" s="26"/>
      <c r="EH152" s="26"/>
      <c r="EI152" s="26"/>
      <c r="EJ152" s="26"/>
      <c r="EK152" s="26"/>
      <c r="EL152" s="26"/>
      <c r="EM152" s="26"/>
      <c r="EN152" s="26"/>
      <c r="EO152" s="26"/>
      <c r="EP152" s="26"/>
      <c r="EQ152" s="26"/>
      <c r="ER152" s="26"/>
      <c r="ES152" s="26"/>
      <c r="ET152" s="26"/>
      <c r="EU152" s="26"/>
      <c r="EV152" s="26"/>
      <c r="EW152" s="26"/>
      <c r="EX152" s="26"/>
      <c r="EY152" s="26"/>
      <c r="EZ152" s="26"/>
      <c r="FA152" s="26"/>
      <c r="FB152" s="26"/>
      <c r="FC152" s="26"/>
      <c r="FD152" s="26"/>
      <c r="FE152" s="26"/>
      <c r="FF152" s="26"/>
      <c r="FG152" s="26"/>
      <c r="FH152" s="26"/>
      <c r="FI152" s="26"/>
      <c r="FJ152" s="26"/>
      <c r="FK152" s="26"/>
      <c r="FL152" s="26"/>
      <c r="FM152" s="26"/>
      <c r="FN152" s="26"/>
      <c r="FO152" s="26"/>
      <c r="FP152" s="26"/>
      <c r="FQ152" s="26"/>
      <c r="FR152" s="26"/>
      <c r="FS152" s="26"/>
      <c r="FT152" s="26"/>
      <c r="FU152" s="26"/>
      <c r="FV152" s="26"/>
      <c r="FW152" s="26"/>
      <c r="FX152" s="26"/>
      <c r="FY152" s="26"/>
      <c r="FZ152" s="26"/>
      <c r="GA152" s="26"/>
      <c r="GB152" s="26"/>
      <c r="GC152" s="26"/>
      <c r="GD152" s="26"/>
      <c r="GE152" s="26"/>
      <c r="GF152" s="26"/>
      <c r="GG152" s="26"/>
      <c r="GH152" s="26"/>
      <c r="GI152" s="26"/>
      <c r="GJ152" s="26"/>
      <c r="GK152" s="26"/>
      <c r="GL152" s="26"/>
      <c r="GM152" s="26"/>
      <c r="GN152" s="26"/>
      <c r="GO152" s="26"/>
      <c r="GP152" s="26"/>
      <c r="GQ152" s="26"/>
      <c r="GR152" s="26"/>
      <c r="GS152" s="26"/>
      <c r="GT152" s="26"/>
      <c r="GU152" s="26"/>
      <c r="GV152" s="26"/>
      <c r="GW152" s="26"/>
      <c r="GX152" s="26"/>
      <c r="GY152" s="26"/>
      <c r="GZ152" s="26"/>
      <c r="HA152" s="26"/>
      <c r="HB152" s="26"/>
      <c r="HC152" s="26"/>
      <c r="HD152" s="26"/>
      <c r="HE152" s="26"/>
      <c r="HF152" s="26"/>
      <c r="HG152" s="26"/>
      <c r="HH152" s="26"/>
      <c r="HI152" s="26"/>
      <c r="HJ152" s="26"/>
      <c r="HK152" s="26"/>
      <c r="HL152" s="26"/>
      <c r="HM152" s="26"/>
      <c r="HN152" s="26"/>
      <c r="HO152" s="26"/>
      <c r="HP152" s="26"/>
      <c r="HQ152" s="26"/>
      <c r="HR152" s="26"/>
      <c r="HS152" s="26"/>
      <c r="HT152" s="26"/>
      <c r="HU152" s="26"/>
      <c r="HV152" s="26"/>
    </row>
    <row r="153" spans="1:230" ht="87" customHeight="1" x14ac:dyDescent="0.25">
      <c r="A153" s="108"/>
      <c r="B153" s="31" t="s">
        <v>339</v>
      </c>
      <c r="C153" s="25">
        <f t="shared" si="76"/>
        <v>284316.52</v>
      </c>
      <c r="D153" s="25">
        <v>284316.52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99"/>
      <c r="P153" s="102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  <c r="DR153" s="26"/>
      <c r="DS153" s="26"/>
      <c r="DT153" s="26"/>
      <c r="DU153" s="26"/>
      <c r="DV153" s="26"/>
      <c r="DW153" s="26"/>
      <c r="DX153" s="26"/>
      <c r="DY153" s="26"/>
      <c r="DZ153" s="26"/>
      <c r="EA153" s="26"/>
      <c r="EB153" s="26"/>
      <c r="EC153" s="26"/>
      <c r="ED153" s="26"/>
      <c r="EE153" s="26"/>
      <c r="EF153" s="26"/>
      <c r="EG153" s="26"/>
      <c r="EH153" s="26"/>
      <c r="EI153" s="26"/>
      <c r="EJ153" s="26"/>
      <c r="EK153" s="26"/>
      <c r="EL153" s="26"/>
      <c r="EM153" s="26"/>
      <c r="EN153" s="26"/>
      <c r="EO153" s="26"/>
      <c r="EP153" s="26"/>
      <c r="EQ153" s="26"/>
      <c r="ER153" s="26"/>
      <c r="ES153" s="26"/>
      <c r="ET153" s="26"/>
      <c r="EU153" s="26"/>
      <c r="EV153" s="26"/>
      <c r="EW153" s="26"/>
      <c r="EX153" s="26"/>
      <c r="EY153" s="26"/>
      <c r="EZ153" s="26"/>
      <c r="FA153" s="26"/>
      <c r="FB153" s="26"/>
      <c r="FC153" s="26"/>
      <c r="FD153" s="26"/>
      <c r="FE153" s="26"/>
      <c r="FF153" s="26"/>
      <c r="FG153" s="26"/>
      <c r="FH153" s="26"/>
      <c r="FI153" s="26"/>
      <c r="FJ153" s="26"/>
      <c r="FK153" s="26"/>
      <c r="FL153" s="26"/>
      <c r="FM153" s="26"/>
      <c r="FN153" s="26"/>
      <c r="FO153" s="26"/>
      <c r="FP153" s="26"/>
      <c r="FQ153" s="26"/>
      <c r="FR153" s="26"/>
      <c r="FS153" s="26"/>
      <c r="FT153" s="26"/>
      <c r="FU153" s="26"/>
      <c r="FV153" s="26"/>
      <c r="FW153" s="26"/>
      <c r="FX153" s="26"/>
      <c r="FY153" s="26"/>
      <c r="FZ153" s="26"/>
      <c r="GA153" s="26"/>
      <c r="GB153" s="26"/>
      <c r="GC153" s="26"/>
      <c r="GD153" s="26"/>
      <c r="GE153" s="26"/>
      <c r="GF153" s="26"/>
      <c r="GG153" s="26"/>
      <c r="GH153" s="26"/>
      <c r="GI153" s="26"/>
      <c r="GJ153" s="26"/>
      <c r="GK153" s="26"/>
      <c r="GL153" s="26"/>
      <c r="GM153" s="26"/>
      <c r="GN153" s="26"/>
      <c r="GO153" s="26"/>
      <c r="GP153" s="26"/>
      <c r="GQ153" s="26"/>
      <c r="GR153" s="26"/>
      <c r="GS153" s="26"/>
      <c r="GT153" s="26"/>
      <c r="GU153" s="26"/>
      <c r="GV153" s="26"/>
      <c r="GW153" s="26"/>
      <c r="GX153" s="26"/>
      <c r="GY153" s="26"/>
      <c r="GZ153" s="26"/>
      <c r="HA153" s="26"/>
      <c r="HB153" s="26"/>
      <c r="HC153" s="26"/>
      <c r="HD153" s="26"/>
      <c r="HE153" s="26"/>
      <c r="HF153" s="26"/>
      <c r="HG153" s="26"/>
      <c r="HH153" s="26"/>
      <c r="HI153" s="26"/>
      <c r="HJ153" s="26"/>
      <c r="HK153" s="26"/>
      <c r="HL153" s="26"/>
      <c r="HM153" s="26"/>
      <c r="HN153" s="26"/>
      <c r="HO153" s="26"/>
      <c r="HP153" s="26"/>
      <c r="HQ153" s="26"/>
      <c r="HR153" s="26"/>
      <c r="HS153" s="26"/>
      <c r="HT153" s="26"/>
      <c r="HU153" s="26"/>
      <c r="HV153" s="26"/>
    </row>
    <row r="154" spans="1:230" ht="33" customHeight="1" x14ac:dyDescent="0.25">
      <c r="A154" s="121" t="s">
        <v>354</v>
      </c>
      <c r="B154" s="122"/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3"/>
      <c r="P154" s="75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  <c r="BM154" s="26"/>
      <c r="BN154" s="26"/>
      <c r="BO154" s="26"/>
      <c r="BP154" s="26"/>
      <c r="BQ154" s="26"/>
      <c r="BR154" s="26"/>
      <c r="BS154" s="26"/>
      <c r="BT154" s="26"/>
      <c r="BU154" s="26"/>
      <c r="BV154" s="26"/>
      <c r="BW154" s="26"/>
      <c r="BX154" s="26"/>
      <c r="BY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6"/>
      <c r="CP154" s="26"/>
      <c r="CQ154" s="26"/>
      <c r="CR154" s="26"/>
      <c r="CS154" s="26"/>
      <c r="CT154" s="26"/>
      <c r="CU154" s="26"/>
      <c r="CV154" s="26"/>
      <c r="CW154" s="26"/>
      <c r="CX154" s="26"/>
      <c r="CY154" s="26"/>
      <c r="CZ154" s="26"/>
      <c r="DA154" s="26"/>
      <c r="DB154" s="26"/>
      <c r="DC154" s="26"/>
      <c r="DD154" s="26"/>
      <c r="DE154" s="26"/>
      <c r="DF154" s="26"/>
      <c r="DG154" s="26"/>
      <c r="DH154" s="26"/>
      <c r="DI154" s="26"/>
      <c r="DJ154" s="26"/>
      <c r="DK154" s="26"/>
      <c r="DL154" s="26"/>
      <c r="DM154" s="26"/>
      <c r="DN154" s="26"/>
      <c r="DO154" s="26"/>
      <c r="DP154" s="26"/>
      <c r="DQ154" s="26"/>
      <c r="DR154" s="26"/>
      <c r="DS154" s="26"/>
      <c r="DT154" s="26"/>
      <c r="DU154" s="26"/>
      <c r="DV154" s="26"/>
      <c r="DW154" s="26"/>
      <c r="DX154" s="26"/>
      <c r="DY154" s="26"/>
      <c r="DZ154" s="26"/>
      <c r="EA154" s="26"/>
      <c r="EB154" s="26"/>
      <c r="EC154" s="26"/>
      <c r="ED154" s="26"/>
      <c r="EE154" s="26"/>
      <c r="EF154" s="26"/>
      <c r="EG154" s="26"/>
      <c r="EH154" s="26"/>
      <c r="EI154" s="26"/>
      <c r="EJ154" s="26"/>
      <c r="EK154" s="26"/>
      <c r="EL154" s="26"/>
      <c r="EM154" s="26"/>
      <c r="EN154" s="26"/>
      <c r="EO154" s="26"/>
      <c r="EP154" s="26"/>
      <c r="EQ154" s="26"/>
      <c r="ER154" s="26"/>
      <c r="ES154" s="26"/>
      <c r="ET154" s="26"/>
      <c r="EU154" s="26"/>
      <c r="EV154" s="26"/>
      <c r="EW154" s="26"/>
      <c r="EX154" s="26"/>
      <c r="EY154" s="26"/>
      <c r="EZ154" s="26"/>
      <c r="FA154" s="26"/>
      <c r="FB154" s="26"/>
      <c r="FC154" s="26"/>
      <c r="FD154" s="26"/>
      <c r="FE154" s="26"/>
      <c r="FF154" s="26"/>
      <c r="FG154" s="26"/>
      <c r="FH154" s="26"/>
      <c r="FI154" s="26"/>
      <c r="FJ154" s="26"/>
      <c r="FK154" s="26"/>
      <c r="FL154" s="26"/>
      <c r="FM154" s="26"/>
      <c r="FN154" s="26"/>
      <c r="FO154" s="26"/>
      <c r="FP154" s="26"/>
      <c r="FQ154" s="26"/>
      <c r="FR154" s="26"/>
      <c r="FS154" s="26"/>
      <c r="FT154" s="26"/>
      <c r="FU154" s="26"/>
      <c r="FV154" s="26"/>
      <c r="FW154" s="26"/>
      <c r="FX154" s="26"/>
      <c r="FY154" s="26"/>
      <c r="FZ154" s="26"/>
      <c r="GA154" s="26"/>
      <c r="GB154" s="26"/>
      <c r="GC154" s="26"/>
      <c r="GD154" s="26"/>
      <c r="GE154" s="26"/>
      <c r="GF154" s="26"/>
      <c r="GG154" s="26"/>
      <c r="GH154" s="26"/>
      <c r="GI154" s="26"/>
      <c r="GJ154" s="26"/>
      <c r="GK154" s="26"/>
      <c r="GL154" s="26"/>
      <c r="GM154" s="26"/>
      <c r="GN154" s="26"/>
      <c r="GO154" s="26"/>
      <c r="GP154" s="26"/>
      <c r="GQ154" s="26"/>
      <c r="GR154" s="26"/>
      <c r="GS154" s="26"/>
      <c r="GT154" s="26"/>
      <c r="GU154" s="26"/>
      <c r="GV154" s="26"/>
      <c r="GW154" s="26"/>
      <c r="GX154" s="26"/>
      <c r="GY154" s="26"/>
      <c r="GZ154" s="26"/>
      <c r="HA154" s="26"/>
      <c r="HB154" s="26"/>
      <c r="HC154" s="26"/>
      <c r="HD154" s="26"/>
      <c r="HE154" s="26"/>
      <c r="HF154" s="26"/>
      <c r="HG154" s="26"/>
      <c r="HH154" s="26"/>
      <c r="HI154" s="26"/>
      <c r="HJ154" s="26"/>
      <c r="HK154" s="26"/>
      <c r="HL154" s="26"/>
      <c r="HM154" s="26"/>
      <c r="HN154" s="26"/>
      <c r="HO154" s="26"/>
      <c r="HP154" s="26"/>
      <c r="HQ154" s="26"/>
      <c r="HR154" s="26"/>
      <c r="HS154" s="26"/>
      <c r="HT154" s="26"/>
      <c r="HU154" s="26"/>
      <c r="HV154" s="26"/>
    </row>
    <row r="155" spans="1:230" x14ac:dyDescent="0.25">
      <c r="A155" s="124"/>
      <c r="B155" s="125"/>
      <c r="C155" s="125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6"/>
      <c r="P155" s="7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  <c r="CY155" s="26"/>
      <c r="CZ155" s="26"/>
      <c r="DA155" s="26"/>
      <c r="DB155" s="26"/>
      <c r="DC155" s="26"/>
      <c r="DD155" s="26"/>
      <c r="DE155" s="26"/>
      <c r="DF155" s="26"/>
      <c r="DG155" s="26"/>
      <c r="DH155" s="26"/>
      <c r="DI155" s="26"/>
      <c r="DJ155" s="26"/>
      <c r="DK155" s="26"/>
      <c r="DL155" s="26"/>
      <c r="DM155" s="26"/>
      <c r="DN155" s="26"/>
      <c r="DO155" s="26"/>
      <c r="DP155" s="26"/>
      <c r="DQ155" s="26"/>
      <c r="DR155" s="26"/>
      <c r="DS155" s="26"/>
      <c r="DT155" s="26"/>
      <c r="DU155" s="26"/>
      <c r="DV155" s="26"/>
      <c r="DW155" s="26"/>
      <c r="DX155" s="26"/>
      <c r="DY155" s="26"/>
      <c r="DZ155" s="26"/>
      <c r="EA155" s="26"/>
      <c r="EB155" s="26"/>
      <c r="EC155" s="26"/>
      <c r="ED155" s="26"/>
      <c r="EE155" s="26"/>
      <c r="EF155" s="26"/>
      <c r="EG155" s="26"/>
      <c r="EH155" s="26"/>
      <c r="EI155" s="26"/>
      <c r="EJ155" s="26"/>
      <c r="EK155" s="26"/>
      <c r="EL155" s="26"/>
      <c r="EM155" s="26"/>
      <c r="EN155" s="26"/>
      <c r="EO155" s="26"/>
      <c r="EP155" s="26"/>
      <c r="EQ155" s="26"/>
      <c r="ER155" s="26"/>
      <c r="ES155" s="26"/>
      <c r="ET155" s="26"/>
      <c r="EU155" s="26"/>
      <c r="EV155" s="26"/>
      <c r="EW155" s="26"/>
      <c r="EX155" s="26"/>
      <c r="EY155" s="26"/>
      <c r="EZ155" s="26"/>
      <c r="FA155" s="26"/>
      <c r="FB155" s="26"/>
      <c r="FC155" s="26"/>
      <c r="FD155" s="26"/>
      <c r="FE155" s="26"/>
      <c r="FF155" s="26"/>
      <c r="FG155" s="26"/>
      <c r="FH155" s="26"/>
      <c r="FI155" s="26"/>
      <c r="FJ155" s="26"/>
      <c r="FK155" s="26"/>
      <c r="FL155" s="26"/>
      <c r="FM155" s="26"/>
      <c r="FN155" s="26"/>
      <c r="FO155" s="26"/>
      <c r="FP155" s="26"/>
      <c r="FQ155" s="26"/>
      <c r="FR155" s="26"/>
      <c r="FS155" s="26"/>
      <c r="FT155" s="26"/>
      <c r="FU155" s="26"/>
      <c r="FV155" s="26"/>
      <c r="FW155" s="26"/>
      <c r="FX155" s="26"/>
      <c r="FY155" s="26"/>
      <c r="FZ155" s="26"/>
      <c r="GA155" s="26"/>
      <c r="GB155" s="26"/>
      <c r="GC155" s="26"/>
      <c r="GD155" s="26"/>
      <c r="GE155" s="26"/>
      <c r="GF155" s="26"/>
      <c r="GG155" s="26"/>
      <c r="GH155" s="26"/>
      <c r="GI155" s="26"/>
      <c r="GJ155" s="26"/>
      <c r="GK155" s="26"/>
      <c r="GL155" s="26"/>
      <c r="GM155" s="26"/>
      <c r="GN155" s="26"/>
      <c r="GO155" s="26"/>
      <c r="GP155" s="26"/>
      <c r="GQ155" s="26"/>
      <c r="GR155" s="26"/>
      <c r="GS155" s="26"/>
      <c r="GT155" s="26"/>
      <c r="GU155" s="26"/>
      <c r="GV155" s="26"/>
      <c r="GW155" s="26"/>
      <c r="GX155" s="26"/>
      <c r="GY155" s="26"/>
      <c r="GZ155" s="26"/>
      <c r="HA155" s="26"/>
      <c r="HB155" s="26"/>
      <c r="HC155" s="26"/>
      <c r="HD155" s="26"/>
      <c r="HE155" s="26"/>
      <c r="HF155" s="26"/>
      <c r="HG155" s="26"/>
      <c r="HH155" s="26"/>
      <c r="HI155" s="26"/>
      <c r="HJ155" s="26"/>
      <c r="HK155" s="26"/>
      <c r="HL155" s="26"/>
      <c r="HM155" s="26"/>
      <c r="HN155" s="26"/>
      <c r="HO155" s="26"/>
      <c r="HP155" s="26"/>
      <c r="HQ155" s="26"/>
      <c r="HR155" s="26"/>
      <c r="HS155" s="26"/>
      <c r="HT155" s="26"/>
      <c r="HU155" s="26"/>
      <c r="HV155" s="26"/>
    </row>
    <row r="156" spans="1:230" ht="3" customHeight="1" x14ac:dyDescent="0.25">
      <c r="A156" s="86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77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  <c r="CY156" s="26"/>
      <c r="CZ156" s="26"/>
      <c r="DA156" s="26"/>
      <c r="DB156" s="26"/>
      <c r="DC156" s="26"/>
      <c r="DD156" s="26"/>
      <c r="DE156" s="26"/>
      <c r="DF156" s="26"/>
      <c r="DG156" s="26"/>
      <c r="DH156" s="26"/>
      <c r="DI156" s="26"/>
      <c r="DJ156" s="26"/>
      <c r="DK156" s="26"/>
      <c r="DL156" s="26"/>
      <c r="DM156" s="26"/>
      <c r="DN156" s="26"/>
      <c r="DO156" s="26"/>
      <c r="DP156" s="26"/>
      <c r="DQ156" s="26"/>
      <c r="DR156" s="26"/>
      <c r="DS156" s="26"/>
      <c r="DT156" s="26"/>
      <c r="DU156" s="26"/>
      <c r="DV156" s="26"/>
      <c r="DW156" s="26"/>
      <c r="DX156" s="26"/>
      <c r="DY156" s="26"/>
      <c r="DZ156" s="26"/>
      <c r="EA156" s="26"/>
      <c r="EB156" s="26"/>
      <c r="EC156" s="26"/>
      <c r="ED156" s="26"/>
      <c r="EE156" s="26"/>
      <c r="EF156" s="26"/>
      <c r="EG156" s="26"/>
      <c r="EH156" s="26"/>
      <c r="EI156" s="26"/>
      <c r="EJ156" s="26"/>
      <c r="EK156" s="26"/>
      <c r="EL156" s="26"/>
      <c r="EM156" s="26"/>
      <c r="EN156" s="26"/>
      <c r="EO156" s="26"/>
      <c r="EP156" s="26"/>
      <c r="EQ156" s="26"/>
      <c r="ER156" s="26"/>
      <c r="ES156" s="26"/>
      <c r="ET156" s="26"/>
      <c r="EU156" s="26"/>
      <c r="EV156" s="26"/>
      <c r="EW156" s="26"/>
      <c r="EX156" s="26"/>
      <c r="EY156" s="26"/>
      <c r="EZ156" s="26"/>
      <c r="FA156" s="26"/>
      <c r="FB156" s="26"/>
      <c r="FC156" s="26"/>
      <c r="FD156" s="26"/>
      <c r="FE156" s="26"/>
      <c r="FF156" s="26"/>
      <c r="FG156" s="26"/>
      <c r="FH156" s="26"/>
      <c r="FI156" s="26"/>
      <c r="FJ156" s="26"/>
      <c r="FK156" s="26"/>
      <c r="FL156" s="26"/>
      <c r="FM156" s="26"/>
      <c r="FN156" s="26"/>
      <c r="FO156" s="26"/>
      <c r="FP156" s="26"/>
      <c r="FQ156" s="26"/>
      <c r="FR156" s="26"/>
      <c r="FS156" s="26"/>
      <c r="FT156" s="26"/>
      <c r="FU156" s="26"/>
      <c r="FV156" s="26"/>
      <c r="FW156" s="26"/>
      <c r="FX156" s="26"/>
      <c r="FY156" s="26"/>
      <c r="FZ156" s="26"/>
      <c r="GA156" s="26"/>
      <c r="GB156" s="26"/>
      <c r="GC156" s="26"/>
      <c r="GD156" s="26"/>
      <c r="GE156" s="26"/>
      <c r="GF156" s="26"/>
      <c r="GG156" s="26"/>
      <c r="GH156" s="26"/>
      <c r="GI156" s="26"/>
      <c r="GJ156" s="26"/>
      <c r="GK156" s="26"/>
      <c r="GL156" s="26"/>
      <c r="GM156" s="26"/>
      <c r="GN156" s="26"/>
      <c r="GO156" s="26"/>
      <c r="GP156" s="26"/>
      <c r="GQ156" s="26"/>
      <c r="GR156" s="26"/>
      <c r="GS156" s="26"/>
      <c r="GT156" s="26"/>
      <c r="GU156" s="26"/>
      <c r="GV156" s="26"/>
      <c r="GW156" s="26"/>
      <c r="GX156" s="26"/>
      <c r="GY156" s="26"/>
      <c r="GZ156" s="26"/>
      <c r="HA156" s="26"/>
      <c r="HB156" s="26"/>
      <c r="HC156" s="26"/>
      <c r="HD156" s="26"/>
      <c r="HE156" s="26"/>
      <c r="HF156" s="26"/>
      <c r="HG156" s="26"/>
      <c r="HH156" s="26"/>
      <c r="HI156" s="26"/>
      <c r="HJ156" s="26"/>
      <c r="HK156" s="26"/>
      <c r="HL156" s="26"/>
      <c r="HM156" s="26"/>
      <c r="HN156" s="26"/>
      <c r="HO156" s="26"/>
      <c r="HP156" s="26"/>
      <c r="HQ156" s="26"/>
      <c r="HR156" s="26"/>
      <c r="HS156" s="26"/>
      <c r="HT156" s="26"/>
      <c r="HU156" s="26"/>
      <c r="HV156" s="26"/>
    </row>
    <row r="157" spans="1:230" x14ac:dyDescent="0.25">
      <c r="A157" s="106" t="s">
        <v>353</v>
      </c>
      <c r="B157" s="31" t="s">
        <v>340</v>
      </c>
      <c r="C157" s="25">
        <f>C158+C159</f>
        <v>1800000</v>
      </c>
      <c r="D157" s="25">
        <f t="shared" ref="D157:N157" si="84">D158+D159</f>
        <v>600000</v>
      </c>
      <c r="E157" s="25">
        <f t="shared" si="84"/>
        <v>600000</v>
      </c>
      <c r="F157" s="25">
        <f t="shared" si="84"/>
        <v>600000</v>
      </c>
      <c r="G157" s="25">
        <f t="shared" si="84"/>
        <v>0</v>
      </c>
      <c r="H157" s="25">
        <f t="shared" si="84"/>
        <v>0</v>
      </c>
      <c r="I157" s="25">
        <f t="shared" si="84"/>
        <v>0</v>
      </c>
      <c r="J157" s="25">
        <f t="shared" si="84"/>
        <v>0</v>
      </c>
      <c r="K157" s="25">
        <f t="shared" si="84"/>
        <v>0</v>
      </c>
      <c r="L157" s="25">
        <f t="shared" si="84"/>
        <v>0</v>
      </c>
      <c r="M157" s="25">
        <f t="shared" si="84"/>
        <v>0</v>
      </c>
      <c r="N157" s="25">
        <f t="shared" si="84"/>
        <v>0</v>
      </c>
      <c r="O157" s="97" t="s">
        <v>482</v>
      </c>
      <c r="P157" s="100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  <c r="BM157" s="26"/>
      <c r="BN157" s="26"/>
      <c r="BO157" s="26"/>
      <c r="BP157" s="26"/>
      <c r="BQ157" s="26"/>
      <c r="BR157" s="26"/>
      <c r="BS157" s="26"/>
      <c r="BT157" s="26"/>
      <c r="BU157" s="26"/>
      <c r="BV157" s="26"/>
      <c r="BW157" s="26"/>
      <c r="BX157" s="26"/>
      <c r="BY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6"/>
      <c r="CP157" s="26"/>
      <c r="CQ157" s="26"/>
      <c r="CR157" s="26"/>
      <c r="CS157" s="26"/>
      <c r="CT157" s="26"/>
      <c r="CU157" s="26"/>
      <c r="CV157" s="26"/>
      <c r="CW157" s="26"/>
      <c r="CX157" s="26"/>
      <c r="CY157" s="26"/>
      <c r="CZ157" s="26"/>
      <c r="DA157" s="26"/>
      <c r="DB157" s="26"/>
      <c r="DC157" s="26"/>
      <c r="DD157" s="26"/>
      <c r="DE157" s="26"/>
      <c r="DF157" s="26"/>
      <c r="DG157" s="26"/>
      <c r="DH157" s="26"/>
      <c r="DI157" s="26"/>
      <c r="DJ157" s="26"/>
      <c r="DK157" s="26"/>
      <c r="DL157" s="26"/>
      <c r="DM157" s="26"/>
      <c r="DN157" s="26"/>
      <c r="DO157" s="26"/>
      <c r="DP157" s="26"/>
      <c r="DQ157" s="26"/>
      <c r="DR157" s="26"/>
      <c r="DS157" s="26"/>
      <c r="DT157" s="26"/>
      <c r="DU157" s="26"/>
      <c r="DV157" s="26"/>
      <c r="DW157" s="26"/>
      <c r="DX157" s="26"/>
      <c r="DY157" s="26"/>
      <c r="DZ157" s="26"/>
      <c r="EA157" s="26"/>
      <c r="EB157" s="26"/>
      <c r="EC157" s="26"/>
      <c r="ED157" s="26"/>
      <c r="EE157" s="26"/>
      <c r="EF157" s="26"/>
      <c r="EG157" s="26"/>
      <c r="EH157" s="26"/>
      <c r="EI157" s="26"/>
      <c r="EJ157" s="26"/>
      <c r="EK157" s="26"/>
      <c r="EL157" s="26"/>
      <c r="EM157" s="26"/>
      <c r="EN157" s="26"/>
      <c r="EO157" s="26"/>
      <c r="EP157" s="26"/>
      <c r="EQ157" s="26"/>
      <c r="ER157" s="26"/>
      <c r="ES157" s="26"/>
      <c r="ET157" s="26"/>
      <c r="EU157" s="26"/>
      <c r="EV157" s="26"/>
      <c r="EW157" s="26"/>
      <c r="EX157" s="26"/>
      <c r="EY157" s="26"/>
      <c r="EZ157" s="26"/>
      <c r="FA157" s="26"/>
      <c r="FB157" s="26"/>
      <c r="FC157" s="26"/>
      <c r="FD157" s="26"/>
      <c r="FE157" s="26"/>
      <c r="FF157" s="26"/>
      <c r="FG157" s="26"/>
      <c r="FH157" s="26"/>
      <c r="FI157" s="26"/>
      <c r="FJ157" s="26"/>
      <c r="FK157" s="26"/>
      <c r="FL157" s="26"/>
      <c r="FM157" s="26"/>
      <c r="FN157" s="26"/>
      <c r="FO157" s="26"/>
      <c r="FP157" s="26"/>
      <c r="FQ157" s="26"/>
      <c r="FR157" s="26"/>
      <c r="FS157" s="26"/>
      <c r="FT157" s="26"/>
      <c r="FU157" s="26"/>
      <c r="FV157" s="26"/>
      <c r="FW157" s="26"/>
      <c r="FX157" s="26"/>
      <c r="FY157" s="26"/>
      <c r="FZ157" s="26"/>
      <c r="GA157" s="26"/>
      <c r="GB157" s="26"/>
      <c r="GC157" s="26"/>
      <c r="GD157" s="26"/>
      <c r="GE157" s="26"/>
      <c r="GF157" s="26"/>
      <c r="GG157" s="26"/>
      <c r="GH157" s="26"/>
      <c r="GI157" s="26"/>
      <c r="GJ157" s="26"/>
      <c r="GK157" s="26"/>
      <c r="GL157" s="26"/>
      <c r="GM157" s="26"/>
      <c r="GN157" s="26"/>
      <c r="GO157" s="26"/>
      <c r="GP157" s="26"/>
      <c r="GQ157" s="26"/>
      <c r="GR157" s="26"/>
      <c r="GS157" s="26"/>
      <c r="GT157" s="26"/>
      <c r="GU157" s="26"/>
      <c r="GV157" s="26"/>
      <c r="GW157" s="26"/>
      <c r="GX157" s="26"/>
      <c r="GY157" s="26"/>
      <c r="GZ157" s="26"/>
      <c r="HA157" s="26"/>
      <c r="HB157" s="26"/>
      <c r="HC157" s="26"/>
      <c r="HD157" s="26"/>
      <c r="HE157" s="26"/>
      <c r="HF157" s="26"/>
      <c r="HG157" s="26"/>
      <c r="HH157" s="26"/>
      <c r="HI157" s="26"/>
      <c r="HJ157" s="26"/>
      <c r="HK157" s="26"/>
      <c r="HL157" s="26"/>
      <c r="HM157" s="26"/>
      <c r="HN157" s="26"/>
      <c r="HO157" s="26"/>
      <c r="HP157" s="26"/>
      <c r="HQ157" s="26"/>
      <c r="HR157" s="26"/>
      <c r="HS157" s="26"/>
      <c r="HT157" s="26"/>
      <c r="HU157" s="26"/>
      <c r="HV157" s="26"/>
    </row>
    <row r="158" spans="1:230" ht="168" customHeight="1" x14ac:dyDescent="0.25">
      <c r="A158" s="107"/>
      <c r="B158" s="31" t="s">
        <v>338</v>
      </c>
      <c r="C158" s="25">
        <f>C161</f>
        <v>0</v>
      </c>
      <c r="D158" s="25">
        <f t="shared" ref="D158:N158" si="85">D161</f>
        <v>0</v>
      </c>
      <c r="E158" s="25">
        <f t="shared" si="85"/>
        <v>0</v>
      </c>
      <c r="F158" s="25">
        <f t="shared" si="85"/>
        <v>0</v>
      </c>
      <c r="G158" s="25">
        <f t="shared" si="85"/>
        <v>0</v>
      </c>
      <c r="H158" s="25">
        <f t="shared" si="85"/>
        <v>0</v>
      </c>
      <c r="I158" s="25">
        <f t="shared" si="85"/>
        <v>0</v>
      </c>
      <c r="J158" s="25">
        <f t="shared" si="85"/>
        <v>0</v>
      </c>
      <c r="K158" s="25">
        <f t="shared" si="85"/>
        <v>0</v>
      </c>
      <c r="L158" s="25">
        <f t="shared" si="85"/>
        <v>0</v>
      </c>
      <c r="M158" s="25">
        <f t="shared" si="85"/>
        <v>0</v>
      </c>
      <c r="N158" s="25">
        <f t="shared" si="85"/>
        <v>0</v>
      </c>
      <c r="O158" s="98"/>
      <c r="P158" s="101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  <c r="CY158" s="26"/>
      <c r="CZ158" s="26"/>
      <c r="DA158" s="26"/>
      <c r="DB158" s="26"/>
      <c r="DC158" s="26"/>
      <c r="DD158" s="26"/>
      <c r="DE158" s="26"/>
      <c r="DF158" s="26"/>
      <c r="DG158" s="26"/>
      <c r="DH158" s="26"/>
      <c r="DI158" s="26"/>
      <c r="DJ158" s="26"/>
      <c r="DK158" s="26"/>
      <c r="DL158" s="26"/>
      <c r="DM158" s="26"/>
      <c r="DN158" s="26"/>
      <c r="DO158" s="26"/>
      <c r="DP158" s="26"/>
      <c r="DQ158" s="26"/>
      <c r="DR158" s="26"/>
      <c r="DS158" s="26"/>
      <c r="DT158" s="26"/>
      <c r="DU158" s="26"/>
      <c r="DV158" s="26"/>
      <c r="DW158" s="26"/>
      <c r="DX158" s="26"/>
      <c r="DY158" s="26"/>
      <c r="DZ158" s="26"/>
      <c r="EA158" s="26"/>
      <c r="EB158" s="26"/>
      <c r="EC158" s="26"/>
      <c r="ED158" s="26"/>
      <c r="EE158" s="26"/>
      <c r="EF158" s="26"/>
      <c r="EG158" s="26"/>
      <c r="EH158" s="26"/>
      <c r="EI158" s="26"/>
      <c r="EJ158" s="26"/>
      <c r="EK158" s="26"/>
      <c r="EL158" s="26"/>
      <c r="EM158" s="26"/>
      <c r="EN158" s="26"/>
      <c r="EO158" s="26"/>
      <c r="EP158" s="26"/>
      <c r="EQ158" s="26"/>
      <c r="ER158" s="26"/>
      <c r="ES158" s="26"/>
      <c r="ET158" s="26"/>
      <c r="EU158" s="26"/>
      <c r="EV158" s="26"/>
      <c r="EW158" s="26"/>
      <c r="EX158" s="26"/>
      <c r="EY158" s="26"/>
      <c r="EZ158" s="26"/>
      <c r="FA158" s="26"/>
      <c r="FB158" s="26"/>
      <c r="FC158" s="26"/>
      <c r="FD158" s="26"/>
      <c r="FE158" s="26"/>
      <c r="FF158" s="26"/>
      <c r="FG158" s="26"/>
      <c r="FH158" s="26"/>
      <c r="FI158" s="26"/>
      <c r="FJ158" s="26"/>
      <c r="FK158" s="26"/>
      <c r="FL158" s="26"/>
      <c r="FM158" s="26"/>
      <c r="FN158" s="26"/>
      <c r="FO158" s="26"/>
      <c r="FP158" s="26"/>
      <c r="FQ158" s="26"/>
      <c r="FR158" s="26"/>
      <c r="FS158" s="26"/>
      <c r="FT158" s="26"/>
      <c r="FU158" s="26"/>
      <c r="FV158" s="26"/>
      <c r="FW158" s="26"/>
      <c r="FX158" s="26"/>
      <c r="FY158" s="26"/>
      <c r="FZ158" s="26"/>
      <c r="GA158" s="26"/>
      <c r="GB158" s="26"/>
      <c r="GC158" s="26"/>
      <c r="GD158" s="26"/>
      <c r="GE158" s="26"/>
      <c r="GF158" s="26"/>
      <c r="GG158" s="26"/>
      <c r="GH158" s="26"/>
      <c r="GI158" s="26"/>
      <c r="GJ158" s="26"/>
      <c r="GK158" s="26"/>
      <c r="GL158" s="26"/>
      <c r="GM158" s="26"/>
      <c r="GN158" s="26"/>
      <c r="GO158" s="26"/>
      <c r="GP158" s="26"/>
      <c r="GQ158" s="26"/>
      <c r="GR158" s="26"/>
      <c r="GS158" s="26"/>
      <c r="GT158" s="26"/>
      <c r="GU158" s="26"/>
      <c r="GV158" s="26"/>
      <c r="GW158" s="26"/>
      <c r="GX158" s="26"/>
      <c r="GY158" s="26"/>
      <c r="GZ158" s="26"/>
      <c r="HA158" s="26"/>
      <c r="HB158" s="26"/>
      <c r="HC158" s="26"/>
      <c r="HD158" s="26"/>
      <c r="HE158" s="26"/>
      <c r="HF158" s="26"/>
      <c r="HG158" s="26"/>
      <c r="HH158" s="26"/>
      <c r="HI158" s="26"/>
      <c r="HJ158" s="26"/>
      <c r="HK158" s="26"/>
      <c r="HL158" s="26"/>
      <c r="HM158" s="26"/>
      <c r="HN158" s="26"/>
      <c r="HO158" s="26"/>
      <c r="HP158" s="26"/>
      <c r="HQ158" s="26"/>
      <c r="HR158" s="26"/>
      <c r="HS158" s="26"/>
      <c r="HT158" s="26"/>
      <c r="HU158" s="26"/>
      <c r="HV158" s="26"/>
    </row>
    <row r="159" spans="1:230" s="42" customFormat="1" ht="174" customHeight="1" x14ac:dyDescent="0.25">
      <c r="A159" s="108"/>
      <c r="B159" s="31" t="s">
        <v>339</v>
      </c>
      <c r="C159" s="32">
        <f>SUM(D159:N159)</f>
        <v>1800000</v>
      </c>
      <c r="D159" s="32">
        <f>D162</f>
        <v>600000</v>
      </c>
      <c r="E159" s="32">
        <f t="shared" ref="E159:N159" si="86">E162</f>
        <v>600000</v>
      </c>
      <c r="F159" s="32">
        <f t="shared" si="86"/>
        <v>600000</v>
      </c>
      <c r="G159" s="32">
        <f t="shared" si="86"/>
        <v>0</v>
      </c>
      <c r="H159" s="32">
        <f t="shared" si="86"/>
        <v>0</v>
      </c>
      <c r="I159" s="32">
        <f t="shared" si="86"/>
        <v>0</v>
      </c>
      <c r="J159" s="32">
        <f t="shared" si="86"/>
        <v>0</v>
      </c>
      <c r="K159" s="32">
        <f t="shared" si="86"/>
        <v>0</v>
      </c>
      <c r="L159" s="32">
        <f t="shared" si="86"/>
        <v>0</v>
      </c>
      <c r="M159" s="32">
        <f t="shared" si="86"/>
        <v>0</v>
      </c>
      <c r="N159" s="32">
        <f t="shared" si="86"/>
        <v>0</v>
      </c>
      <c r="O159" s="99"/>
      <c r="P159" s="102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  <c r="CY159" s="26"/>
      <c r="CZ159" s="26"/>
      <c r="DA159" s="26"/>
      <c r="DB159" s="26"/>
      <c r="DC159" s="26"/>
      <c r="DD159" s="26"/>
      <c r="DE159" s="26"/>
      <c r="DF159" s="26"/>
      <c r="DG159" s="26"/>
      <c r="DH159" s="26"/>
      <c r="DI159" s="26"/>
      <c r="DJ159" s="26"/>
      <c r="DK159" s="26"/>
      <c r="DL159" s="26"/>
      <c r="DM159" s="26"/>
      <c r="DN159" s="26"/>
      <c r="DO159" s="26"/>
      <c r="DP159" s="26"/>
      <c r="DQ159" s="26"/>
      <c r="DR159" s="26"/>
      <c r="DS159" s="26"/>
      <c r="DT159" s="26"/>
      <c r="DU159" s="26"/>
      <c r="DV159" s="26"/>
      <c r="DW159" s="26"/>
      <c r="DX159" s="26"/>
      <c r="DY159" s="26"/>
      <c r="DZ159" s="26"/>
      <c r="EA159" s="26"/>
      <c r="EB159" s="26"/>
      <c r="EC159" s="26"/>
      <c r="ED159" s="26"/>
      <c r="EE159" s="26"/>
      <c r="EF159" s="26"/>
      <c r="EG159" s="26"/>
      <c r="EH159" s="26"/>
      <c r="EI159" s="26"/>
      <c r="EJ159" s="26"/>
      <c r="EK159" s="26"/>
      <c r="EL159" s="26"/>
      <c r="EM159" s="26"/>
      <c r="EN159" s="26"/>
      <c r="EO159" s="26"/>
      <c r="EP159" s="26"/>
      <c r="EQ159" s="26"/>
      <c r="ER159" s="26"/>
      <c r="ES159" s="26"/>
      <c r="ET159" s="26"/>
      <c r="EU159" s="26"/>
      <c r="EV159" s="26"/>
      <c r="EW159" s="26"/>
      <c r="EX159" s="26"/>
      <c r="EY159" s="26"/>
      <c r="EZ159" s="26"/>
      <c r="FA159" s="26"/>
      <c r="FB159" s="26"/>
      <c r="FC159" s="26"/>
      <c r="FD159" s="26"/>
      <c r="FE159" s="26"/>
      <c r="FF159" s="26"/>
      <c r="FG159" s="26"/>
      <c r="FH159" s="26"/>
      <c r="FI159" s="26"/>
      <c r="FJ159" s="26"/>
      <c r="FK159" s="26"/>
      <c r="FL159" s="26"/>
      <c r="FM159" s="26"/>
      <c r="FN159" s="26"/>
      <c r="FO159" s="26"/>
      <c r="FP159" s="26"/>
      <c r="FQ159" s="26"/>
      <c r="FR159" s="26"/>
      <c r="FS159" s="26"/>
      <c r="FT159" s="26"/>
      <c r="FU159" s="26"/>
      <c r="FV159" s="26"/>
      <c r="FW159" s="26"/>
      <c r="FX159" s="26"/>
      <c r="FY159" s="26"/>
      <c r="FZ159" s="26"/>
      <c r="GA159" s="26"/>
      <c r="GB159" s="26"/>
      <c r="GC159" s="26"/>
      <c r="GD159" s="26"/>
      <c r="GE159" s="26"/>
      <c r="GF159" s="26"/>
      <c r="GG159" s="26"/>
      <c r="GH159" s="26"/>
      <c r="GI159" s="26"/>
      <c r="GJ159" s="26"/>
      <c r="GK159" s="26"/>
      <c r="GL159" s="26"/>
      <c r="GM159" s="26"/>
      <c r="GN159" s="26"/>
      <c r="GO159" s="26"/>
      <c r="GP159" s="26"/>
      <c r="GQ159" s="26"/>
      <c r="GR159" s="26"/>
      <c r="GS159" s="26"/>
      <c r="GT159" s="26"/>
      <c r="GU159" s="26"/>
      <c r="GV159" s="26"/>
      <c r="GW159" s="26"/>
      <c r="GX159" s="26"/>
      <c r="GY159" s="26"/>
      <c r="GZ159" s="26"/>
      <c r="HA159" s="26"/>
      <c r="HB159" s="26"/>
      <c r="HC159" s="26"/>
      <c r="HD159" s="26"/>
      <c r="HE159" s="26"/>
      <c r="HF159" s="26"/>
      <c r="HG159" s="26"/>
      <c r="HH159" s="26"/>
      <c r="HI159" s="26"/>
      <c r="HJ159" s="26"/>
      <c r="HK159" s="26"/>
      <c r="HL159" s="26"/>
      <c r="HM159" s="26"/>
      <c r="HN159" s="26"/>
      <c r="HO159" s="26"/>
      <c r="HP159" s="26"/>
      <c r="HQ159" s="26"/>
      <c r="HR159" s="26"/>
      <c r="HS159" s="26"/>
      <c r="HT159" s="26"/>
      <c r="HU159" s="26"/>
      <c r="HV159" s="26"/>
    </row>
    <row r="160" spans="1:230" s="27" customFormat="1" x14ac:dyDescent="0.25">
      <c r="A160" s="97" t="s">
        <v>381</v>
      </c>
      <c r="B160" s="31" t="s">
        <v>340</v>
      </c>
      <c r="C160" s="32">
        <f>C161+C162</f>
        <v>1800000</v>
      </c>
      <c r="D160" s="32">
        <f t="shared" ref="D160:N160" si="87">D161+D162</f>
        <v>600000</v>
      </c>
      <c r="E160" s="32">
        <f t="shared" si="87"/>
        <v>600000</v>
      </c>
      <c r="F160" s="32">
        <f t="shared" si="87"/>
        <v>600000</v>
      </c>
      <c r="G160" s="32">
        <f t="shared" si="87"/>
        <v>0</v>
      </c>
      <c r="H160" s="32">
        <f t="shared" si="87"/>
        <v>0</v>
      </c>
      <c r="I160" s="32">
        <f t="shared" si="87"/>
        <v>0</v>
      </c>
      <c r="J160" s="32">
        <f t="shared" si="87"/>
        <v>0</v>
      </c>
      <c r="K160" s="32">
        <f t="shared" si="87"/>
        <v>0</v>
      </c>
      <c r="L160" s="32">
        <f t="shared" si="87"/>
        <v>0</v>
      </c>
      <c r="M160" s="32">
        <f t="shared" si="87"/>
        <v>0</v>
      </c>
      <c r="N160" s="32">
        <f t="shared" si="87"/>
        <v>0</v>
      </c>
      <c r="O160" s="97" t="s">
        <v>466</v>
      </c>
      <c r="P160" s="100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6"/>
      <c r="BL160" s="26"/>
      <c r="BM160" s="26"/>
      <c r="BN160" s="26"/>
      <c r="BO160" s="26"/>
      <c r="BP160" s="26"/>
      <c r="BQ160" s="26"/>
      <c r="BR160" s="26"/>
      <c r="BS160" s="26"/>
      <c r="BT160" s="26"/>
      <c r="BU160" s="26"/>
      <c r="BV160" s="26"/>
      <c r="BW160" s="26"/>
      <c r="BX160" s="26"/>
      <c r="BY160" s="26"/>
      <c r="BZ160" s="26"/>
      <c r="CA160" s="26"/>
      <c r="CB160" s="26"/>
      <c r="CC160" s="26"/>
      <c r="CD160" s="26"/>
      <c r="CE160" s="26"/>
      <c r="CF160" s="26"/>
      <c r="CG160" s="26"/>
      <c r="CH160" s="26"/>
      <c r="CI160" s="26"/>
      <c r="CJ160" s="26"/>
      <c r="CK160" s="26"/>
      <c r="CL160" s="26"/>
      <c r="CM160" s="26"/>
      <c r="CN160" s="26"/>
      <c r="CO160" s="26"/>
      <c r="CP160" s="26"/>
      <c r="CQ160" s="26"/>
      <c r="CR160" s="26"/>
      <c r="CS160" s="26"/>
      <c r="CT160" s="26"/>
      <c r="CU160" s="26"/>
      <c r="CV160" s="26"/>
      <c r="CW160" s="26"/>
      <c r="CX160" s="26"/>
      <c r="CY160" s="26"/>
      <c r="CZ160" s="26"/>
      <c r="DA160" s="26"/>
      <c r="DB160" s="26"/>
      <c r="DC160" s="26"/>
      <c r="DD160" s="26"/>
      <c r="DE160" s="26"/>
      <c r="DF160" s="26"/>
      <c r="DG160" s="26"/>
      <c r="DH160" s="26"/>
      <c r="DI160" s="26"/>
      <c r="DJ160" s="26"/>
      <c r="DK160" s="26"/>
      <c r="DL160" s="26"/>
      <c r="DM160" s="26"/>
      <c r="DN160" s="26"/>
      <c r="DO160" s="26"/>
      <c r="DP160" s="26"/>
      <c r="DQ160" s="26"/>
      <c r="DR160" s="26"/>
      <c r="DS160" s="26"/>
      <c r="DT160" s="26"/>
      <c r="DU160" s="26"/>
      <c r="DV160" s="26"/>
      <c r="DW160" s="26"/>
      <c r="DX160" s="26"/>
      <c r="DY160" s="26"/>
      <c r="DZ160" s="26"/>
      <c r="EA160" s="26"/>
      <c r="EB160" s="26"/>
      <c r="EC160" s="26"/>
      <c r="ED160" s="26"/>
      <c r="EE160" s="26"/>
      <c r="EF160" s="26"/>
      <c r="EG160" s="26"/>
      <c r="EH160" s="26"/>
      <c r="EI160" s="26"/>
      <c r="EJ160" s="26"/>
      <c r="EK160" s="26"/>
      <c r="EL160" s="26"/>
      <c r="EM160" s="26"/>
      <c r="EN160" s="26"/>
      <c r="EO160" s="26"/>
      <c r="EP160" s="26"/>
      <c r="EQ160" s="26"/>
      <c r="ER160" s="26"/>
      <c r="ES160" s="26"/>
      <c r="ET160" s="26"/>
      <c r="EU160" s="26"/>
      <c r="EV160" s="26"/>
      <c r="EW160" s="26"/>
      <c r="EX160" s="26"/>
      <c r="EY160" s="26"/>
      <c r="EZ160" s="26"/>
      <c r="FA160" s="26"/>
      <c r="FB160" s="26"/>
      <c r="FC160" s="26"/>
      <c r="FD160" s="26"/>
      <c r="FE160" s="26"/>
      <c r="FF160" s="26"/>
      <c r="FG160" s="26"/>
      <c r="FH160" s="26"/>
      <c r="FI160" s="26"/>
      <c r="FJ160" s="26"/>
      <c r="FK160" s="26"/>
      <c r="FL160" s="26"/>
      <c r="FM160" s="26"/>
      <c r="FN160" s="26"/>
      <c r="FO160" s="26"/>
      <c r="FP160" s="26"/>
      <c r="FQ160" s="26"/>
      <c r="FR160" s="26"/>
      <c r="FS160" s="26"/>
      <c r="FT160" s="26"/>
      <c r="FU160" s="26"/>
      <c r="FV160" s="26"/>
      <c r="FW160" s="26"/>
      <c r="FX160" s="26"/>
      <c r="FY160" s="26"/>
      <c r="FZ160" s="26"/>
      <c r="GA160" s="26"/>
      <c r="GB160" s="26"/>
      <c r="GC160" s="26"/>
      <c r="GD160" s="26"/>
      <c r="GE160" s="26"/>
      <c r="GF160" s="26"/>
      <c r="GG160" s="26"/>
      <c r="GH160" s="26"/>
      <c r="GI160" s="26"/>
      <c r="GJ160" s="26"/>
      <c r="GK160" s="26"/>
      <c r="GL160" s="26"/>
      <c r="GM160" s="26"/>
      <c r="GN160" s="26"/>
      <c r="GO160" s="26"/>
      <c r="GP160" s="26"/>
      <c r="GQ160" s="26"/>
      <c r="GR160" s="26"/>
      <c r="GS160" s="26"/>
      <c r="GT160" s="26"/>
      <c r="GU160" s="26"/>
      <c r="GV160" s="26"/>
      <c r="GW160" s="26"/>
      <c r="GX160" s="26"/>
      <c r="GY160" s="26"/>
      <c r="GZ160" s="26"/>
      <c r="HA160" s="26"/>
      <c r="HB160" s="26"/>
      <c r="HC160" s="26"/>
      <c r="HD160" s="26"/>
      <c r="HE160" s="26"/>
      <c r="HF160" s="26"/>
      <c r="HG160" s="26"/>
      <c r="HH160" s="26"/>
      <c r="HI160" s="26"/>
      <c r="HJ160" s="26"/>
      <c r="HK160" s="26"/>
      <c r="HL160" s="26"/>
      <c r="HM160" s="26"/>
      <c r="HN160" s="26"/>
      <c r="HO160" s="26"/>
      <c r="HP160" s="26"/>
      <c r="HQ160" s="26"/>
      <c r="HR160" s="26"/>
      <c r="HS160" s="26"/>
      <c r="HT160" s="26"/>
      <c r="HU160" s="26"/>
      <c r="HV160" s="26"/>
    </row>
    <row r="161" spans="1:230" s="27" customFormat="1" ht="165" customHeight="1" x14ac:dyDescent="0.25">
      <c r="A161" s="98"/>
      <c r="B161" s="31" t="s">
        <v>338</v>
      </c>
      <c r="C161" s="32">
        <f>D161+E161+F161+G161++H161+I161+J161+K161+L161+M161+N161</f>
        <v>0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98"/>
      <c r="P161" s="101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  <c r="BM161" s="26"/>
      <c r="BN161" s="26"/>
      <c r="BO161" s="26"/>
      <c r="BP161" s="26"/>
      <c r="BQ161" s="26"/>
      <c r="BR161" s="26"/>
      <c r="BS161" s="26"/>
      <c r="BT161" s="26"/>
      <c r="BU161" s="26"/>
      <c r="BV161" s="26"/>
      <c r="BW161" s="26"/>
      <c r="BX161" s="26"/>
      <c r="BY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6"/>
      <c r="CP161" s="26"/>
      <c r="CQ161" s="26"/>
      <c r="CR161" s="26"/>
      <c r="CS161" s="26"/>
      <c r="CT161" s="26"/>
      <c r="CU161" s="26"/>
      <c r="CV161" s="26"/>
      <c r="CW161" s="26"/>
      <c r="CX161" s="26"/>
      <c r="CY161" s="26"/>
      <c r="CZ161" s="26"/>
      <c r="DA161" s="26"/>
      <c r="DB161" s="26"/>
      <c r="DC161" s="26"/>
      <c r="DD161" s="26"/>
      <c r="DE161" s="26"/>
      <c r="DF161" s="26"/>
      <c r="DG161" s="26"/>
      <c r="DH161" s="26"/>
      <c r="DI161" s="26"/>
      <c r="DJ161" s="26"/>
      <c r="DK161" s="26"/>
      <c r="DL161" s="26"/>
      <c r="DM161" s="26"/>
      <c r="DN161" s="26"/>
      <c r="DO161" s="26"/>
      <c r="DP161" s="26"/>
      <c r="DQ161" s="26"/>
      <c r="DR161" s="26"/>
      <c r="DS161" s="26"/>
      <c r="DT161" s="26"/>
      <c r="DU161" s="26"/>
      <c r="DV161" s="26"/>
      <c r="DW161" s="26"/>
      <c r="DX161" s="26"/>
      <c r="DY161" s="26"/>
      <c r="DZ161" s="26"/>
      <c r="EA161" s="26"/>
      <c r="EB161" s="26"/>
      <c r="EC161" s="26"/>
      <c r="ED161" s="26"/>
      <c r="EE161" s="26"/>
      <c r="EF161" s="26"/>
      <c r="EG161" s="26"/>
      <c r="EH161" s="26"/>
      <c r="EI161" s="26"/>
      <c r="EJ161" s="26"/>
      <c r="EK161" s="26"/>
      <c r="EL161" s="26"/>
      <c r="EM161" s="26"/>
      <c r="EN161" s="26"/>
      <c r="EO161" s="26"/>
      <c r="EP161" s="26"/>
      <c r="EQ161" s="26"/>
      <c r="ER161" s="26"/>
      <c r="ES161" s="26"/>
      <c r="ET161" s="26"/>
      <c r="EU161" s="26"/>
      <c r="EV161" s="26"/>
      <c r="EW161" s="26"/>
      <c r="EX161" s="26"/>
      <c r="EY161" s="26"/>
      <c r="EZ161" s="26"/>
      <c r="FA161" s="26"/>
      <c r="FB161" s="26"/>
      <c r="FC161" s="26"/>
      <c r="FD161" s="26"/>
      <c r="FE161" s="26"/>
      <c r="FF161" s="26"/>
      <c r="FG161" s="26"/>
      <c r="FH161" s="26"/>
      <c r="FI161" s="26"/>
      <c r="FJ161" s="26"/>
      <c r="FK161" s="26"/>
      <c r="FL161" s="26"/>
      <c r="FM161" s="26"/>
      <c r="FN161" s="26"/>
      <c r="FO161" s="26"/>
      <c r="FP161" s="26"/>
      <c r="FQ161" s="26"/>
      <c r="FR161" s="26"/>
      <c r="FS161" s="26"/>
      <c r="FT161" s="26"/>
      <c r="FU161" s="26"/>
      <c r="FV161" s="26"/>
      <c r="FW161" s="26"/>
      <c r="FX161" s="26"/>
      <c r="FY161" s="26"/>
      <c r="FZ161" s="26"/>
      <c r="GA161" s="26"/>
      <c r="GB161" s="26"/>
      <c r="GC161" s="26"/>
      <c r="GD161" s="26"/>
      <c r="GE161" s="26"/>
      <c r="GF161" s="26"/>
      <c r="GG161" s="26"/>
      <c r="GH161" s="26"/>
      <c r="GI161" s="26"/>
      <c r="GJ161" s="26"/>
      <c r="GK161" s="26"/>
      <c r="GL161" s="26"/>
      <c r="GM161" s="26"/>
      <c r="GN161" s="26"/>
      <c r="GO161" s="26"/>
      <c r="GP161" s="26"/>
      <c r="GQ161" s="26"/>
      <c r="GR161" s="26"/>
      <c r="GS161" s="26"/>
      <c r="GT161" s="26"/>
      <c r="GU161" s="26"/>
      <c r="GV161" s="26"/>
      <c r="GW161" s="26"/>
      <c r="GX161" s="26"/>
      <c r="GY161" s="26"/>
      <c r="GZ161" s="26"/>
      <c r="HA161" s="26"/>
      <c r="HB161" s="26"/>
      <c r="HC161" s="26"/>
      <c r="HD161" s="26"/>
      <c r="HE161" s="26"/>
      <c r="HF161" s="26"/>
      <c r="HG161" s="26"/>
      <c r="HH161" s="26"/>
      <c r="HI161" s="26"/>
      <c r="HJ161" s="26"/>
      <c r="HK161" s="26"/>
      <c r="HL161" s="26"/>
      <c r="HM161" s="26"/>
      <c r="HN161" s="26"/>
      <c r="HO161" s="26"/>
      <c r="HP161" s="26"/>
      <c r="HQ161" s="26"/>
      <c r="HR161" s="26"/>
      <c r="HS161" s="26"/>
      <c r="HT161" s="26"/>
      <c r="HU161" s="26"/>
      <c r="HV161" s="26"/>
    </row>
    <row r="162" spans="1:230" s="27" customFormat="1" ht="234" customHeight="1" x14ac:dyDescent="0.25">
      <c r="A162" s="99"/>
      <c r="B162" s="31" t="s">
        <v>339</v>
      </c>
      <c r="C162" s="32">
        <f>D162+E162+F162+G162++H162+I162+J162+K162+L162+M162+N162</f>
        <v>1800000</v>
      </c>
      <c r="D162" s="32">
        <v>600000</v>
      </c>
      <c r="E162" s="32">
        <v>600000</v>
      </c>
      <c r="F162" s="32">
        <v>600000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>
        <v>0</v>
      </c>
      <c r="M162" s="32">
        <v>0</v>
      </c>
      <c r="N162" s="32">
        <v>0</v>
      </c>
      <c r="O162" s="99"/>
      <c r="P162" s="102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  <c r="BM162" s="26"/>
      <c r="BN162" s="26"/>
      <c r="BO162" s="26"/>
      <c r="BP162" s="26"/>
      <c r="BQ162" s="26"/>
      <c r="BR162" s="26"/>
      <c r="BS162" s="26"/>
      <c r="BT162" s="26"/>
      <c r="BU162" s="26"/>
      <c r="BV162" s="26"/>
      <c r="BW162" s="26"/>
      <c r="BX162" s="26"/>
      <c r="BY162" s="26"/>
      <c r="BZ162" s="26"/>
      <c r="CA162" s="26"/>
      <c r="CB162" s="26"/>
      <c r="CC162" s="26"/>
      <c r="CD162" s="26"/>
      <c r="CE162" s="26"/>
      <c r="CF162" s="26"/>
      <c r="CG162" s="26"/>
      <c r="CH162" s="26"/>
      <c r="CI162" s="26"/>
      <c r="CJ162" s="26"/>
      <c r="CK162" s="26"/>
      <c r="CL162" s="26"/>
      <c r="CM162" s="26"/>
      <c r="CN162" s="26"/>
      <c r="CO162" s="26"/>
      <c r="CP162" s="26"/>
      <c r="CQ162" s="26"/>
      <c r="CR162" s="26"/>
      <c r="CS162" s="26"/>
      <c r="CT162" s="26"/>
      <c r="CU162" s="26"/>
      <c r="CV162" s="26"/>
      <c r="CW162" s="26"/>
      <c r="CX162" s="26"/>
      <c r="CY162" s="26"/>
      <c r="CZ162" s="26"/>
      <c r="DA162" s="26"/>
      <c r="DB162" s="26"/>
      <c r="DC162" s="26"/>
      <c r="DD162" s="26"/>
      <c r="DE162" s="26"/>
      <c r="DF162" s="26"/>
      <c r="DG162" s="26"/>
      <c r="DH162" s="26"/>
      <c r="DI162" s="26"/>
      <c r="DJ162" s="26"/>
      <c r="DK162" s="26"/>
      <c r="DL162" s="26"/>
      <c r="DM162" s="26"/>
      <c r="DN162" s="26"/>
      <c r="DO162" s="26"/>
      <c r="DP162" s="26"/>
      <c r="DQ162" s="26"/>
      <c r="DR162" s="26"/>
      <c r="DS162" s="26"/>
      <c r="DT162" s="26"/>
      <c r="DU162" s="26"/>
      <c r="DV162" s="26"/>
      <c r="DW162" s="26"/>
      <c r="DX162" s="26"/>
      <c r="DY162" s="26"/>
      <c r="DZ162" s="26"/>
      <c r="EA162" s="26"/>
      <c r="EB162" s="26"/>
      <c r="EC162" s="26"/>
      <c r="ED162" s="26"/>
      <c r="EE162" s="26"/>
      <c r="EF162" s="26"/>
      <c r="EG162" s="26"/>
      <c r="EH162" s="26"/>
      <c r="EI162" s="26"/>
      <c r="EJ162" s="26"/>
      <c r="EK162" s="26"/>
      <c r="EL162" s="26"/>
      <c r="EM162" s="26"/>
      <c r="EN162" s="26"/>
      <c r="EO162" s="26"/>
      <c r="EP162" s="26"/>
      <c r="EQ162" s="26"/>
      <c r="ER162" s="26"/>
      <c r="ES162" s="26"/>
      <c r="ET162" s="26"/>
      <c r="EU162" s="26"/>
      <c r="EV162" s="26"/>
      <c r="EW162" s="26"/>
      <c r="EX162" s="26"/>
      <c r="EY162" s="26"/>
      <c r="EZ162" s="26"/>
      <c r="FA162" s="26"/>
      <c r="FB162" s="26"/>
      <c r="FC162" s="26"/>
      <c r="FD162" s="26"/>
      <c r="FE162" s="26"/>
      <c r="FF162" s="26"/>
      <c r="FG162" s="26"/>
      <c r="FH162" s="26"/>
      <c r="FI162" s="26"/>
      <c r="FJ162" s="26"/>
      <c r="FK162" s="26"/>
      <c r="FL162" s="26"/>
      <c r="FM162" s="26"/>
      <c r="FN162" s="26"/>
      <c r="FO162" s="26"/>
      <c r="FP162" s="26"/>
      <c r="FQ162" s="26"/>
      <c r="FR162" s="26"/>
      <c r="FS162" s="26"/>
      <c r="FT162" s="26"/>
      <c r="FU162" s="26"/>
      <c r="FV162" s="26"/>
      <c r="FW162" s="26"/>
      <c r="FX162" s="26"/>
      <c r="FY162" s="26"/>
      <c r="FZ162" s="26"/>
      <c r="GA162" s="26"/>
      <c r="GB162" s="26"/>
      <c r="GC162" s="26"/>
      <c r="GD162" s="26"/>
      <c r="GE162" s="26"/>
      <c r="GF162" s="26"/>
      <c r="GG162" s="26"/>
      <c r="GH162" s="26"/>
      <c r="GI162" s="26"/>
      <c r="GJ162" s="26"/>
      <c r="GK162" s="26"/>
      <c r="GL162" s="26"/>
      <c r="GM162" s="26"/>
      <c r="GN162" s="26"/>
      <c r="GO162" s="26"/>
      <c r="GP162" s="26"/>
      <c r="GQ162" s="26"/>
      <c r="GR162" s="26"/>
      <c r="GS162" s="26"/>
      <c r="GT162" s="26"/>
      <c r="GU162" s="26"/>
      <c r="GV162" s="26"/>
      <c r="GW162" s="26"/>
      <c r="GX162" s="26"/>
      <c r="GY162" s="26"/>
      <c r="GZ162" s="26"/>
      <c r="HA162" s="26"/>
      <c r="HB162" s="26"/>
      <c r="HC162" s="26"/>
      <c r="HD162" s="26"/>
      <c r="HE162" s="26"/>
      <c r="HF162" s="26"/>
      <c r="HG162" s="26"/>
      <c r="HH162" s="26"/>
      <c r="HI162" s="26"/>
      <c r="HJ162" s="26"/>
      <c r="HK162" s="26"/>
      <c r="HL162" s="26"/>
      <c r="HM162" s="26"/>
      <c r="HN162" s="26"/>
      <c r="HO162" s="26"/>
      <c r="HP162" s="26"/>
      <c r="HQ162" s="26"/>
      <c r="HR162" s="26"/>
      <c r="HS162" s="26"/>
      <c r="HT162" s="26"/>
      <c r="HU162" s="26"/>
      <c r="HV162" s="26"/>
    </row>
    <row r="163" spans="1:230" s="27" customFormat="1" x14ac:dyDescent="0.25">
      <c r="A163" s="97" t="s">
        <v>402</v>
      </c>
      <c r="B163" s="31" t="s">
        <v>340</v>
      </c>
      <c r="C163" s="32">
        <f>C164+C165</f>
        <v>0</v>
      </c>
      <c r="D163" s="32">
        <f t="shared" ref="D163:N163" si="88">D164+D165</f>
        <v>0</v>
      </c>
      <c r="E163" s="32">
        <f t="shared" si="88"/>
        <v>0</v>
      </c>
      <c r="F163" s="32">
        <f t="shared" si="88"/>
        <v>0</v>
      </c>
      <c r="G163" s="32">
        <f t="shared" si="88"/>
        <v>0</v>
      </c>
      <c r="H163" s="32">
        <f t="shared" si="88"/>
        <v>0</v>
      </c>
      <c r="I163" s="32">
        <f t="shared" si="88"/>
        <v>0</v>
      </c>
      <c r="J163" s="32">
        <f t="shared" si="88"/>
        <v>0</v>
      </c>
      <c r="K163" s="32">
        <f t="shared" si="88"/>
        <v>0</v>
      </c>
      <c r="L163" s="32">
        <f t="shared" si="88"/>
        <v>0</v>
      </c>
      <c r="M163" s="32">
        <f t="shared" si="88"/>
        <v>0</v>
      </c>
      <c r="N163" s="32">
        <f t="shared" si="88"/>
        <v>0</v>
      </c>
      <c r="O163" s="97" t="s">
        <v>466</v>
      </c>
      <c r="P163" s="72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6"/>
      <c r="BL163" s="26"/>
      <c r="BM163" s="26"/>
      <c r="BN163" s="26"/>
      <c r="BO163" s="26"/>
      <c r="BP163" s="26"/>
      <c r="BQ163" s="26"/>
      <c r="BR163" s="26"/>
      <c r="BS163" s="26"/>
      <c r="BT163" s="26"/>
      <c r="BU163" s="26"/>
      <c r="BV163" s="26"/>
      <c r="BW163" s="26"/>
      <c r="BX163" s="26"/>
      <c r="BY163" s="26"/>
      <c r="BZ163" s="26"/>
      <c r="CA163" s="26"/>
      <c r="CB163" s="26"/>
      <c r="CC163" s="26"/>
      <c r="CD163" s="26"/>
      <c r="CE163" s="26"/>
      <c r="CF163" s="26"/>
      <c r="CG163" s="26"/>
      <c r="CH163" s="26"/>
      <c r="CI163" s="26"/>
      <c r="CJ163" s="26"/>
      <c r="CK163" s="26"/>
      <c r="CL163" s="26"/>
      <c r="CM163" s="26"/>
      <c r="CN163" s="26"/>
      <c r="CO163" s="26"/>
      <c r="CP163" s="26"/>
      <c r="CQ163" s="26"/>
      <c r="CR163" s="26"/>
      <c r="CS163" s="26"/>
      <c r="CT163" s="26"/>
      <c r="CU163" s="26"/>
      <c r="CV163" s="26"/>
      <c r="CW163" s="26"/>
      <c r="CX163" s="26"/>
      <c r="CY163" s="26"/>
      <c r="CZ163" s="26"/>
      <c r="DA163" s="26"/>
      <c r="DB163" s="26"/>
      <c r="DC163" s="26"/>
      <c r="DD163" s="26"/>
      <c r="DE163" s="26"/>
      <c r="DF163" s="26"/>
      <c r="DG163" s="26"/>
      <c r="DH163" s="26"/>
      <c r="DI163" s="26"/>
      <c r="DJ163" s="26"/>
      <c r="DK163" s="26"/>
      <c r="DL163" s="26"/>
      <c r="DM163" s="26"/>
      <c r="DN163" s="26"/>
      <c r="DO163" s="26"/>
      <c r="DP163" s="26"/>
      <c r="DQ163" s="26"/>
      <c r="DR163" s="26"/>
      <c r="DS163" s="26"/>
      <c r="DT163" s="26"/>
      <c r="DU163" s="26"/>
      <c r="DV163" s="26"/>
      <c r="DW163" s="26"/>
      <c r="DX163" s="26"/>
      <c r="DY163" s="26"/>
      <c r="DZ163" s="26"/>
      <c r="EA163" s="26"/>
      <c r="EB163" s="26"/>
      <c r="EC163" s="26"/>
      <c r="ED163" s="26"/>
      <c r="EE163" s="26"/>
      <c r="EF163" s="26"/>
      <c r="EG163" s="26"/>
      <c r="EH163" s="26"/>
      <c r="EI163" s="26"/>
      <c r="EJ163" s="26"/>
      <c r="EK163" s="26"/>
      <c r="EL163" s="26"/>
      <c r="EM163" s="26"/>
      <c r="EN163" s="26"/>
      <c r="EO163" s="26"/>
      <c r="EP163" s="26"/>
      <c r="EQ163" s="26"/>
      <c r="ER163" s="26"/>
      <c r="ES163" s="26"/>
      <c r="ET163" s="26"/>
      <c r="EU163" s="26"/>
      <c r="EV163" s="26"/>
      <c r="EW163" s="26"/>
      <c r="EX163" s="26"/>
      <c r="EY163" s="26"/>
      <c r="EZ163" s="26"/>
      <c r="FA163" s="26"/>
      <c r="FB163" s="26"/>
      <c r="FC163" s="26"/>
      <c r="FD163" s="26"/>
      <c r="FE163" s="26"/>
      <c r="FF163" s="26"/>
      <c r="FG163" s="26"/>
      <c r="FH163" s="26"/>
      <c r="FI163" s="26"/>
      <c r="FJ163" s="26"/>
      <c r="FK163" s="26"/>
      <c r="FL163" s="26"/>
      <c r="FM163" s="26"/>
      <c r="FN163" s="26"/>
      <c r="FO163" s="26"/>
      <c r="FP163" s="26"/>
      <c r="FQ163" s="26"/>
      <c r="FR163" s="26"/>
      <c r="FS163" s="26"/>
      <c r="FT163" s="26"/>
      <c r="FU163" s="26"/>
      <c r="FV163" s="26"/>
      <c r="FW163" s="26"/>
      <c r="FX163" s="26"/>
      <c r="FY163" s="26"/>
      <c r="FZ163" s="26"/>
      <c r="GA163" s="26"/>
      <c r="GB163" s="26"/>
      <c r="GC163" s="26"/>
      <c r="GD163" s="26"/>
      <c r="GE163" s="26"/>
      <c r="GF163" s="26"/>
      <c r="GG163" s="26"/>
      <c r="GH163" s="26"/>
      <c r="GI163" s="26"/>
      <c r="GJ163" s="26"/>
      <c r="GK163" s="26"/>
      <c r="GL163" s="26"/>
      <c r="GM163" s="26"/>
      <c r="GN163" s="26"/>
      <c r="GO163" s="26"/>
      <c r="GP163" s="26"/>
      <c r="GQ163" s="26"/>
      <c r="GR163" s="26"/>
      <c r="GS163" s="26"/>
      <c r="GT163" s="26"/>
      <c r="GU163" s="26"/>
      <c r="GV163" s="26"/>
      <c r="GW163" s="26"/>
      <c r="GX163" s="26"/>
      <c r="GY163" s="26"/>
      <c r="GZ163" s="26"/>
      <c r="HA163" s="26"/>
      <c r="HB163" s="26"/>
      <c r="HC163" s="26"/>
      <c r="HD163" s="26"/>
      <c r="HE163" s="26"/>
      <c r="HF163" s="26"/>
      <c r="HG163" s="26"/>
      <c r="HH163" s="26"/>
      <c r="HI163" s="26"/>
      <c r="HJ163" s="26"/>
      <c r="HK163" s="26"/>
      <c r="HL163" s="26"/>
      <c r="HM163" s="26"/>
      <c r="HN163" s="26"/>
      <c r="HO163" s="26"/>
      <c r="HP163" s="26"/>
      <c r="HQ163" s="26"/>
      <c r="HR163" s="26"/>
      <c r="HS163" s="26"/>
      <c r="HT163" s="26"/>
      <c r="HU163" s="26"/>
      <c r="HV163" s="26"/>
    </row>
    <row r="164" spans="1:230" s="27" customFormat="1" ht="150" customHeight="1" x14ac:dyDescent="0.25">
      <c r="A164" s="98"/>
      <c r="B164" s="31" t="s">
        <v>338</v>
      </c>
      <c r="C164" s="32">
        <f>D164+F164+E164+G164+H164+I164+J164+K164+L164+M164+N164</f>
        <v>0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</v>
      </c>
      <c r="M164" s="32">
        <v>0</v>
      </c>
      <c r="N164" s="32">
        <v>0</v>
      </c>
      <c r="O164" s="98"/>
      <c r="P164" s="72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6"/>
      <c r="BL164" s="26"/>
      <c r="BM164" s="26"/>
      <c r="BN164" s="26"/>
      <c r="BO164" s="26"/>
      <c r="BP164" s="26"/>
      <c r="BQ164" s="26"/>
      <c r="BR164" s="26"/>
      <c r="BS164" s="26"/>
      <c r="BT164" s="26"/>
      <c r="BU164" s="26"/>
      <c r="BV164" s="26"/>
      <c r="BW164" s="26"/>
      <c r="BX164" s="26"/>
      <c r="BY164" s="26"/>
      <c r="BZ164" s="26"/>
      <c r="CA164" s="26"/>
      <c r="CB164" s="26"/>
      <c r="CC164" s="26"/>
      <c r="CD164" s="26"/>
      <c r="CE164" s="26"/>
      <c r="CF164" s="26"/>
      <c r="CG164" s="26"/>
      <c r="CH164" s="26"/>
      <c r="CI164" s="26"/>
      <c r="CJ164" s="26"/>
      <c r="CK164" s="26"/>
      <c r="CL164" s="26"/>
      <c r="CM164" s="26"/>
      <c r="CN164" s="26"/>
      <c r="CO164" s="26"/>
      <c r="CP164" s="26"/>
      <c r="CQ164" s="26"/>
      <c r="CR164" s="26"/>
      <c r="CS164" s="26"/>
      <c r="CT164" s="26"/>
      <c r="CU164" s="26"/>
      <c r="CV164" s="26"/>
      <c r="CW164" s="26"/>
      <c r="CX164" s="26"/>
      <c r="CY164" s="26"/>
      <c r="CZ164" s="26"/>
      <c r="DA164" s="26"/>
      <c r="DB164" s="26"/>
      <c r="DC164" s="26"/>
      <c r="DD164" s="26"/>
      <c r="DE164" s="26"/>
      <c r="DF164" s="26"/>
      <c r="DG164" s="26"/>
      <c r="DH164" s="26"/>
      <c r="DI164" s="26"/>
      <c r="DJ164" s="26"/>
      <c r="DK164" s="26"/>
      <c r="DL164" s="26"/>
      <c r="DM164" s="26"/>
      <c r="DN164" s="26"/>
      <c r="DO164" s="26"/>
      <c r="DP164" s="26"/>
      <c r="DQ164" s="26"/>
      <c r="DR164" s="26"/>
      <c r="DS164" s="26"/>
      <c r="DT164" s="26"/>
      <c r="DU164" s="26"/>
      <c r="DV164" s="26"/>
      <c r="DW164" s="26"/>
      <c r="DX164" s="26"/>
      <c r="DY164" s="26"/>
      <c r="DZ164" s="26"/>
      <c r="EA164" s="26"/>
      <c r="EB164" s="26"/>
      <c r="EC164" s="26"/>
      <c r="ED164" s="26"/>
      <c r="EE164" s="26"/>
      <c r="EF164" s="26"/>
      <c r="EG164" s="26"/>
      <c r="EH164" s="26"/>
      <c r="EI164" s="26"/>
      <c r="EJ164" s="26"/>
      <c r="EK164" s="26"/>
      <c r="EL164" s="26"/>
      <c r="EM164" s="26"/>
      <c r="EN164" s="26"/>
      <c r="EO164" s="26"/>
      <c r="EP164" s="26"/>
      <c r="EQ164" s="26"/>
      <c r="ER164" s="26"/>
      <c r="ES164" s="26"/>
      <c r="ET164" s="26"/>
      <c r="EU164" s="26"/>
      <c r="EV164" s="26"/>
      <c r="EW164" s="26"/>
      <c r="EX164" s="26"/>
      <c r="EY164" s="26"/>
      <c r="EZ164" s="26"/>
      <c r="FA164" s="26"/>
      <c r="FB164" s="26"/>
      <c r="FC164" s="26"/>
      <c r="FD164" s="26"/>
      <c r="FE164" s="26"/>
      <c r="FF164" s="26"/>
      <c r="FG164" s="26"/>
      <c r="FH164" s="26"/>
      <c r="FI164" s="26"/>
      <c r="FJ164" s="26"/>
      <c r="FK164" s="26"/>
      <c r="FL164" s="26"/>
      <c r="FM164" s="26"/>
      <c r="FN164" s="26"/>
      <c r="FO164" s="26"/>
      <c r="FP164" s="26"/>
      <c r="FQ164" s="26"/>
      <c r="FR164" s="26"/>
      <c r="FS164" s="26"/>
      <c r="FT164" s="26"/>
      <c r="FU164" s="26"/>
      <c r="FV164" s="26"/>
      <c r="FW164" s="26"/>
      <c r="FX164" s="26"/>
      <c r="FY164" s="26"/>
      <c r="FZ164" s="26"/>
      <c r="GA164" s="26"/>
      <c r="GB164" s="26"/>
      <c r="GC164" s="26"/>
      <c r="GD164" s="26"/>
      <c r="GE164" s="26"/>
      <c r="GF164" s="26"/>
      <c r="GG164" s="26"/>
      <c r="GH164" s="26"/>
      <c r="GI164" s="26"/>
      <c r="GJ164" s="26"/>
      <c r="GK164" s="26"/>
      <c r="GL164" s="26"/>
      <c r="GM164" s="26"/>
      <c r="GN164" s="26"/>
      <c r="GO164" s="26"/>
      <c r="GP164" s="26"/>
      <c r="GQ164" s="26"/>
      <c r="GR164" s="26"/>
      <c r="GS164" s="26"/>
      <c r="GT164" s="26"/>
      <c r="GU164" s="26"/>
      <c r="GV164" s="26"/>
      <c r="GW164" s="26"/>
      <c r="GX164" s="26"/>
      <c r="GY164" s="26"/>
      <c r="GZ164" s="26"/>
      <c r="HA164" s="26"/>
      <c r="HB164" s="26"/>
      <c r="HC164" s="26"/>
      <c r="HD164" s="26"/>
      <c r="HE164" s="26"/>
      <c r="HF164" s="26"/>
      <c r="HG164" s="26"/>
      <c r="HH164" s="26"/>
      <c r="HI164" s="26"/>
      <c r="HJ164" s="26"/>
      <c r="HK164" s="26"/>
      <c r="HL164" s="26"/>
      <c r="HM164" s="26"/>
      <c r="HN164" s="26"/>
      <c r="HO164" s="26"/>
      <c r="HP164" s="26"/>
      <c r="HQ164" s="26"/>
      <c r="HR164" s="26"/>
      <c r="HS164" s="26"/>
      <c r="HT164" s="26"/>
      <c r="HU164" s="26"/>
      <c r="HV164" s="26"/>
    </row>
    <row r="165" spans="1:230" s="27" customFormat="1" ht="90" customHeight="1" x14ac:dyDescent="0.25">
      <c r="A165" s="99"/>
      <c r="B165" s="31" t="s">
        <v>339</v>
      </c>
      <c r="C165" s="32">
        <f>D165+F165+E165+G165+H165+I165+J165+K165+L165+M165+N165</f>
        <v>0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>
        <v>0</v>
      </c>
      <c r="M165" s="32">
        <v>0</v>
      </c>
      <c r="N165" s="32">
        <v>0</v>
      </c>
      <c r="O165" s="99"/>
      <c r="P165" s="72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6"/>
      <c r="BL165" s="26"/>
      <c r="BM165" s="26"/>
      <c r="BN165" s="26"/>
      <c r="BO165" s="26"/>
      <c r="BP165" s="26"/>
      <c r="BQ165" s="26"/>
      <c r="BR165" s="26"/>
      <c r="BS165" s="26"/>
      <c r="BT165" s="26"/>
      <c r="BU165" s="26"/>
      <c r="BV165" s="26"/>
      <c r="BW165" s="26"/>
      <c r="BX165" s="26"/>
      <c r="BY165" s="26"/>
      <c r="BZ165" s="26"/>
      <c r="CA165" s="26"/>
      <c r="CB165" s="26"/>
      <c r="CC165" s="26"/>
      <c r="CD165" s="26"/>
      <c r="CE165" s="26"/>
      <c r="CF165" s="26"/>
      <c r="CG165" s="26"/>
      <c r="CH165" s="26"/>
      <c r="CI165" s="26"/>
      <c r="CJ165" s="26"/>
      <c r="CK165" s="26"/>
      <c r="CL165" s="26"/>
      <c r="CM165" s="26"/>
      <c r="CN165" s="26"/>
      <c r="CO165" s="26"/>
      <c r="CP165" s="26"/>
      <c r="CQ165" s="26"/>
      <c r="CR165" s="26"/>
      <c r="CS165" s="26"/>
      <c r="CT165" s="26"/>
      <c r="CU165" s="26"/>
      <c r="CV165" s="26"/>
      <c r="CW165" s="26"/>
      <c r="CX165" s="26"/>
      <c r="CY165" s="26"/>
      <c r="CZ165" s="26"/>
      <c r="DA165" s="26"/>
      <c r="DB165" s="26"/>
      <c r="DC165" s="26"/>
      <c r="DD165" s="26"/>
      <c r="DE165" s="26"/>
      <c r="DF165" s="26"/>
      <c r="DG165" s="26"/>
      <c r="DH165" s="26"/>
      <c r="DI165" s="26"/>
      <c r="DJ165" s="26"/>
      <c r="DK165" s="26"/>
      <c r="DL165" s="26"/>
      <c r="DM165" s="26"/>
      <c r="DN165" s="26"/>
      <c r="DO165" s="26"/>
      <c r="DP165" s="26"/>
      <c r="DQ165" s="26"/>
      <c r="DR165" s="26"/>
      <c r="DS165" s="26"/>
      <c r="DT165" s="26"/>
      <c r="DU165" s="26"/>
      <c r="DV165" s="26"/>
      <c r="DW165" s="26"/>
      <c r="DX165" s="26"/>
      <c r="DY165" s="26"/>
      <c r="DZ165" s="26"/>
      <c r="EA165" s="26"/>
      <c r="EB165" s="26"/>
      <c r="EC165" s="26"/>
      <c r="ED165" s="26"/>
      <c r="EE165" s="26"/>
      <c r="EF165" s="26"/>
      <c r="EG165" s="26"/>
      <c r="EH165" s="26"/>
      <c r="EI165" s="26"/>
      <c r="EJ165" s="26"/>
      <c r="EK165" s="26"/>
      <c r="EL165" s="26"/>
      <c r="EM165" s="26"/>
      <c r="EN165" s="26"/>
      <c r="EO165" s="26"/>
      <c r="EP165" s="26"/>
      <c r="EQ165" s="26"/>
      <c r="ER165" s="26"/>
      <c r="ES165" s="26"/>
      <c r="ET165" s="26"/>
      <c r="EU165" s="26"/>
      <c r="EV165" s="26"/>
      <c r="EW165" s="26"/>
      <c r="EX165" s="26"/>
      <c r="EY165" s="26"/>
      <c r="EZ165" s="26"/>
      <c r="FA165" s="26"/>
      <c r="FB165" s="26"/>
      <c r="FC165" s="26"/>
      <c r="FD165" s="26"/>
      <c r="FE165" s="26"/>
      <c r="FF165" s="26"/>
      <c r="FG165" s="26"/>
      <c r="FH165" s="26"/>
      <c r="FI165" s="26"/>
      <c r="FJ165" s="26"/>
      <c r="FK165" s="26"/>
      <c r="FL165" s="26"/>
      <c r="FM165" s="26"/>
      <c r="FN165" s="26"/>
      <c r="FO165" s="26"/>
      <c r="FP165" s="26"/>
      <c r="FQ165" s="26"/>
      <c r="FR165" s="26"/>
      <c r="FS165" s="26"/>
      <c r="FT165" s="26"/>
      <c r="FU165" s="26"/>
      <c r="FV165" s="26"/>
      <c r="FW165" s="26"/>
      <c r="FX165" s="26"/>
      <c r="FY165" s="26"/>
      <c r="FZ165" s="26"/>
      <c r="GA165" s="26"/>
      <c r="GB165" s="26"/>
      <c r="GC165" s="26"/>
      <c r="GD165" s="26"/>
      <c r="GE165" s="26"/>
      <c r="GF165" s="26"/>
      <c r="GG165" s="26"/>
      <c r="GH165" s="26"/>
      <c r="GI165" s="26"/>
      <c r="GJ165" s="26"/>
      <c r="GK165" s="26"/>
      <c r="GL165" s="26"/>
      <c r="GM165" s="26"/>
      <c r="GN165" s="26"/>
      <c r="GO165" s="26"/>
      <c r="GP165" s="26"/>
      <c r="GQ165" s="26"/>
      <c r="GR165" s="26"/>
      <c r="GS165" s="26"/>
      <c r="GT165" s="26"/>
      <c r="GU165" s="26"/>
      <c r="GV165" s="26"/>
      <c r="GW165" s="26"/>
      <c r="GX165" s="26"/>
      <c r="GY165" s="26"/>
      <c r="GZ165" s="26"/>
      <c r="HA165" s="26"/>
      <c r="HB165" s="26"/>
      <c r="HC165" s="26"/>
      <c r="HD165" s="26"/>
      <c r="HE165" s="26"/>
      <c r="HF165" s="26"/>
      <c r="HG165" s="26"/>
      <c r="HH165" s="26"/>
      <c r="HI165" s="26"/>
      <c r="HJ165" s="26"/>
      <c r="HK165" s="26"/>
      <c r="HL165" s="26"/>
      <c r="HM165" s="26"/>
      <c r="HN165" s="26"/>
      <c r="HO165" s="26"/>
      <c r="HP165" s="26"/>
      <c r="HQ165" s="26"/>
      <c r="HR165" s="26"/>
      <c r="HS165" s="26"/>
      <c r="HT165" s="26"/>
      <c r="HU165" s="26"/>
      <c r="HV165" s="26"/>
    </row>
    <row r="166" spans="1:230" s="27" customFormat="1" x14ac:dyDescent="0.25">
      <c r="A166" s="97" t="s">
        <v>409</v>
      </c>
      <c r="B166" s="31" t="s">
        <v>340</v>
      </c>
      <c r="C166" s="32">
        <f>D166+F166+E166+G166+H166+I166+J166+K166+L166+M166+N166</f>
        <v>0</v>
      </c>
      <c r="D166" s="32">
        <v>0</v>
      </c>
      <c r="E166" s="32">
        <v>0</v>
      </c>
      <c r="F166" s="32">
        <v>0</v>
      </c>
      <c r="G166" s="32">
        <f t="shared" ref="G166:N166" si="89">G167+G168</f>
        <v>0</v>
      </c>
      <c r="H166" s="32">
        <f t="shared" si="89"/>
        <v>0</v>
      </c>
      <c r="I166" s="32">
        <f t="shared" si="89"/>
        <v>0</v>
      </c>
      <c r="J166" s="32">
        <f t="shared" si="89"/>
        <v>0</v>
      </c>
      <c r="K166" s="32">
        <f t="shared" si="89"/>
        <v>0</v>
      </c>
      <c r="L166" s="32">
        <f t="shared" si="89"/>
        <v>0</v>
      </c>
      <c r="M166" s="32">
        <f t="shared" si="89"/>
        <v>0</v>
      </c>
      <c r="N166" s="32">
        <f t="shared" si="89"/>
        <v>0</v>
      </c>
      <c r="O166" s="97" t="s">
        <v>462</v>
      </c>
      <c r="P166" s="72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  <c r="CY166" s="26"/>
      <c r="CZ166" s="26"/>
      <c r="DA166" s="26"/>
      <c r="DB166" s="26"/>
      <c r="DC166" s="26"/>
      <c r="DD166" s="26"/>
      <c r="DE166" s="26"/>
      <c r="DF166" s="26"/>
      <c r="DG166" s="26"/>
      <c r="DH166" s="26"/>
      <c r="DI166" s="26"/>
      <c r="DJ166" s="26"/>
      <c r="DK166" s="26"/>
      <c r="DL166" s="26"/>
      <c r="DM166" s="26"/>
      <c r="DN166" s="26"/>
      <c r="DO166" s="26"/>
      <c r="DP166" s="26"/>
      <c r="DQ166" s="26"/>
      <c r="DR166" s="26"/>
      <c r="DS166" s="26"/>
      <c r="DT166" s="26"/>
      <c r="DU166" s="26"/>
      <c r="DV166" s="26"/>
      <c r="DW166" s="26"/>
      <c r="DX166" s="26"/>
      <c r="DY166" s="26"/>
      <c r="DZ166" s="26"/>
      <c r="EA166" s="26"/>
      <c r="EB166" s="26"/>
      <c r="EC166" s="26"/>
      <c r="ED166" s="26"/>
      <c r="EE166" s="26"/>
      <c r="EF166" s="26"/>
      <c r="EG166" s="26"/>
      <c r="EH166" s="26"/>
      <c r="EI166" s="26"/>
      <c r="EJ166" s="26"/>
      <c r="EK166" s="26"/>
      <c r="EL166" s="26"/>
      <c r="EM166" s="26"/>
      <c r="EN166" s="26"/>
      <c r="EO166" s="26"/>
      <c r="EP166" s="26"/>
      <c r="EQ166" s="26"/>
      <c r="ER166" s="26"/>
      <c r="ES166" s="26"/>
      <c r="ET166" s="26"/>
      <c r="EU166" s="26"/>
      <c r="EV166" s="26"/>
      <c r="EW166" s="26"/>
      <c r="EX166" s="26"/>
      <c r="EY166" s="26"/>
      <c r="EZ166" s="26"/>
      <c r="FA166" s="26"/>
      <c r="FB166" s="26"/>
      <c r="FC166" s="26"/>
      <c r="FD166" s="26"/>
      <c r="FE166" s="26"/>
      <c r="FF166" s="26"/>
      <c r="FG166" s="26"/>
      <c r="FH166" s="26"/>
      <c r="FI166" s="26"/>
      <c r="FJ166" s="26"/>
      <c r="FK166" s="26"/>
      <c r="FL166" s="26"/>
      <c r="FM166" s="26"/>
      <c r="FN166" s="26"/>
      <c r="FO166" s="26"/>
      <c r="FP166" s="26"/>
      <c r="FQ166" s="26"/>
      <c r="FR166" s="26"/>
      <c r="FS166" s="26"/>
      <c r="FT166" s="26"/>
      <c r="FU166" s="26"/>
      <c r="FV166" s="26"/>
      <c r="FW166" s="26"/>
      <c r="FX166" s="26"/>
      <c r="FY166" s="26"/>
      <c r="FZ166" s="26"/>
      <c r="GA166" s="26"/>
      <c r="GB166" s="26"/>
      <c r="GC166" s="26"/>
      <c r="GD166" s="26"/>
      <c r="GE166" s="26"/>
      <c r="GF166" s="26"/>
      <c r="GG166" s="26"/>
      <c r="GH166" s="26"/>
      <c r="GI166" s="26"/>
      <c r="GJ166" s="26"/>
      <c r="GK166" s="26"/>
      <c r="GL166" s="26"/>
      <c r="GM166" s="26"/>
      <c r="GN166" s="26"/>
      <c r="GO166" s="26"/>
      <c r="GP166" s="26"/>
      <c r="GQ166" s="26"/>
      <c r="GR166" s="26"/>
      <c r="GS166" s="26"/>
      <c r="GT166" s="26"/>
      <c r="GU166" s="26"/>
      <c r="GV166" s="26"/>
      <c r="GW166" s="26"/>
      <c r="GX166" s="26"/>
      <c r="GY166" s="26"/>
      <c r="GZ166" s="26"/>
      <c r="HA166" s="26"/>
      <c r="HB166" s="26"/>
      <c r="HC166" s="26"/>
      <c r="HD166" s="26"/>
      <c r="HE166" s="26"/>
      <c r="HF166" s="26"/>
      <c r="HG166" s="26"/>
      <c r="HH166" s="26"/>
      <c r="HI166" s="26"/>
      <c r="HJ166" s="26"/>
      <c r="HK166" s="26"/>
      <c r="HL166" s="26"/>
      <c r="HM166" s="26"/>
      <c r="HN166" s="26"/>
      <c r="HO166" s="26"/>
      <c r="HP166" s="26"/>
      <c r="HQ166" s="26"/>
      <c r="HR166" s="26"/>
      <c r="HS166" s="26"/>
      <c r="HT166" s="26"/>
      <c r="HU166" s="26"/>
      <c r="HV166" s="26"/>
    </row>
    <row r="167" spans="1:230" s="27" customFormat="1" ht="150" customHeight="1" x14ac:dyDescent="0.25">
      <c r="A167" s="98"/>
      <c r="B167" s="31" t="s">
        <v>338</v>
      </c>
      <c r="C167" s="32">
        <f>D167+F167+E167+G167+H167+I167+J167+K167+L167+M167+N167</f>
        <v>0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98"/>
      <c r="P167" s="72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26"/>
      <c r="BV167" s="26"/>
      <c r="BW167" s="26"/>
      <c r="BX167" s="26"/>
      <c r="BY167" s="26"/>
      <c r="BZ167" s="26"/>
      <c r="CA167" s="26"/>
      <c r="CB167" s="26"/>
      <c r="CC167" s="26"/>
      <c r="CD167" s="26"/>
      <c r="CE167" s="26"/>
      <c r="CF167" s="26"/>
      <c r="CG167" s="26"/>
      <c r="CH167" s="26"/>
      <c r="CI167" s="26"/>
      <c r="CJ167" s="26"/>
      <c r="CK167" s="26"/>
      <c r="CL167" s="26"/>
      <c r="CM167" s="26"/>
      <c r="CN167" s="26"/>
      <c r="CO167" s="26"/>
      <c r="CP167" s="26"/>
      <c r="CQ167" s="26"/>
      <c r="CR167" s="26"/>
      <c r="CS167" s="26"/>
      <c r="CT167" s="26"/>
      <c r="CU167" s="26"/>
      <c r="CV167" s="26"/>
      <c r="CW167" s="26"/>
      <c r="CX167" s="26"/>
      <c r="CY167" s="26"/>
      <c r="CZ167" s="26"/>
      <c r="DA167" s="26"/>
      <c r="DB167" s="26"/>
      <c r="DC167" s="26"/>
      <c r="DD167" s="26"/>
      <c r="DE167" s="26"/>
      <c r="DF167" s="26"/>
      <c r="DG167" s="26"/>
      <c r="DH167" s="26"/>
      <c r="DI167" s="26"/>
      <c r="DJ167" s="26"/>
      <c r="DK167" s="26"/>
      <c r="DL167" s="26"/>
      <c r="DM167" s="26"/>
      <c r="DN167" s="26"/>
      <c r="DO167" s="26"/>
      <c r="DP167" s="26"/>
      <c r="DQ167" s="26"/>
      <c r="DR167" s="26"/>
      <c r="DS167" s="26"/>
      <c r="DT167" s="26"/>
      <c r="DU167" s="26"/>
      <c r="DV167" s="26"/>
      <c r="DW167" s="26"/>
      <c r="DX167" s="26"/>
      <c r="DY167" s="26"/>
      <c r="DZ167" s="26"/>
      <c r="EA167" s="26"/>
      <c r="EB167" s="26"/>
      <c r="EC167" s="26"/>
      <c r="ED167" s="26"/>
      <c r="EE167" s="26"/>
      <c r="EF167" s="26"/>
      <c r="EG167" s="26"/>
      <c r="EH167" s="26"/>
      <c r="EI167" s="26"/>
      <c r="EJ167" s="26"/>
      <c r="EK167" s="26"/>
      <c r="EL167" s="26"/>
      <c r="EM167" s="26"/>
      <c r="EN167" s="26"/>
      <c r="EO167" s="26"/>
      <c r="EP167" s="26"/>
      <c r="EQ167" s="26"/>
      <c r="ER167" s="26"/>
      <c r="ES167" s="26"/>
      <c r="ET167" s="26"/>
      <c r="EU167" s="26"/>
      <c r="EV167" s="26"/>
      <c r="EW167" s="26"/>
      <c r="EX167" s="26"/>
      <c r="EY167" s="26"/>
      <c r="EZ167" s="26"/>
      <c r="FA167" s="26"/>
      <c r="FB167" s="26"/>
      <c r="FC167" s="26"/>
      <c r="FD167" s="26"/>
      <c r="FE167" s="26"/>
      <c r="FF167" s="26"/>
      <c r="FG167" s="26"/>
      <c r="FH167" s="26"/>
      <c r="FI167" s="26"/>
      <c r="FJ167" s="26"/>
      <c r="FK167" s="26"/>
      <c r="FL167" s="26"/>
      <c r="FM167" s="26"/>
      <c r="FN167" s="26"/>
      <c r="FO167" s="26"/>
      <c r="FP167" s="26"/>
      <c r="FQ167" s="26"/>
      <c r="FR167" s="26"/>
      <c r="FS167" s="26"/>
      <c r="FT167" s="26"/>
      <c r="FU167" s="26"/>
      <c r="FV167" s="26"/>
      <c r="FW167" s="26"/>
      <c r="FX167" s="26"/>
      <c r="FY167" s="26"/>
      <c r="FZ167" s="26"/>
      <c r="GA167" s="26"/>
      <c r="GB167" s="26"/>
      <c r="GC167" s="26"/>
      <c r="GD167" s="26"/>
      <c r="GE167" s="26"/>
      <c r="GF167" s="26"/>
      <c r="GG167" s="26"/>
      <c r="GH167" s="26"/>
      <c r="GI167" s="26"/>
      <c r="GJ167" s="26"/>
      <c r="GK167" s="26"/>
      <c r="GL167" s="26"/>
      <c r="GM167" s="26"/>
      <c r="GN167" s="26"/>
      <c r="GO167" s="26"/>
      <c r="GP167" s="26"/>
      <c r="GQ167" s="26"/>
      <c r="GR167" s="26"/>
      <c r="GS167" s="26"/>
      <c r="GT167" s="26"/>
      <c r="GU167" s="26"/>
      <c r="GV167" s="26"/>
      <c r="GW167" s="26"/>
      <c r="GX167" s="26"/>
      <c r="GY167" s="26"/>
      <c r="GZ167" s="26"/>
      <c r="HA167" s="26"/>
      <c r="HB167" s="26"/>
      <c r="HC167" s="26"/>
      <c r="HD167" s="26"/>
      <c r="HE167" s="26"/>
      <c r="HF167" s="26"/>
      <c r="HG167" s="26"/>
      <c r="HH167" s="26"/>
      <c r="HI167" s="26"/>
      <c r="HJ167" s="26"/>
      <c r="HK167" s="26"/>
      <c r="HL167" s="26"/>
      <c r="HM167" s="26"/>
      <c r="HN167" s="26"/>
      <c r="HO167" s="26"/>
      <c r="HP167" s="26"/>
      <c r="HQ167" s="26"/>
      <c r="HR167" s="26"/>
      <c r="HS167" s="26"/>
      <c r="HT167" s="26"/>
      <c r="HU167" s="26"/>
      <c r="HV167" s="26"/>
    </row>
    <row r="168" spans="1:230" s="27" customFormat="1" ht="81" customHeight="1" x14ac:dyDescent="0.25">
      <c r="A168" s="99"/>
      <c r="B168" s="31" t="s">
        <v>339</v>
      </c>
      <c r="C168" s="32"/>
      <c r="D168" s="32"/>
      <c r="E168" s="32"/>
      <c r="F168" s="32"/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99"/>
      <c r="P168" s="72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  <c r="BO168" s="26"/>
      <c r="BP168" s="26"/>
      <c r="BQ168" s="26"/>
      <c r="BR168" s="26"/>
      <c r="BS168" s="26"/>
      <c r="BT168" s="26"/>
      <c r="BU168" s="26"/>
      <c r="BV168" s="26"/>
      <c r="BW168" s="26"/>
      <c r="BX168" s="26"/>
      <c r="BY168" s="26"/>
      <c r="BZ168" s="26"/>
      <c r="CA168" s="26"/>
      <c r="CB168" s="26"/>
      <c r="CC168" s="26"/>
      <c r="CD168" s="26"/>
      <c r="CE168" s="26"/>
      <c r="CF168" s="26"/>
      <c r="CG168" s="26"/>
      <c r="CH168" s="26"/>
      <c r="CI168" s="26"/>
      <c r="CJ168" s="26"/>
      <c r="CK168" s="26"/>
      <c r="CL168" s="26"/>
      <c r="CM168" s="26"/>
      <c r="CN168" s="26"/>
      <c r="CO168" s="26"/>
      <c r="CP168" s="26"/>
      <c r="CQ168" s="26"/>
      <c r="CR168" s="26"/>
      <c r="CS168" s="26"/>
      <c r="CT168" s="26"/>
      <c r="CU168" s="26"/>
      <c r="CV168" s="26"/>
      <c r="CW168" s="26"/>
      <c r="CX168" s="26"/>
      <c r="CY168" s="26"/>
      <c r="CZ168" s="26"/>
      <c r="DA168" s="26"/>
      <c r="DB168" s="26"/>
      <c r="DC168" s="26"/>
      <c r="DD168" s="26"/>
      <c r="DE168" s="26"/>
      <c r="DF168" s="26"/>
      <c r="DG168" s="26"/>
      <c r="DH168" s="26"/>
      <c r="DI168" s="26"/>
      <c r="DJ168" s="26"/>
      <c r="DK168" s="26"/>
      <c r="DL168" s="26"/>
      <c r="DM168" s="26"/>
      <c r="DN168" s="26"/>
      <c r="DO168" s="26"/>
      <c r="DP168" s="26"/>
      <c r="DQ168" s="26"/>
      <c r="DR168" s="26"/>
      <c r="DS168" s="26"/>
      <c r="DT168" s="26"/>
      <c r="DU168" s="26"/>
      <c r="DV168" s="26"/>
      <c r="DW168" s="26"/>
      <c r="DX168" s="26"/>
      <c r="DY168" s="26"/>
      <c r="DZ168" s="26"/>
      <c r="EA168" s="26"/>
      <c r="EB168" s="26"/>
      <c r="EC168" s="26"/>
      <c r="ED168" s="26"/>
      <c r="EE168" s="26"/>
      <c r="EF168" s="26"/>
      <c r="EG168" s="26"/>
      <c r="EH168" s="26"/>
      <c r="EI168" s="26"/>
      <c r="EJ168" s="26"/>
      <c r="EK168" s="26"/>
      <c r="EL168" s="26"/>
      <c r="EM168" s="26"/>
      <c r="EN168" s="26"/>
      <c r="EO168" s="26"/>
      <c r="EP168" s="26"/>
      <c r="EQ168" s="26"/>
      <c r="ER168" s="26"/>
      <c r="ES168" s="26"/>
      <c r="ET168" s="26"/>
      <c r="EU168" s="26"/>
      <c r="EV168" s="26"/>
      <c r="EW168" s="26"/>
      <c r="EX168" s="26"/>
      <c r="EY168" s="26"/>
      <c r="EZ168" s="26"/>
      <c r="FA168" s="26"/>
      <c r="FB168" s="26"/>
      <c r="FC168" s="26"/>
      <c r="FD168" s="26"/>
      <c r="FE168" s="26"/>
      <c r="FF168" s="26"/>
      <c r="FG168" s="26"/>
      <c r="FH168" s="26"/>
      <c r="FI168" s="26"/>
      <c r="FJ168" s="26"/>
      <c r="FK168" s="26"/>
      <c r="FL168" s="26"/>
      <c r="FM168" s="26"/>
      <c r="FN168" s="26"/>
      <c r="FO168" s="26"/>
      <c r="FP168" s="26"/>
      <c r="FQ168" s="26"/>
      <c r="FR168" s="26"/>
      <c r="FS168" s="26"/>
      <c r="FT168" s="26"/>
      <c r="FU168" s="26"/>
      <c r="FV168" s="26"/>
      <c r="FW168" s="26"/>
      <c r="FX168" s="26"/>
      <c r="FY168" s="26"/>
      <c r="FZ168" s="26"/>
      <c r="GA168" s="26"/>
      <c r="GB168" s="26"/>
      <c r="GC168" s="26"/>
      <c r="GD168" s="26"/>
      <c r="GE168" s="26"/>
      <c r="GF168" s="26"/>
      <c r="GG168" s="26"/>
      <c r="GH168" s="26"/>
      <c r="GI168" s="26"/>
      <c r="GJ168" s="26"/>
      <c r="GK168" s="26"/>
      <c r="GL168" s="26"/>
      <c r="GM168" s="26"/>
      <c r="GN168" s="26"/>
      <c r="GO168" s="26"/>
      <c r="GP168" s="26"/>
      <c r="GQ168" s="26"/>
      <c r="GR168" s="26"/>
      <c r="GS168" s="26"/>
      <c r="GT168" s="26"/>
      <c r="GU168" s="26"/>
      <c r="GV168" s="26"/>
      <c r="GW168" s="26"/>
      <c r="GX168" s="26"/>
      <c r="GY168" s="26"/>
      <c r="GZ168" s="26"/>
      <c r="HA168" s="26"/>
      <c r="HB168" s="26"/>
      <c r="HC168" s="26"/>
      <c r="HD168" s="26"/>
      <c r="HE168" s="26"/>
      <c r="HF168" s="26"/>
      <c r="HG168" s="26"/>
      <c r="HH168" s="26"/>
      <c r="HI168" s="26"/>
      <c r="HJ168" s="26"/>
      <c r="HK168" s="26"/>
      <c r="HL168" s="26"/>
      <c r="HM168" s="26"/>
      <c r="HN168" s="26"/>
      <c r="HO168" s="26"/>
      <c r="HP168" s="26"/>
      <c r="HQ168" s="26"/>
      <c r="HR168" s="26"/>
      <c r="HS168" s="26"/>
      <c r="HT168" s="26"/>
      <c r="HU168" s="26"/>
      <c r="HV168" s="26"/>
    </row>
    <row r="169" spans="1:230" s="27" customFormat="1" x14ac:dyDescent="0.25">
      <c r="A169" s="97" t="s">
        <v>408</v>
      </c>
      <c r="B169" s="31" t="s">
        <v>340</v>
      </c>
      <c r="C169" s="32">
        <f>C170+C171</f>
        <v>160200</v>
      </c>
      <c r="D169" s="32">
        <f>D170+D171</f>
        <v>160200</v>
      </c>
      <c r="E169" s="32">
        <f t="shared" ref="E169:N169" si="90">E170+E171</f>
        <v>0</v>
      </c>
      <c r="F169" s="32">
        <f t="shared" si="90"/>
        <v>0</v>
      </c>
      <c r="G169" s="32">
        <f t="shared" si="90"/>
        <v>0</v>
      </c>
      <c r="H169" s="32">
        <f t="shared" si="90"/>
        <v>0</v>
      </c>
      <c r="I169" s="32">
        <f t="shared" si="90"/>
        <v>0</v>
      </c>
      <c r="J169" s="32">
        <f t="shared" si="90"/>
        <v>0</v>
      </c>
      <c r="K169" s="32">
        <f t="shared" si="90"/>
        <v>0</v>
      </c>
      <c r="L169" s="32">
        <f t="shared" si="90"/>
        <v>0</v>
      </c>
      <c r="M169" s="32">
        <f t="shared" si="90"/>
        <v>0</v>
      </c>
      <c r="N169" s="32">
        <f t="shared" si="90"/>
        <v>0</v>
      </c>
      <c r="O169" s="97" t="s">
        <v>325</v>
      </c>
      <c r="P169" s="100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  <c r="BM169" s="26"/>
      <c r="BN169" s="26"/>
      <c r="BO169" s="26"/>
      <c r="BP169" s="26"/>
      <c r="BQ169" s="26"/>
      <c r="BR169" s="26"/>
      <c r="BS169" s="26"/>
      <c r="BT169" s="26"/>
      <c r="BU169" s="26"/>
      <c r="BV169" s="26"/>
      <c r="BW169" s="26"/>
      <c r="BX169" s="26"/>
      <c r="BY169" s="26"/>
      <c r="BZ169" s="26"/>
      <c r="CA169" s="26"/>
      <c r="CB169" s="26"/>
      <c r="CC169" s="26"/>
      <c r="CD169" s="26"/>
      <c r="CE169" s="26"/>
      <c r="CF169" s="26"/>
      <c r="CG169" s="26"/>
      <c r="CH169" s="26"/>
      <c r="CI169" s="26"/>
      <c r="CJ169" s="26"/>
      <c r="CK169" s="26"/>
      <c r="CL169" s="26"/>
      <c r="CM169" s="26"/>
      <c r="CN169" s="26"/>
      <c r="CO169" s="26"/>
      <c r="CP169" s="26"/>
      <c r="CQ169" s="26"/>
      <c r="CR169" s="26"/>
      <c r="CS169" s="26"/>
      <c r="CT169" s="26"/>
      <c r="CU169" s="26"/>
      <c r="CV169" s="26"/>
      <c r="CW169" s="26"/>
      <c r="CX169" s="26"/>
      <c r="CY169" s="26"/>
      <c r="CZ169" s="26"/>
      <c r="DA169" s="26"/>
      <c r="DB169" s="26"/>
      <c r="DC169" s="26"/>
      <c r="DD169" s="26"/>
      <c r="DE169" s="26"/>
      <c r="DF169" s="26"/>
      <c r="DG169" s="26"/>
      <c r="DH169" s="26"/>
      <c r="DI169" s="26"/>
      <c r="DJ169" s="26"/>
      <c r="DK169" s="26"/>
      <c r="DL169" s="26"/>
      <c r="DM169" s="26"/>
      <c r="DN169" s="26"/>
      <c r="DO169" s="26"/>
      <c r="DP169" s="26"/>
      <c r="DQ169" s="26"/>
      <c r="DR169" s="26"/>
      <c r="DS169" s="26"/>
      <c r="DT169" s="26"/>
      <c r="DU169" s="26"/>
      <c r="DV169" s="26"/>
      <c r="DW169" s="26"/>
      <c r="DX169" s="26"/>
      <c r="DY169" s="26"/>
      <c r="DZ169" s="26"/>
      <c r="EA169" s="26"/>
      <c r="EB169" s="26"/>
      <c r="EC169" s="26"/>
      <c r="ED169" s="26"/>
      <c r="EE169" s="26"/>
      <c r="EF169" s="26"/>
      <c r="EG169" s="26"/>
      <c r="EH169" s="26"/>
      <c r="EI169" s="26"/>
      <c r="EJ169" s="26"/>
      <c r="EK169" s="26"/>
      <c r="EL169" s="26"/>
      <c r="EM169" s="26"/>
      <c r="EN169" s="26"/>
      <c r="EO169" s="26"/>
      <c r="EP169" s="26"/>
      <c r="EQ169" s="26"/>
      <c r="ER169" s="26"/>
      <c r="ES169" s="26"/>
      <c r="ET169" s="26"/>
      <c r="EU169" s="26"/>
      <c r="EV169" s="26"/>
      <c r="EW169" s="26"/>
      <c r="EX169" s="26"/>
      <c r="EY169" s="26"/>
      <c r="EZ169" s="26"/>
      <c r="FA169" s="26"/>
      <c r="FB169" s="26"/>
      <c r="FC169" s="26"/>
      <c r="FD169" s="26"/>
      <c r="FE169" s="26"/>
      <c r="FF169" s="26"/>
      <c r="FG169" s="26"/>
      <c r="FH169" s="26"/>
      <c r="FI169" s="26"/>
      <c r="FJ169" s="26"/>
      <c r="FK169" s="26"/>
      <c r="FL169" s="26"/>
      <c r="FM169" s="26"/>
      <c r="FN169" s="26"/>
      <c r="FO169" s="26"/>
      <c r="FP169" s="26"/>
      <c r="FQ169" s="26"/>
      <c r="FR169" s="26"/>
      <c r="FS169" s="26"/>
      <c r="FT169" s="26"/>
      <c r="FU169" s="26"/>
      <c r="FV169" s="26"/>
      <c r="FW169" s="26"/>
      <c r="FX169" s="26"/>
      <c r="FY169" s="26"/>
      <c r="FZ169" s="26"/>
      <c r="GA169" s="26"/>
      <c r="GB169" s="26"/>
      <c r="GC169" s="26"/>
      <c r="GD169" s="26"/>
      <c r="GE169" s="26"/>
      <c r="GF169" s="26"/>
      <c r="GG169" s="26"/>
      <c r="GH169" s="26"/>
      <c r="GI169" s="26"/>
      <c r="GJ169" s="26"/>
      <c r="GK169" s="26"/>
      <c r="GL169" s="26"/>
      <c r="GM169" s="26"/>
      <c r="GN169" s="26"/>
      <c r="GO169" s="26"/>
      <c r="GP169" s="26"/>
      <c r="GQ169" s="26"/>
      <c r="GR169" s="26"/>
      <c r="GS169" s="26"/>
      <c r="GT169" s="26"/>
      <c r="GU169" s="26"/>
      <c r="GV169" s="26"/>
      <c r="GW169" s="26"/>
      <c r="GX169" s="26"/>
      <c r="GY169" s="26"/>
      <c r="GZ169" s="26"/>
      <c r="HA169" s="26"/>
      <c r="HB169" s="26"/>
      <c r="HC169" s="26"/>
      <c r="HD169" s="26"/>
      <c r="HE169" s="26"/>
      <c r="HF169" s="26"/>
      <c r="HG169" s="26"/>
      <c r="HH169" s="26"/>
      <c r="HI169" s="26"/>
      <c r="HJ169" s="26"/>
      <c r="HK169" s="26"/>
      <c r="HL169" s="26"/>
      <c r="HM169" s="26"/>
      <c r="HN169" s="26"/>
      <c r="HO169" s="26"/>
      <c r="HP169" s="26"/>
      <c r="HQ169" s="26"/>
      <c r="HR169" s="26"/>
      <c r="HS169" s="26"/>
      <c r="HT169" s="26"/>
      <c r="HU169" s="26"/>
      <c r="HV169" s="26"/>
    </row>
    <row r="170" spans="1:230" s="27" customFormat="1" ht="147" customHeight="1" x14ac:dyDescent="0.25">
      <c r="A170" s="98"/>
      <c r="B170" s="31" t="s">
        <v>338</v>
      </c>
      <c r="C170" s="32">
        <f>C173</f>
        <v>0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0</v>
      </c>
      <c r="O170" s="98"/>
      <c r="P170" s="101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  <c r="BT170" s="26"/>
      <c r="BU170" s="26"/>
      <c r="BV170" s="26"/>
      <c r="BW170" s="26"/>
      <c r="BX170" s="26"/>
      <c r="BY170" s="26"/>
      <c r="BZ170" s="26"/>
      <c r="CA170" s="26"/>
      <c r="CB170" s="26"/>
      <c r="CC170" s="26"/>
      <c r="CD170" s="26"/>
      <c r="CE170" s="26"/>
      <c r="CF170" s="26"/>
      <c r="CG170" s="26"/>
      <c r="CH170" s="26"/>
      <c r="CI170" s="26"/>
      <c r="CJ170" s="26"/>
      <c r="CK170" s="26"/>
      <c r="CL170" s="26"/>
      <c r="CM170" s="26"/>
      <c r="CN170" s="26"/>
      <c r="CO170" s="26"/>
      <c r="CP170" s="26"/>
      <c r="CQ170" s="26"/>
      <c r="CR170" s="26"/>
      <c r="CS170" s="26"/>
      <c r="CT170" s="26"/>
      <c r="CU170" s="26"/>
      <c r="CV170" s="26"/>
      <c r="CW170" s="26"/>
      <c r="CX170" s="26"/>
      <c r="CY170" s="26"/>
      <c r="CZ170" s="26"/>
      <c r="DA170" s="26"/>
      <c r="DB170" s="26"/>
      <c r="DC170" s="26"/>
      <c r="DD170" s="26"/>
      <c r="DE170" s="26"/>
      <c r="DF170" s="26"/>
      <c r="DG170" s="26"/>
      <c r="DH170" s="26"/>
      <c r="DI170" s="26"/>
      <c r="DJ170" s="26"/>
      <c r="DK170" s="26"/>
      <c r="DL170" s="26"/>
      <c r="DM170" s="26"/>
      <c r="DN170" s="26"/>
      <c r="DO170" s="26"/>
      <c r="DP170" s="26"/>
      <c r="DQ170" s="26"/>
      <c r="DR170" s="26"/>
      <c r="DS170" s="26"/>
      <c r="DT170" s="26"/>
      <c r="DU170" s="26"/>
      <c r="DV170" s="26"/>
      <c r="DW170" s="26"/>
      <c r="DX170" s="26"/>
      <c r="DY170" s="26"/>
      <c r="DZ170" s="26"/>
      <c r="EA170" s="26"/>
      <c r="EB170" s="26"/>
      <c r="EC170" s="26"/>
      <c r="ED170" s="26"/>
      <c r="EE170" s="26"/>
      <c r="EF170" s="26"/>
      <c r="EG170" s="26"/>
      <c r="EH170" s="26"/>
      <c r="EI170" s="26"/>
      <c r="EJ170" s="26"/>
      <c r="EK170" s="26"/>
      <c r="EL170" s="26"/>
      <c r="EM170" s="26"/>
      <c r="EN170" s="26"/>
      <c r="EO170" s="26"/>
      <c r="EP170" s="26"/>
      <c r="EQ170" s="26"/>
      <c r="ER170" s="26"/>
      <c r="ES170" s="26"/>
      <c r="ET170" s="26"/>
      <c r="EU170" s="26"/>
      <c r="EV170" s="26"/>
      <c r="EW170" s="26"/>
      <c r="EX170" s="26"/>
      <c r="EY170" s="26"/>
      <c r="EZ170" s="26"/>
      <c r="FA170" s="26"/>
      <c r="FB170" s="26"/>
      <c r="FC170" s="26"/>
      <c r="FD170" s="26"/>
      <c r="FE170" s="26"/>
      <c r="FF170" s="26"/>
      <c r="FG170" s="26"/>
      <c r="FH170" s="26"/>
      <c r="FI170" s="26"/>
      <c r="FJ170" s="26"/>
      <c r="FK170" s="26"/>
      <c r="FL170" s="26"/>
      <c r="FM170" s="26"/>
      <c r="FN170" s="26"/>
      <c r="FO170" s="26"/>
      <c r="FP170" s="26"/>
      <c r="FQ170" s="26"/>
      <c r="FR170" s="26"/>
      <c r="FS170" s="26"/>
      <c r="FT170" s="26"/>
      <c r="FU170" s="26"/>
      <c r="FV170" s="26"/>
      <c r="FW170" s="26"/>
      <c r="FX170" s="26"/>
      <c r="FY170" s="26"/>
      <c r="FZ170" s="26"/>
      <c r="GA170" s="26"/>
      <c r="GB170" s="26"/>
      <c r="GC170" s="26"/>
      <c r="GD170" s="26"/>
      <c r="GE170" s="26"/>
      <c r="GF170" s="26"/>
      <c r="GG170" s="26"/>
      <c r="GH170" s="26"/>
      <c r="GI170" s="26"/>
      <c r="GJ170" s="26"/>
      <c r="GK170" s="26"/>
      <c r="GL170" s="26"/>
      <c r="GM170" s="26"/>
      <c r="GN170" s="26"/>
      <c r="GO170" s="26"/>
      <c r="GP170" s="26"/>
      <c r="GQ170" s="26"/>
      <c r="GR170" s="26"/>
      <c r="GS170" s="26"/>
      <c r="GT170" s="26"/>
      <c r="GU170" s="26"/>
      <c r="GV170" s="26"/>
      <c r="GW170" s="26"/>
      <c r="GX170" s="26"/>
      <c r="GY170" s="26"/>
      <c r="GZ170" s="26"/>
      <c r="HA170" s="26"/>
      <c r="HB170" s="26"/>
      <c r="HC170" s="26"/>
      <c r="HD170" s="26"/>
      <c r="HE170" s="26"/>
      <c r="HF170" s="26"/>
      <c r="HG170" s="26"/>
      <c r="HH170" s="26"/>
      <c r="HI170" s="26"/>
      <c r="HJ170" s="26"/>
      <c r="HK170" s="26"/>
      <c r="HL170" s="26"/>
      <c r="HM170" s="26"/>
      <c r="HN170" s="26"/>
      <c r="HO170" s="26"/>
      <c r="HP170" s="26"/>
      <c r="HQ170" s="26"/>
      <c r="HR170" s="26"/>
      <c r="HS170" s="26"/>
      <c r="HT170" s="26"/>
      <c r="HU170" s="26"/>
      <c r="HV170" s="26"/>
    </row>
    <row r="171" spans="1:230" s="27" customFormat="1" ht="84" customHeight="1" x14ac:dyDescent="0.25">
      <c r="A171" s="99"/>
      <c r="B171" s="31" t="s">
        <v>339</v>
      </c>
      <c r="C171" s="32">
        <f>C174</f>
        <v>160200</v>
      </c>
      <c r="D171" s="32">
        <f>D174</f>
        <v>160200</v>
      </c>
      <c r="E171" s="32">
        <f t="shared" ref="E171:N171" si="91">E174</f>
        <v>0</v>
      </c>
      <c r="F171" s="32">
        <f t="shared" si="91"/>
        <v>0</v>
      </c>
      <c r="G171" s="32">
        <f t="shared" si="91"/>
        <v>0</v>
      </c>
      <c r="H171" s="32">
        <f t="shared" si="91"/>
        <v>0</v>
      </c>
      <c r="I171" s="32">
        <f t="shared" si="91"/>
        <v>0</v>
      </c>
      <c r="J171" s="32">
        <f t="shared" si="91"/>
        <v>0</v>
      </c>
      <c r="K171" s="32">
        <f t="shared" si="91"/>
        <v>0</v>
      </c>
      <c r="L171" s="32">
        <f t="shared" si="91"/>
        <v>0</v>
      </c>
      <c r="M171" s="32">
        <f t="shared" si="91"/>
        <v>0</v>
      </c>
      <c r="N171" s="32">
        <f t="shared" si="91"/>
        <v>0</v>
      </c>
      <c r="O171" s="99"/>
      <c r="P171" s="102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  <c r="BT171" s="26"/>
      <c r="BU171" s="26"/>
      <c r="BV171" s="26"/>
      <c r="BW171" s="26"/>
      <c r="BX171" s="26"/>
      <c r="BY171" s="26"/>
      <c r="BZ171" s="26"/>
      <c r="CA171" s="26"/>
      <c r="CB171" s="26"/>
      <c r="CC171" s="26"/>
      <c r="CD171" s="26"/>
      <c r="CE171" s="26"/>
      <c r="CF171" s="26"/>
      <c r="CG171" s="26"/>
      <c r="CH171" s="26"/>
      <c r="CI171" s="26"/>
      <c r="CJ171" s="26"/>
      <c r="CK171" s="26"/>
      <c r="CL171" s="26"/>
      <c r="CM171" s="26"/>
      <c r="CN171" s="26"/>
      <c r="CO171" s="26"/>
      <c r="CP171" s="26"/>
      <c r="CQ171" s="26"/>
      <c r="CR171" s="26"/>
      <c r="CS171" s="26"/>
      <c r="CT171" s="26"/>
      <c r="CU171" s="26"/>
      <c r="CV171" s="26"/>
      <c r="CW171" s="26"/>
      <c r="CX171" s="26"/>
      <c r="CY171" s="26"/>
      <c r="CZ171" s="26"/>
      <c r="DA171" s="26"/>
      <c r="DB171" s="26"/>
      <c r="DC171" s="26"/>
      <c r="DD171" s="26"/>
      <c r="DE171" s="26"/>
      <c r="DF171" s="26"/>
      <c r="DG171" s="26"/>
      <c r="DH171" s="26"/>
      <c r="DI171" s="26"/>
      <c r="DJ171" s="26"/>
      <c r="DK171" s="26"/>
      <c r="DL171" s="26"/>
      <c r="DM171" s="26"/>
      <c r="DN171" s="26"/>
      <c r="DO171" s="26"/>
      <c r="DP171" s="26"/>
      <c r="DQ171" s="26"/>
      <c r="DR171" s="26"/>
      <c r="DS171" s="26"/>
      <c r="DT171" s="26"/>
      <c r="DU171" s="26"/>
      <c r="DV171" s="26"/>
      <c r="DW171" s="26"/>
      <c r="DX171" s="26"/>
      <c r="DY171" s="26"/>
      <c r="DZ171" s="26"/>
      <c r="EA171" s="26"/>
      <c r="EB171" s="26"/>
      <c r="EC171" s="26"/>
      <c r="ED171" s="26"/>
      <c r="EE171" s="26"/>
      <c r="EF171" s="26"/>
      <c r="EG171" s="26"/>
      <c r="EH171" s="26"/>
      <c r="EI171" s="26"/>
      <c r="EJ171" s="26"/>
      <c r="EK171" s="26"/>
      <c r="EL171" s="26"/>
      <c r="EM171" s="26"/>
      <c r="EN171" s="26"/>
      <c r="EO171" s="26"/>
      <c r="EP171" s="26"/>
      <c r="EQ171" s="26"/>
      <c r="ER171" s="26"/>
      <c r="ES171" s="26"/>
      <c r="ET171" s="26"/>
      <c r="EU171" s="26"/>
      <c r="EV171" s="26"/>
      <c r="EW171" s="26"/>
      <c r="EX171" s="26"/>
      <c r="EY171" s="26"/>
      <c r="EZ171" s="26"/>
      <c r="FA171" s="26"/>
      <c r="FB171" s="26"/>
      <c r="FC171" s="26"/>
      <c r="FD171" s="26"/>
      <c r="FE171" s="26"/>
      <c r="FF171" s="26"/>
      <c r="FG171" s="26"/>
      <c r="FH171" s="26"/>
      <c r="FI171" s="26"/>
      <c r="FJ171" s="26"/>
      <c r="FK171" s="26"/>
      <c r="FL171" s="26"/>
      <c r="FM171" s="26"/>
      <c r="FN171" s="26"/>
      <c r="FO171" s="26"/>
      <c r="FP171" s="26"/>
      <c r="FQ171" s="26"/>
      <c r="FR171" s="26"/>
      <c r="FS171" s="26"/>
      <c r="FT171" s="26"/>
      <c r="FU171" s="26"/>
      <c r="FV171" s="26"/>
      <c r="FW171" s="26"/>
      <c r="FX171" s="26"/>
      <c r="FY171" s="26"/>
      <c r="FZ171" s="26"/>
      <c r="GA171" s="26"/>
      <c r="GB171" s="26"/>
      <c r="GC171" s="26"/>
      <c r="GD171" s="26"/>
      <c r="GE171" s="26"/>
      <c r="GF171" s="26"/>
      <c r="GG171" s="26"/>
      <c r="GH171" s="26"/>
      <c r="GI171" s="26"/>
      <c r="GJ171" s="26"/>
      <c r="GK171" s="26"/>
      <c r="GL171" s="26"/>
      <c r="GM171" s="26"/>
      <c r="GN171" s="26"/>
      <c r="GO171" s="26"/>
      <c r="GP171" s="26"/>
      <c r="GQ171" s="26"/>
      <c r="GR171" s="26"/>
      <c r="GS171" s="26"/>
      <c r="GT171" s="26"/>
      <c r="GU171" s="26"/>
      <c r="GV171" s="26"/>
      <c r="GW171" s="26"/>
      <c r="GX171" s="26"/>
      <c r="GY171" s="26"/>
      <c r="GZ171" s="26"/>
      <c r="HA171" s="26"/>
      <c r="HB171" s="26"/>
      <c r="HC171" s="26"/>
      <c r="HD171" s="26"/>
      <c r="HE171" s="26"/>
      <c r="HF171" s="26"/>
      <c r="HG171" s="26"/>
      <c r="HH171" s="26"/>
      <c r="HI171" s="26"/>
      <c r="HJ171" s="26"/>
      <c r="HK171" s="26"/>
      <c r="HL171" s="26"/>
      <c r="HM171" s="26"/>
      <c r="HN171" s="26"/>
      <c r="HO171" s="26"/>
      <c r="HP171" s="26"/>
      <c r="HQ171" s="26"/>
      <c r="HR171" s="26"/>
      <c r="HS171" s="26"/>
      <c r="HT171" s="26"/>
      <c r="HU171" s="26"/>
      <c r="HV171" s="26"/>
    </row>
    <row r="172" spans="1:230" s="27" customFormat="1" x14ac:dyDescent="0.25">
      <c r="A172" s="97" t="s">
        <v>393</v>
      </c>
      <c r="B172" s="31" t="s">
        <v>340</v>
      </c>
      <c r="C172" s="32">
        <f>C173+C174</f>
        <v>160200</v>
      </c>
      <c r="D172" s="32">
        <f>D173+D174</f>
        <v>160200</v>
      </c>
      <c r="E172" s="32">
        <f t="shared" ref="E172:N172" si="92">E173+E174</f>
        <v>0</v>
      </c>
      <c r="F172" s="32">
        <f t="shared" si="92"/>
        <v>0</v>
      </c>
      <c r="G172" s="32">
        <f t="shared" si="92"/>
        <v>0</v>
      </c>
      <c r="H172" s="32">
        <f t="shared" si="92"/>
        <v>0</v>
      </c>
      <c r="I172" s="32">
        <f t="shared" si="92"/>
        <v>0</v>
      </c>
      <c r="J172" s="32">
        <f t="shared" si="92"/>
        <v>0</v>
      </c>
      <c r="K172" s="32">
        <f t="shared" si="92"/>
        <v>0</v>
      </c>
      <c r="L172" s="32">
        <f t="shared" si="92"/>
        <v>0</v>
      </c>
      <c r="M172" s="32">
        <f t="shared" si="92"/>
        <v>0</v>
      </c>
      <c r="N172" s="32">
        <f t="shared" si="92"/>
        <v>0</v>
      </c>
      <c r="O172" s="97" t="s">
        <v>325</v>
      </c>
      <c r="P172" s="100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  <c r="BT172" s="26"/>
      <c r="BU172" s="26"/>
      <c r="BV172" s="26"/>
      <c r="BW172" s="26"/>
      <c r="BX172" s="26"/>
      <c r="BY172" s="26"/>
      <c r="BZ172" s="26"/>
      <c r="CA172" s="26"/>
      <c r="CB172" s="26"/>
      <c r="CC172" s="26"/>
      <c r="CD172" s="26"/>
      <c r="CE172" s="26"/>
      <c r="CF172" s="26"/>
      <c r="CG172" s="26"/>
      <c r="CH172" s="26"/>
      <c r="CI172" s="26"/>
      <c r="CJ172" s="26"/>
      <c r="CK172" s="26"/>
      <c r="CL172" s="26"/>
      <c r="CM172" s="26"/>
      <c r="CN172" s="26"/>
      <c r="CO172" s="26"/>
      <c r="CP172" s="26"/>
      <c r="CQ172" s="26"/>
      <c r="CR172" s="26"/>
      <c r="CS172" s="26"/>
      <c r="CT172" s="26"/>
      <c r="CU172" s="26"/>
      <c r="CV172" s="26"/>
      <c r="CW172" s="26"/>
      <c r="CX172" s="26"/>
      <c r="CY172" s="26"/>
      <c r="CZ172" s="26"/>
      <c r="DA172" s="26"/>
      <c r="DB172" s="26"/>
      <c r="DC172" s="26"/>
      <c r="DD172" s="26"/>
      <c r="DE172" s="26"/>
      <c r="DF172" s="26"/>
      <c r="DG172" s="26"/>
      <c r="DH172" s="26"/>
      <c r="DI172" s="26"/>
      <c r="DJ172" s="26"/>
      <c r="DK172" s="26"/>
      <c r="DL172" s="26"/>
      <c r="DM172" s="26"/>
      <c r="DN172" s="26"/>
      <c r="DO172" s="26"/>
      <c r="DP172" s="26"/>
      <c r="DQ172" s="26"/>
      <c r="DR172" s="26"/>
      <c r="DS172" s="26"/>
      <c r="DT172" s="26"/>
      <c r="DU172" s="26"/>
      <c r="DV172" s="26"/>
      <c r="DW172" s="26"/>
      <c r="DX172" s="26"/>
      <c r="DY172" s="26"/>
      <c r="DZ172" s="26"/>
      <c r="EA172" s="26"/>
      <c r="EB172" s="26"/>
      <c r="EC172" s="26"/>
      <c r="ED172" s="26"/>
      <c r="EE172" s="26"/>
      <c r="EF172" s="26"/>
      <c r="EG172" s="26"/>
      <c r="EH172" s="26"/>
      <c r="EI172" s="26"/>
      <c r="EJ172" s="26"/>
      <c r="EK172" s="26"/>
      <c r="EL172" s="26"/>
      <c r="EM172" s="26"/>
      <c r="EN172" s="26"/>
      <c r="EO172" s="26"/>
      <c r="EP172" s="26"/>
      <c r="EQ172" s="26"/>
      <c r="ER172" s="26"/>
      <c r="ES172" s="26"/>
      <c r="ET172" s="26"/>
      <c r="EU172" s="26"/>
      <c r="EV172" s="26"/>
      <c r="EW172" s="26"/>
      <c r="EX172" s="26"/>
      <c r="EY172" s="26"/>
      <c r="EZ172" s="26"/>
      <c r="FA172" s="26"/>
      <c r="FB172" s="26"/>
      <c r="FC172" s="26"/>
      <c r="FD172" s="26"/>
      <c r="FE172" s="26"/>
      <c r="FF172" s="26"/>
      <c r="FG172" s="26"/>
      <c r="FH172" s="26"/>
      <c r="FI172" s="26"/>
      <c r="FJ172" s="26"/>
      <c r="FK172" s="26"/>
      <c r="FL172" s="26"/>
      <c r="FM172" s="26"/>
      <c r="FN172" s="26"/>
      <c r="FO172" s="26"/>
      <c r="FP172" s="26"/>
      <c r="FQ172" s="26"/>
      <c r="FR172" s="26"/>
      <c r="FS172" s="26"/>
      <c r="FT172" s="26"/>
      <c r="FU172" s="26"/>
      <c r="FV172" s="26"/>
      <c r="FW172" s="26"/>
      <c r="FX172" s="26"/>
      <c r="FY172" s="26"/>
      <c r="FZ172" s="26"/>
      <c r="GA172" s="26"/>
      <c r="GB172" s="26"/>
      <c r="GC172" s="26"/>
      <c r="GD172" s="26"/>
      <c r="GE172" s="26"/>
      <c r="GF172" s="26"/>
      <c r="GG172" s="26"/>
      <c r="GH172" s="26"/>
      <c r="GI172" s="26"/>
      <c r="GJ172" s="26"/>
      <c r="GK172" s="26"/>
      <c r="GL172" s="26"/>
      <c r="GM172" s="26"/>
      <c r="GN172" s="26"/>
      <c r="GO172" s="26"/>
      <c r="GP172" s="26"/>
      <c r="GQ172" s="26"/>
      <c r="GR172" s="26"/>
      <c r="GS172" s="26"/>
      <c r="GT172" s="26"/>
      <c r="GU172" s="26"/>
      <c r="GV172" s="26"/>
      <c r="GW172" s="26"/>
      <c r="GX172" s="26"/>
      <c r="GY172" s="26"/>
      <c r="GZ172" s="26"/>
      <c r="HA172" s="26"/>
      <c r="HB172" s="26"/>
      <c r="HC172" s="26"/>
      <c r="HD172" s="26"/>
      <c r="HE172" s="26"/>
      <c r="HF172" s="26"/>
      <c r="HG172" s="26"/>
      <c r="HH172" s="26"/>
      <c r="HI172" s="26"/>
      <c r="HJ172" s="26"/>
      <c r="HK172" s="26"/>
      <c r="HL172" s="26"/>
      <c r="HM172" s="26"/>
      <c r="HN172" s="26"/>
      <c r="HO172" s="26"/>
      <c r="HP172" s="26"/>
      <c r="HQ172" s="26"/>
      <c r="HR172" s="26"/>
      <c r="HS172" s="26"/>
      <c r="HT172" s="26"/>
      <c r="HU172" s="26"/>
      <c r="HV172" s="26"/>
    </row>
    <row r="173" spans="1:230" s="27" customFormat="1" ht="138" customHeight="1" x14ac:dyDescent="0.25">
      <c r="A173" s="98"/>
      <c r="B173" s="31" t="s">
        <v>338</v>
      </c>
      <c r="C173" s="32">
        <f>D173+E173+F173+G173+H173+I173+J173+K173+L173+N173+M173</f>
        <v>0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>
        <v>0</v>
      </c>
      <c r="M173" s="32">
        <v>0</v>
      </c>
      <c r="N173" s="32">
        <v>0</v>
      </c>
      <c r="O173" s="98"/>
      <c r="P173" s="101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  <c r="BT173" s="26"/>
      <c r="BU173" s="26"/>
      <c r="BV173" s="26"/>
      <c r="BW173" s="26"/>
      <c r="BX173" s="26"/>
      <c r="BY173" s="26"/>
      <c r="BZ173" s="26"/>
      <c r="CA173" s="26"/>
      <c r="CB173" s="26"/>
      <c r="CC173" s="26"/>
      <c r="CD173" s="26"/>
      <c r="CE173" s="26"/>
      <c r="CF173" s="26"/>
      <c r="CG173" s="26"/>
      <c r="CH173" s="26"/>
      <c r="CI173" s="26"/>
      <c r="CJ173" s="26"/>
      <c r="CK173" s="26"/>
      <c r="CL173" s="26"/>
      <c r="CM173" s="26"/>
      <c r="CN173" s="26"/>
      <c r="CO173" s="26"/>
      <c r="CP173" s="26"/>
      <c r="CQ173" s="26"/>
      <c r="CR173" s="26"/>
      <c r="CS173" s="26"/>
      <c r="CT173" s="26"/>
      <c r="CU173" s="26"/>
      <c r="CV173" s="26"/>
      <c r="CW173" s="26"/>
      <c r="CX173" s="26"/>
      <c r="CY173" s="26"/>
      <c r="CZ173" s="26"/>
      <c r="DA173" s="26"/>
      <c r="DB173" s="26"/>
      <c r="DC173" s="26"/>
      <c r="DD173" s="26"/>
      <c r="DE173" s="26"/>
      <c r="DF173" s="26"/>
      <c r="DG173" s="26"/>
      <c r="DH173" s="26"/>
      <c r="DI173" s="26"/>
      <c r="DJ173" s="26"/>
      <c r="DK173" s="26"/>
      <c r="DL173" s="26"/>
      <c r="DM173" s="26"/>
      <c r="DN173" s="26"/>
      <c r="DO173" s="26"/>
      <c r="DP173" s="26"/>
      <c r="DQ173" s="26"/>
      <c r="DR173" s="26"/>
      <c r="DS173" s="26"/>
      <c r="DT173" s="26"/>
      <c r="DU173" s="26"/>
      <c r="DV173" s="26"/>
      <c r="DW173" s="26"/>
      <c r="DX173" s="26"/>
      <c r="DY173" s="26"/>
      <c r="DZ173" s="26"/>
      <c r="EA173" s="26"/>
      <c r="EB173" s="26"/>
      <c r="EC173" s="26"/>
      <c r="ED173" s="26"/>
      <c r="EE173" s="26"/>
      <c r="EF173" s="26"/>
      <c r="EG173" s="26"/>
      <c r="EH173" s="26"/>
      <c r="EI173" s="26"/>
      <c r="EJ173" s="26"/>
      <c r="EK173" s="26"/>
      <c r="EL173" s="26"/>
      <c r="EM173" s="26"/>
      <c r="EN173" s="26"/>
      <c r="EO173" s="26"/>
      <c r="EP173" s="26"/>
      <c r="EQ173" s="26"/>
      <c r="ER173" s="26"/>
      <c r="ES173" s="26"/>
      <c r="ET173" s="26"/>
      <c r="EU173" s="26"/>
      <c r="EV173" s="26"/>
      <c r="EW173" s="26"/>
      <c r="EX173" s="26"/>
      <c r="EY173" s="26"/>
      <c r="EZ173" s="26"/>
      <c r="FA173" s="26"/>
      <c r="FB173" s="26"/>
      <c r="FC173" s="26"/>
      <c r="FD173" s="26"/>
      <c r="FE173" s="26"/>
      <c r="FF173" s="26"/>
      <c r="FG173" s="26"/>
      <c r="FH173" s="26"/>
      <c r="FI173" s="26"/>
      <c r="FJ173" s="26"/>
      <c r="FK173" s="26"/>
      <c r="FL173" s="26"/>
      <c r="FM173" s="26"/>
      <c r="FN173" s="26"/>
      <c r="FO173" s="26"/>
      <c r="FP173" s="26"/>
      <c r="FQ173" s="26"/>
      <c r="FR173" s="26"/>
      <c r="FS173" s="26"/>
      <c r="FT173" s="26"/>
      <c r="FU173" s="26"/>
      <c r="FV173" s="26"/>
      <c r="FW173" s="26"/>
      <c r="FX173" s="26"/>
      <c r="FY173" s="26"/>
      <c r="FZ173" s="26"/>
      <c r="GA173" s="26"/>
      <c r="GB173" s="26"/>
      <c r="GC173" s="26"/>
      <c r="GD173" s="26"/>
      <c r="GE173" s="26"/>
      <c r="GF173" s="26"/>
      <c r="GG173" s="26"/>
      <c r="GH173" s="26"/>
      <c r="GI173" s="26"/>
      <c r="GJ173" s="26"/>
      <c r="GK173" s="26"/>
      <c r="GL173" s="26"/>
      <c r="GM173" s="26"/>
      <c r="GN173" s="26"/>
      <c r="GO173" s="26"/>
      <c r="GP173" s="26"/>
      <c r="GQ173" s="26"/>
      <c r="GR173" s="26"/>
      <c r="GS173" s="26"/>
      <c r="GT173" s="26"/>
      <c r="GU173" s="26"/>
      <c r="GV173" s="26"/>
      <c r="GW173" s="26"/>
      <c r="GX173" s="26"/>
      <c r="GY173" s="26"/>
      <c r="GZ173" s="26"/>
      <c r="HA173" s="26"/>
      <c r="HB173" s="26"/>
      <c r="HC173" s="26"/>
      <c r="HD173" s="26"/>
      <c r="HE173" s="26"/>
      <c r="HF173" s="26"/>
      <c r="HG173" s="26"/>
      <c r="HH173" s="26"/>
      <c r="HI173" s="26"/>
      <c r="HJ173" s="26"/>
      <c r="HK173" s="26"/>
      <c r="HL173" s="26"/>
      <c r="HM173" s="26"/>
      <c r="HN173" s="26"/>
      <c r="HO173" s="26"/>
      <c r="HP173" s="26"/>
      <c r="HQ173" s="26"/>
      <c r="HR173" s="26"/>
      <c r="HS173" s="26"/>
      <c r="HT173" s="26"/>
      <c r="HU173" s="26"/>
      <c r="HV173" s="26"/>
    </row>
    <row r="174" spans="1:230" s="27" customFormat="1" ht="90" customHeight="1" x14ac:dyDescent="0.25">
      <c r="A174" s="99"/>
      <c r="B174" s="31" t="s">
        <v>339</v>
      </c>
      <c r="C174" s="32">
        <f>D174+E174+F174+G174+H174+I174+J174+K174+L174+N174+M174</f>
        <v>160200</v>
      </c>
      <c r="D174" s="32">
        <v>160200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>
        <v>0</v>
      </c>
      <c r="M174" s="32">
        <v>0</v>
      </c>
      <c r="N174" s="32">
        <v>0</v>
      </c>
      <c r="O174" s="99"/>
      <c r="P174" s="102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  <c r="BT174" s="26"/>
      <c r="BU174" s="26"/>
      <c r="BV174" s="26"/>
      <c r="BW174" s="26"/>
      <c r="BX174" s="26"/>
      <c r="BY174" s="26"/>
      <c r="BZ174" s="26"/>
      <c r="CA174" s="26"/>
      <c r="CB174" s="26"/>
      <c r="CC174" s="26"/>
      <c r="CD174" s="26"/>
      <c r="CE174" s="26"/>
      <c r="CF174" s="26"/>
      <c r="CG174" s="26"/>
      <c r="CH174" s="26"/>
      <c r="CI174" s="26"/>
      <c r="CJ174" s="26"/>
      <c r="CK174" s="26"/>
      <c r="CL174" s="26"/>
      <c r="CM174" s="26"/>
      <c r="CN174" s="26"/>
      <c r="CO174" s="26"/>
      <c r="CP174" s="26"/>
      <c r="CQ174" s="26"/>
      <c r="CR174" s="26"/>
      <c r="CS174" s="26"/>
      <c r="CT174" s="26"/>
      <c r="CU174" s="26"/>
      <c r="CV174" s="26"/>
      <c r="CW174" s="26"/>
      <c r="CX174" s="26"/>
      <c r="CY174" s="26"/>
      <c r="CZ174" s="26"/>
      <c r="DA174" s="26"/>
      <c r="DB174" s="26"/>
      <c r="DC174" s="26"/>
      <c r="DD174" s="26"/>
      <c r="DE174" s="26"/>
      <c r="DF174" s="26"/>
      <c r="DG174" s="26"/>
      <c r="DH174" s="26"/>
      <c r="DI174" s="26"/>
      <c r="DJ174" s="26"/>
      <c r="DK174" s="26"/>
      <c r="DL174" s="26"/>
      <c r="DM174" s="26"/>
      <c r="DN174" s="26"/>
      <c r="DO174" s="26"/>
      <c r="DP174" s="26"/>
      <c r="DQ174" s="26"/>
      <c r="DR174" s="26"/>
      <c r="DS174" s="26"/>
      <c r="DT174" s="26"/>
      <c r="DU174" s="26"/>
      <c r="DV174" s="26"/>
      <c r="DW174" s="26"/>
      <c r="DX174" s="26"/>
      <c r="DY174" s="26"/>
      <c r="DZ174" s="26"/>
      <c r="EA174" s="26"/>
      <c r="EB174" s="26"/>
      <c r="EC174" s="26"/>
      <c r="ED174" s="26"/>
      <c r="EE174" s="26"/>
      <c r="EF174" s="26"/>
      <c r="EG174" s="26"/>
      <c r="EH174" s="26"/>
      <c r="EI174" s="26"/>
      <c r="EJ174" s="26"/>
      <c r="EK174" s="26"/>
      <c r="EL174" s="26"/>
      <c r="EM174" s="26"/>
      <c r="EN174" s="26"/>
      <c r="EO174" s="26"/>
      <c r="EP174" s="26"/>
      <c r="EQ174" s="26"/>
      <c r="ER174" s="26"/>
      <c r="ES174" s="26"/>
      <c r="ET174" s="26"/>
      <c r="EU174" s="26"/>
      <c r="EV174" s="26"/>
      <c r="EW174" s="26"/>
      <c r="EX174" s="26"/>
      <c r="EY174" s="26"/>
      <c r="EZ174" s="26"/>
      <c r="FA174" s="26"/>
      <c r="FB174" s="26"/>
      <c r="FC174" s="26"/>
      <c r="FD174" s="26"/>
      <c r="FE174" s="26"/>
      <c r="FF174" s="26"/>
      <c r="FG174" s="26"/>
      <c r="FH174" s="26"/>
      <c r="FI174" s="26"/>
      <c r="FJ174" s="26"/>
      <c r="FK174" s="26"/>
      <c r="FL174" s="26"/>
      <c r="FM174" s="26"/>
      <c r="FN174" s="26"/>
      <c r="FO174" s="26"/>
      <c r="FP174" s="26"/>
      <c r="FQ174" s="26"/>
      <c r="FR174" s="26"/>
      <c r="FS174" s="26"/>
      <c r="FT174" s="26"/>
      <c r="FU174" s="26"/>
      <c r="FV174" s="26"/>
      <c r="FW174" s="26"/>
      <c r="FX174" s="26"/>
      <c r="FY174" s="26"/>
      <c r="FZ174" s="26"/>
      <c r="GA174" s="26"/>
      <c r="GB174" s="26"/>
      <c r="GC174" s="26"/>
      <c r="GD174" s="26"/>
      <c r="GE174" s="26"/>
      <c r="GF174" s="26"/>
      <c r="GG174" s="26"/>
      <c r="GH174" s="26"/>
      <c r="GI174" s="26"/>
      <c r="GJ174" s="26"/>
      <c r="GK174" s="26"/>
      <c r="GL174" s="26"/>
      <c r="GM174" s="26"/>
      <c r="GN174" s="26"/>
      <c r="GO174" s="26"/>
      <c r="GP174" s="26"/>
      <c r="GQ174" s="26"/>
      <c r="GR174" s="26"/>
      <c r="GS174" s="26"/>
      <c r="GT174" s="26"/>
      <c r="GU174" s="26"/>
      <c r="GV174" s="26"/>
      <c r="GW174" s="26"/>
      <c r="GX174" s="26"/>
      <c r="GY174" s="26"/>
      <c r="GZ174" s="26"/>
      <c r="HA174" s="26"/>
      <c r="HB174" s="26"/>
      <c r="HC174" s="26"/>
      <c r="HD174" s="26"/>
      <c r="HE174" s="26"/>
      <c r="HF174" s="26"/>
      <c r="HG174" s="26"/>
      <c r="HH174" s="26"/>
      <c r="HI174" s="26"/>
      <c r="HJ174" s="26"/>
      <c r="HK174" s="26"/>
      <c r="HL174" s="26"/>
      <c r="HM174" s="26"/>
      <c r="HN174" s="26"/>
      <c r="HO174" s="26"/>
      <c r="HP174" s="26"/>
      <c r="HQ174" s="26"/>
      <c r="HR174" s="26"/>
      <c r="HS174" s="26"/>
      <c r="HT174" s="26"/>
      <c r="HU174" s="26"/>
      <c r="HV174" s="26"/>
    </row>
    <row r="175" spans="1:230" s="27" customFormat="1" x14ac:dyDescent="0.25">
      <c r="A175" s="97" t="s">
        <v>427</v>
      </c>
      <c r="B175" s="31" t="s">
        <v>340</v>
      </c>
      <c r="C175" s="32">
        <f>C176+C177</f>
        <v>1334758</v>
      </c>
      <c r="D175" s="32">
        <f t="shared" ref="D175:N175" si="93">D176+D177</f>
        <v>484758</v>
      </c>
      <c r="E175" s="32">
        <f t="shared" si="93"/>
        <v>425000</v>
      </c>
      <c r="F175" s="32">
        <f t="shared" si="93"/>
        <v>425000</v>
      </c>
      <c r="G175" s="32">
        <f t="shared" si="93"/>
        <v>0</v>
      </c>
      <c r="H175" s="32">
        <f t="shared" si="93"/>
        <v>0</v>
      </c>
      <c r="I175" s="32">
        <f t="shared" si="93"/>
        <v>0</v>
      </c>
      <c r="J175" s="32">
        <f t="shared" si="93"/>
        <v>0</v>
      </c>
      <c r="K175" s="32">
        <f t="shared" si="93"/>
        <v>0</v>
      </c>
      <c r="L175" s="32">
        <f t="shared" si="93"/>
        <v>0</v>
      </c>
      <c r="M175" s="32">
        <f t="shared" si="93"/>
        <v>0</v>
      </c>
      <c r="N175" s="32">
        <f t="shared" si="93"/>
        <v>0</v>
      </c>
      <c r="O175" s="97" t="s">
        <v>475</v>
      </c>
      <c r="P175" s="100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  <c r="BM175" s="26"/>
      <c r="BN175" s="26"/>
      <c r="BO175" s="26"/>
      <c r="BP175" s="26"/>
      <c r="BQ175" s="26"/>
      <c r="BR175" s="26"/>
      <c r="BS175" s="26"/>
      <c r="BT175" s="26"/>
      <c r="BU175" s="26"/>
      <c r="BV175" s="26"/>
      <c r="BW175" s="26"/>
      <c r="BX175" s="26"/>
      <c r="BY175" s="26"/>
      <c r="BZ175" s="26"/>
      <c r="CA175" s="26"/>
      <c r="CB175" s="26"/>
      <c r="CC175" s="26"/>
      <c r="CD175" s="26"/>
      <c r="CE175" s="26"/>
      <c r="CF175" s="26"/>
      <c r="CG175" s="26"/>
      <c r="CH175" s="26"/>
      <c r="CI175" s="26"/>
      <c r="CJ175" s="26"/>
      <c r="CK175" s="26"/>
      <c r="CL175" s="26"/>
      <c r="CM175" s="26"/>
      <c r="CN175" s="26"/>
      <c r="CO175" s="26"/>
      <c r="CP175" s="26"/>
      <c r="CQ175" s="26"/>
      <c r="CR175" s="26"/>
      <c r="CS175" s="26"/>
      <c r="CT175" s="26"/>
      <c r="CU175" s="26"/>
      <c r="CV175" s="26"/>
      <c r="CW175" s="26"/>
      <c r="CX175" s="26"/>
      <c r="CY175" s="26"/>
      <c r="CZ175" s="26"/>
      <c r="DA175" s="26"/>
      <c r="DB175" s="26"/>
      <c r="DC175" s="26"/>
      <c r="DD175" s="26"/>
      <c r="DE175" s="26"/>
      <c r="DF175" s="26"/>
      <c r="DG175" s="26"/>
      <c r="DH175" s="26"/>
      <c r="DI175" s="26"/>
      <c r="DJ175" s="26"/>
      <c r="DK175" s="26"/>
      <c r="DL175" s="26"/>
      <c r="DM175" s="26"/>
      <c r="DN175" s="26"/>
      <c r="DO175" s="26"/>
      <c r="DP175" s="26"/>
      <c r="DQ175" s="26"/>
      <c r="DR175" s="26"/>
      <c r="DS175" s="26"/>
      <c r="DT175" s="26"/>
      <c r="DU175" s="26"/>
      <c r="DV175" s="26"/>
      <c r="DW175" s="26"/>
      <c r="DX175" s="26"/>
      <c r="DY175" s="26"/>
      <c r="DZ175" s="26"/>
      <c r="EA175" s="26"/>
      <c r="EB175" s="26"/>
      <c r="EC175" s="26"/>
      <c r="ED175" s="26"/>
      <c r="EE175" s="26"/>
      <c r="EF175" s="26"/>
      <c r="EG175" s="26"/>
      <c r="EH175" s="26"/>
      <c r="EI175" s="26"/>
      <c r="EJ175" s="26"/>
      <c r="EK175" s="26"/>
      <c r="EL175" s="26"/>
      <c r="EM175" s="26"/>
      <c r="EN175" s="26"/>
      <c r="EO175" s="26"/>
      <c r="EP175" s="26"/>
      <c r="EQ175" s="26"/>
      <c r="ER175" s="26"/>
      <c r="ES175" s="26"/>
      <c r="ET175" s="26"/>
      <c r="EU175" s="26"/>
      <c r="EV175" s="26"/>
      <c r="EW175" s="26"/>
      <c r="EX175" s="26"/>
      <c r="EY175" s="26"/>
      <c r="EZ175" s="26"/>
      <c r="FA175" s="26"/>
      <c r="FB175" s="26"/>
      <c r="FC175" s="26"/>
      <c r="FD175" s="26"/>
      <c r="FE175" s="26"/>
      <c r="FF175" s="26"/>
      <c r="FG175" s="26"/>
      <c r="FH175" s="26"/>
      <c r="FI175" s="26"/>
      <c r="FJ175" s="26"/>
      <c r="FK175" s="26"/>
      <c r="FL175" s="26"/>
      <c r="FM175" s="26"/>
      <c r="FN175" s="26"/>
      <c r="FO175" s="26"/>
      <c r="FP175" s="26"/>
      <c r="FQ175" s="26"/>
      <c r="FR175" s="26"/>
      <c r="FS175" s="26"/>
      <c r="FT175" s="26"/>
      <c r="FU175" s="26"/>
      <c r="FV175" s="26"/>
      <c r="FW175" s="26"/>
      <c r="FX175" s="26"/>
      <c r="FY175" s="26"/>
      <c r="FZ175" s="26"/>
      <c r="GA175" s="26"/>
      <c r="GB175" s="26"/>
      <c r="GC175" s="26"/>
      <c r="GD175" s="26"/>
      <c r="GE175" s="26"/>
      <c r="GF175" s="26"/>
      <c r="GG175" s="26"/>
      <c r="GH175" s="26"/>
      <c r="GI175" s="26"/>
      <c r="GJ175" s="26"/>
      <c r="GK175" s="26"/>
      <c r="GL175" s="26"/>
      <c r="GM175" s="26"/>
      <c r="GN175" s="26"/>
      <c r="GO175" s="26"/>
      <c r="GP175" s="26"/>
      <c r="GQ175" s="26"/>
      <c r="GR175" s="26"/>
      <c r="GS175" s="26"/>
      <c r="GT175" s="26"/>
      <c r="GU175" s="26"/>
      <c r="GV175" s="26"/>
      <c r="GW175" s="26"/>
      <c r="GX175" s="26"/>
      <c r="GY175" s="26"/>
      <c r="GZ175" s="26"/>
      <c r="HA175" s="26"/>
      <c r="HB175" s="26"/>
      <c r="HC175" s="26"/>
      <c r="HD175" s="26"/>
      <c r="HE175" s="26"/>
      <c r="HF175" s="26"/>
      <c r="HG175" s="26"/>
      <c r="HH175" s="26"/>
      <c r="HI175" s="26"/>
      <c r="HJ175" s="26"/>
      <c r="HK175" s="26"/>
      <c r="HL175" s="26"/>
      <c r="HM175" s="26"/>
      <c r="HN175" s="26"/>
      <c r="HO175" s="26"/>
      <c r="HP175" s="26"/>
      <c r="HQ175" s="26"/>
      <c r="HR175" s="26"/>
      <c r="HS175" s="26"/>
      <c r="HT175" s="26"/>
      <c r="HU175" s="26"/>
      <c r="HV175" s="26"/>
    </row>
    <row r="176" spans="1:230" s="27" customFormat="1" ht="264" customHeight="1" x14ac:dyDescent="0.25">
      <c r="A176" s="98"/>
      <c r="B176" s="31" t="s">
        <v>338</v>
      </c>
      <c r="C176" s="32">
        <f>C179+C182+C185</f>
        <v>0</v>
      </c>
      <c r="D176" s="32">
        <f t="shared" ref="D176:N176" si="94">D179+D182+D185</f>
        <v>0</v>
      </c>
      <c r="E176" s="32">
        <f t="shared" si="94"/>
        <v>0</v>
      </c>
      <c r="F176" s="32">
        <f t="shared" si="94"/>
        <v>0</v>
      </c>
      <c r="G176" s="32">
        <f t="shared" si="94"/>
        <v>0</v>
      </c>
      <c r="H176" s="32">
        <f t="shared" si="94"/>
        <v>0</v>
      </c>
      <c r="I176" s="32">
        <f t="shared" si="94"/>
        <v>0</v>
      </c>
      <c r="J176" s="32">
        <f t="shared" si="94"/>
        <v>0</v>
      </c>
      <c r="K176" s="32">
        <f t="shared" si="94"/>
        <v>0</v>
      </c>
      <c r="L176" s="32">
        <f t="shared" si="94"/>
        <v>0</v>
      </c>
      <c r="M176" s="32">
        <f t="shared" si="94"/>
        <v>0</v>
      </c>
      <c r="N176" s="32">
        <f t="shared" si="94"/>
        <v>0</v>
      </c>
      <c r="O176" s="98"/>
      <c r="P176" s="101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26"/>
      <c r="BO176" s="26"/>
      <c r="BP176" s="26"/>
      <c r="BQ176" s="26"/>
      <c r="BR176" s="26"/>
      <c r="BS176" s="26"/>
      <c r="BT176" s="26"/>
      <c r="BU176" s="26"/>
      <c r="BV176" s="26"/>
      <c r="BW176" s="26"/>
      <c r="BX176" s="26"/>
      <c r="BY176" s="26"/>
      <c r="BZ176" s="26"/>
      <c r="CA176" s="26"/>
      <c r="CB176" s="26"/>
      <c r="CC176" s="26"/>
      <c r="CD176" s="26"/>
      <c r="CE176" s="26"/>
      <c r="CF176" s="26"/>
      <c r="CG176" s="26"/>
      <c r="CH176" s="26"/>
      <c r="CI176" s="26"/>
      <c r="CJ176" s="26"/>
      <c r="CK176" s="26"/>
      <c r="CL176" s="26"/>
      <c r="CM176" s="26"/>
      <c r="CN176" s="26"/>
      <c r="CO176" s="26"/>
      <c r="CP176" s="26"/>
      <c r="CQ176" s="26"/>
      <c r="CR176" s="26"/>
      <c r="CS176" s="26"/>
      <c r="CT176" s="26"/>
      <c r="CU176" s="26"/>
      <c r="CV176" s="26"/>
      <c r="CW176" s="26"/>
      <c r="CX176" s="26"/>
      <c r="CY176" s="26"/>
      <c r="CZ176" s="26"/>
      <c r="DA176" s="26"/>
      <c r="DB176" s="26"/>
      <c r="DC176" s="26"/>
      <c r="DD176" s="26"/>
      <c r="DE176" s="26"/>
      <c r="DF176" s="26"/>
      <c r="DG176" s="26"/>
      <c r="DH176" s="26"/>
      <c r="DI176" s="26"/>
      <c r="DJ176" s="26"/>
      <c r="DK176" s="26"/>
      <c r="DL176" s="26"/>
      <c r="DM176" s="26"/>
      <c r="DN176" s="26"/>
      <c r="DO176" s="26"/>
      <c r="DP176" s="26"/>
      <c r="DQ176" s="26"/>
      <c r="DR176" s="26"/>
      <c r="DS176" s="26"/>
      <c r="DT176" s="26"/>
      <c r="DU176" s="26"/>
      <c r="DV176" s="26"/>
      <c r="DW176" s="26"/>
      <c r="DX176" s="26"/>
      <c r="DY176" s="26"/>
      <c r="DZ176" s="26"/>
      <c r="EA176" s="26"/>
      <c r="EB176" s="26"/>
      <c r="EC176" s="26"/>
      <c r="ED176" s="26"/>
      <c r="EE176" s="26"/>
      <c r="EF176" s="26"/>
      <c r="EG176" s="26"/>
      <c r="EH176" s="26"/>
      <c r="EI176" s="26"/>
      <c r="EJ176" s="26"/>
      <c r="EK176" s="26"/>
      <c r="EL176" s="26"/>
      <c r="EM176" s="26"/>
      <c r="EN176" s="26"/>
      <c r="EO176" s="26"/>
      <c r="EP176" s="26"/>
      <c r="EQ176" s="26"/>
      <c r="ER176" s="26"/>
      <c r="ES176" s="26"/>
      <c r="ET176" s="26"/>
      <c r="EU176" s="26"/>
      <c r="EV176" s="26"/>
      <c r="EW176" s="26"/>
      <c r="EX176" s="26"/>
      <c r="EY176" s="26"/>
      <c r="EZ176" s="26"/>
      <c r="FA176" s="26"/>
      <c r="FB176" s="26"/>
      <c r="FC176" s="26"/>
      <c r="FD176" s="26"/>
      <c r="FE176" s="26"/>
      <c r="FF176" s="26"/>
      <c r="FG176" s="26"/>
      <c r="FH176" s="26"/>
      <c r="FI176" s="26"/>
      <c r="FJ176" s="26"/>
      <c r="FK176" s="26"/>
      <c r="FL176" s="26"/>
      <c r="FM176" s="26"/>
      <c r="FN176" s="26"/>
      <c r="FO176" s="26"/>
      <c r="FP176" s="26"/>
      <c r="FQ176" s="26"/>
      <c r="FR176" s="26"/>
      <c r="FS176" s="26"/>
      <c r="FT176" s="26"/>
      <c r="FU176" s="26"/>
      <c r="FV176" s="26"/>
      <c r="FW176" s="26"/>
      <c r="FX176" s="26"/>
      <c r="FY176" s="26"/>
      <c r="FZ176" s="26"/>
      <c r="GA176" s="26"/>
      <c r="GB176" s="26"/>
      <c r="GC176" s="26"/>
      <c r="GD176" s="26"/>
      <c r="GE176" s="26"/>
      <c r="GF176" s="26"/>
      <c r="GG176" s="26"/>
      <c r="GH176" s="26"/>
      <c r="GI176" s="26"/>
      <c r="GJ176" s="26"/>
      <c r="GK176" s="26"/>
      <c r="GL176" s="26"/>
      <c r="GM176" s="26"/>
      <c r="GN176" s="26"/>
      <c r="GO176" s="26"/>
      <c r="GP176" s="26"/>
      <c r="GQ176" s="26"/>
      <c r="GR176" s="26"/>
      <c r="GS176" s="26"/>
      <c r="GT176" s="26"/>
      <c r="GU176" s="26"/>
      <c r="GV176" s="26"/>
      <c r="GW176" s="26"/>
      <c r="GX176" s="26"/>
      <c r="GY176" s="26"/>
      <c r="GZ176" s="26"/>
      <c r="HA176" s="26"/>
      <c r="HB176" s="26"/>
      <c r="HC176" s="26"/>
      <c r="HD176" s="26"/>
      <c r="HE176" s="26"/>
      <c r="HF176" s="26"/>
      <c r="HG176" s="26"/>
      <c r="HH176" s="26"/>
      <c r="HI176" s="26"/>
      <c r="HJ176" s="26"/>
      <c r="HK176" s="26"/>
      <c r="HL176" s="26"/>
      <c r="HM176" s="26"/>
      <c r="HN176" s="26"/>
      <c r="HO176" s="26"/>
      <c r="HP176" s="26"/>
      <c r="HQ176" s="26"/>
      <c r="HR176" s="26"/>
      <c r="HS176" s="26"/>
      <c r="HT176" s="26"/>
      <c r="HU176" s="26"/>
      <c r="HV176" s="26"/>
    </row>
    <row r="177" spans="1:230" s="27" customFormat="1" ht="174" customHeight="1" x14ac:dyDescent="0.25">
      <c r="A177" s="99"/>
      <c r="B177" s="31" t="s">
        <v>339</v>
      </c>
      <c r="C177" s="32">
        <f>C180+C183+C186</f>
        <v>1334758</v>
      </c>
      <c r="D177" s="32">
        <f>D180+D183+D186</f>
        <v>484758</v>
      </c>
      <c r="E177" s="32">
        <f t="shared" ref="E177:N177" si="95">E180+E183+E186</f>
        <v>425000</v>
      </c>
      <c r="F177" s="32">
        <f t="shared" si="95"/>
        <v>425000</v>
      </c>
      <c r="G177" s="32">
        <f t="shared" si="95"/>
        <v>0</v>
      </c>
      <c r="H177" s="32">
        <f t="shared" si="95"/>
        <v>0</v>
      </c>
      <c r="I177" s="32">
        <f t="shared" si="95"/>
        <v>0</v>
      </c>
      <c r="J177" s="32">
        <f t="shared" si="95"/>
        <v>0</v>
      </c>
      <c r="K177" s="32">
        <f t="shared" si="95"/>
        <v>0</v>
      </c>
      <c r="L177" s="32">
        <f t="shared" si="95"/>
        <v>0</v>
      </c>
      <c r="M177" s="32">
        <f t="shared" si="95"/>
        <v>0</v>
      </c>
      <c r="N177" s="32">
        <f t="shared" si="95"/>
        <v>0</v>
      </c>
      <c r="O177" s="99"/>
      <c r="P177" s="102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  <c r="BM177" s="26"/>
      <c r="BN177" s="26"/>
      <c r="BO177" s="26"/>
      <c r="BP177" s="26"/>
      <c r="BQ177" s="26"/>
      <c r="BR177" s="26"/>
      <c r="BS177" s="26"/>
      <c r="BT177" s="26"/>
      <c r="BU177" s="26"/>
      <c r="BV177" s="26"/>
      <c r="BW177" s="26"/>
      <c r="BX177" s="26"/>
      <c r="BY177" s="26"/>
      <c r="BZ177" s="26"/>
      <c r="CA177" s="26"/>
      <c r="CB177" s="26"/>
      <c r="CC177" s="26"/>
      <c r="CD177" s="26"/>
      <c r="CE177" s="26"/>
      <c r="CF177" s="26"/>
      <c r="CG177" s="26"/>
      <c r="CH177" s="26"/>
      <c r="CI177" s="26"/>
      <c r="CJ177" s="26"/>
      <c r="CK177" s="26"/>
      <c r="CL177" s="26"/>
      <c r="CM177" s="26"/>
      <c r="CN177" s="26"/>
      <c r="CO177" s="26"/>
      <c r="CP177" s="26"/>
      <c r="CQ177" s="26"/>
      <c r="CR177" s="26"/>
      <c r="CS177" s="26"/>
      <c r="CT177" s="26"/>
      <c r="CU177" s="26"/>
      <c r="CV177" s="26"/>
      <c r="CW177" s="26"/>
      <c r="CX177" s="26"/>
      <c r="CY177" s="26"/>
      <c r="CZ177" s="26"/>
      <c r="DA177" s="26"/>
      <c r="DB177" s="26"/>
      <c r="DC177" s="26"/>
      <c r="DD177" s="26"/>
      <c r="DE177" s="26"/>
      <c r="DF177" s="26"/>
      <c r="DG177" s="26"/>
      <c r="DH177" s="26"/>
      <c r="DI177" s="26"/>
      <c r="DJ177" s="26"/>
      <c r="DK177" s="26"/>
      <c r="DL177" s="26"/>
      <c r="DM177" s="26"/>
      <c r="DN177" s="26"/>
      <c r="DO177" s="26"/>
      <c r="DP177" s="26"/>
      <c r="DQ177" s="26"/>
      <c r="DR177" s="26"/>
      <c r="DS177" s="26"/>
      <c r="DT177" s="26"/>
      <c r="DU177" s="26"/>
      <c r="DV177" s="26"/>
      <c r="DW177" s="26"/>
      <c r="DX177" s="26"/>
      <c r="DY177" s="26"/>
      <c r="DZ177" s="26"/>
      <c r="EA177" s="26"/>
      <c r="EB177" s="26"/>
      <c r="EC177" s="26"/>
      <c r="ED177" s="26"/>
      <c r="EE177" s="26"/>
      <c r="EF177" s="26"/>
      <c r="EG177" s="26"/>
      <c r="EH177" s="26"/>
      <c r="EI177" s="26"/>
      <c r="EJ177" s="26"/>
      <c r="EK177" s="26"/>
      <c r="EL177" s="26"/>
      <c r="EM177" s="26"/>
      <c r="EN177" s="26"/>
      <c r="EO177" s="26"/>
      <c r="EP177" s="26"/>
      <c r="EQ177" s="26"/>
      <c r="ER177" s="26"/>
      <c r="ES177" s="26"/>
      <c r="ET177" s="26"/>
      <c r="EU177" s="26"/>
      <c r="EV177" s="26"/>
      <c r="EW177" s="26"/>
      <c r="EX177" s="26"/>
      <c r="EY177" s="26"/>
      <c r="EZ177" s="26"/>
      <c r="FA177" s="26"/>
      <c r="FB177" s="26"/>
      <c r="FC177" s="26"/>
      <c r="FD177" s="26"/>
      <c r="FE177" s="26"/>
      <c r="FF177" s="26"/>
      <c r="FG177" s="26"/>
      <c r="FH177" s="26"/>
      <c r="FI177" s="26"/>
      <c r="FJ177" s="26"/>
      <c r="FK177" s="26"/>
      <c r="FL177" s="26"/>
      <c r="FM177" s="26"/>
      <c r="FN177" s="26"/>
      <c r="FO177" s="26"/>
      <c r="FP177" s="26"/>
      <c r="FQ177" s="26"/>
      <c r="FR177" s="26"/>
      <c r="FS177" s="26"/>
      <c r="FT177" s="26"/>
      <c r="FU177" s="26"/>
      <c r="FV177" s="26"/>
      <c r="FW177" s="26"/>
      <c r="FX177" s="26"/>
      <c r="FY177" s="26"/>
      <c r="FZ177" s="26"/>
      <c r="GA177" s="26"/>
      <c r="GB177" s="26"/>
      <c r="GC177" s="26"/>
      <c r="GD177" s="26"/>
      <c r="GE177" s="26"/>
      <c r="GF177" s="26"/>
      <c r="GG177" s="26"/>
      <c r="GH177" s="26"/>
      <c r="GI177" s="26"/>
      <c r="GJ177" s="26"/>
      <c r="GK177" s="26"/>
      <c r="GL177" s="26"/>
      <c r="GM177" s="26"/>
      <c r="GN177" s="26"/>
      <c r="GO177" s="26"/>
      <c r="GP177" s="26"/>
      <c r="GQ177" s="26"/>
      <c r="GR177" s="26"/>
      <c r="GS177" s="26"/>
      <c r="GT177" s="26"/>
      <c r="GU177" s="26"/>
      <c r="GV177" s="26"/>
      <c r="GW177" s="26"/>
      <c r="GX177" s="26"/>
      <c r="GY177" s="26"/>
      <c r="GZ177" s="26"/>
      <c r="HA177" s="26"/>
      <c r="HB177" s="26"/>
      <c r="HC177" s="26"/>
      <c r="HD177" s="26"/>
      <c r="HE177" s="26"/>
      <c r="HF177" s="26"/>
      <c r="HG177" s="26"/>
      <c r="HH177" s="26"/>
      <c r="HI177" s="26"/>
      <c r="HJ177" s="26"/>
      <c r="HK177" s="26"/>
      <c r="HL177" s="26"/>
      <c r="HM177" s="26"/>
      <c r="HN177" s="26"/>
      <c r="HO177" s="26"/>
      <c r="HP177" s="26"/>
      <c r="HQ177" s="26"/>
      <c r="HR177" s="26"/>
      <c r="HS177" s="26"/>
      <c r="HT177" s="26"/>
      <c r="HU177" s="26"/>
      <c r="HV177" s="26"/>
    </row>
    <row r="178" spans="1:230" s="27" customFormat="1" x14ac:dyDescent="0.25">
      <c r="A178" s="97" t="s">
        <v>382</v>
      </c>
      <c r="B178" s="31" t="s">
        <v>340</v>
      </c>
      <c r="C178" s="32">
        <f>C179+C180</f>
        <v>0</v>
      </c>
      <c r="D178" s="32">
        <f t="shared" ref="D178:N178" si="96">D179+D180</f>
        <v>0</v>
      </c>
      <c r="E178" s="32">
        <f t="shared" si="96"/>
        <v>0</v>
      </c>
      <c r="F178" s="32">
        <f t="shared" si="96"/>
        <v>0</v>
      </c>
      <c r="G178" s="32">
        <f t="shared" si="96"/>
        <v>0</v>
      </c>
      <c r="H178" s="32">
        <f t="shared" si="96"/>
        <v>0</v>
      </c>
      <c r="I178" s="32">
        <f t="shared" si="96"/>
        <v>0</v>
      </c>
      <c r="J178" s="32">
        <f t="shared" si="96"/>
        <v>0</v>
      </c>
      <c r="K178" s="32">
        <f t="shared" si="96"/>
        <v>0</v>
      </c>
      <c r="L178" s="32">
        <f t="shared" si="96"/>
        <v>0</v>
      </c>
      <c r="M178" s="32">
        <f t="shared" si="96"/>
        <v>0</v>
      </c>
      <c r="N178" s="32">
        <f t="shared" si="96"/>
        <v>0</v>
      </c>
      <c r="O178" s="97" t="s">
        <v>470</v>
      </c>
      <c r="P178" s="100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6"/>
      <c r="BJ178" s="26"/>
      <c r="BK178" s="26"/>
      <c r="BL178" s="26"/>
      <c r="BM178" s="26"/>
      <c r="BN178" s="26"/>
      <c r="BO178" s="26"/>
      <c r="BP178" s="26"/>
      <c r="BQ178" s="26"/>
      <c r="BR178" s="26"/>
      <c r="BS178" s="26"/>
      <c r="BT178" s="26"/>
      <c r="BU178" s="26"/>
      <c r="BV178" s="26"/>
      <c r="BW178" s="26"/>
      <c r="BX178" s="26"/>
      <c r="BY178" s="26"/>
      <c r="BZ178" s="26"/>
      <c r="CA178" s="26"/>
      <c r="CB178" s="26"/>
      <c r="CC178" s="26"/>
      <c r="CD178" s="26"/>
      <c r="CE178" s="26"/>
      <c r="CF178" s="26"/>
      <c r="CG178" s="26"/>
      <c r="CH178" s="26"/>
      <c r="CI178" s="26"/>
      <c r="CJ178" s="26"/>
      <c r="CK178" s="26"/>
      <c r="CL178" s="26"/>
      <c r="CM178" s="26"/>
      <c r="CN178" s="26"/>
      <c r="CO178" s="26"/>
      <c r="CP178" s="26"/>
      <c r="CQ178" s="26"/>
      <c r="CR178" s="26"/>
      <c r="CS178" s="26"/>
      <c r="CT178" s="26"/>
      <c r="CU178" s="26"/>
      <c r="CV178" s="26"/>
      <c r="CW178" s="26"/>
      <c r="CX178" s="26"/>
      <c r="CY178" s="26"/>
      <c r="CZ178" s="26"/>
      <c r="DA178" s="26"/>
      <c r="DB178" s="26"/>
      <c r="DC178" s="26"/>
      <c r="DD178" s="26"/>
      <c r="DE178" s="26"/>
      <c r="DF178" s="26"/>
      <c r="DG178" s="26"/>
      <c r="DH178" s="26"/>
      <c r="DI178" s="26"/>
      <c r="DJ178" s="26"/>
      <c r="DK178" s="26"/>
      <c r="DL178" s="26"/>
      <c r="DM178" s="26"/>
      <c r="DN178" s="26"/>
      <c r="DO178" s="26"/>
      <c r="DP178" s="26"/>
      <c r="DQ178" s="26"/>
      <c r="DR178" s="26"/>
      <c r="DS178" s="26"/>
      <c r="DT178" s="26"/>
      <c r="DU178" s="26"/>
      <c r="DV178" s="26"/>
      <c r="DW178" s="26"/>
      <c r="DX178" s="26"/>
      <c r="DY178" s="26"/>
      <c r="DZ178" s="26"/>
      <c r="EA178" s="26"/>
      <c r="EB178" s="26"/>
      <c r="EC178" s="26"/>
      <c r="ED178" s="26"/>
      <c r="EE178" s="26"/>
      <c r="EF178" s="26"/>
      <c r="EG178" s="26"/>
      <c r="EH178" s="26"/>
      <c r="EI178" s="26"/>
      <c r="EJ178" s="26"/>
      <c r="EK178" s="26"/>
      <c r="EL178" s="26"/>
      <c r="EM178" s="26"/>
      <c r="EN178" s="26"/>
      <c r="EO178" s="26"/>
      <c r="EP178" s="26"/>
      <c r="EQ178" s="26"/>
      <c r="ER178" s="26"/>
      <c r="ES178" s="26"/>
      <c r="ET178" s="26"/>
      <c r="EU178" s="26"/>
      <c r="EV178" s="26"/>
      <c r="EW178" s="26"/>
      <c r="EX178" s="26"/>
      <c r="EY178" s="26"/>
      <c r="EZ178" s="26"/>
      <c r="FA178" s="26"/>
      <c r="FB178" s="26"/>
      <c r="FC178" s="26"/>
      <c r="FD178" s="26"/>
      <c r="FE178" s="26"/>
      <c r="FF178" s="26"/>
      <c r="FG178" s="26"/>
      <c r="FH178" s="26"/>
      <c r="FI178" s="26"/>
      <c r="FJ178" s="26"/>
      <c r="FK178" s="26"/>
      <c r="FL178" s="26"/>
      <c r="FM178" s="26"/>
      <c r="FN178" s="26"/>
      <c r="FO178" s="26"/>
      <c r="FP178" s="26"/>
      <c r="FQ178" s="26"/>
      <c r="FR178" s="26"/>
      <c r="FS178" s="26"/>
      <c r="FT178" s="26"/>
      <c r="FU178" s="26"/>
      <c r="FV178" s="26"/>
      <c r="FW178" s="26"/>
      <c r="FX178" s="26"/>
      <c r="FY178" s="26"/>
      <c r="FZ178" s="26"/>
      <c r="GA178" s="26"/>
      <c r="GB178" s="26"/>
      <c r="GC178" s="26"/>
      <c r="GD178" s="26"/>
      <c r="GE178" s="26"/>
      <c r="GF178" s="26"/>
      <c r="GG178" s="26"/>
      <c r="GH178" s="26"/>
      <c r="GI178" s="26"/>
      <c r="GJ178" s="26"/>
      <c r="GK178" s="26"/>
      <c r="GL178" s="26"/>
      <c r="GM178" s="26"/>
      <c r="GN178" s="26"/>
      <c r="GO178" s="26"/>
      <c r="GP178" s="26"/>
      <c r="GQ178" s="26"/>
      <c r="GR178" s="26"/>
      <c r="GS178" s="26"/>
      <c r="GT178" s="26"/>
      <c r="GU178" s="26"/>
      <c r="GV178" s="26"/>
      <c r="GW178" s="26"/>
      <c r="GX178" s="26"/>
      <c r="GY178" s="26"/>
      <c r="GZ178" s="26"/>
      <c r="HA178" s="26"/>
      <c r="HB178" s="26"/>
      <c r="HC178" s="26"/>
      <c r="HD178" s="26"/>
      <c r="HE178" s="26"/>
      <c r="HF178" s="26"/>
      <c r="HG178" s="26"/>
      <c r="HH178" s="26"/>
      <c r="HI178" s="26"/>
      <c r="HJ178" s="26"/>
      <c r="HK178" s="26"/>
      <c r="HL178" s="26"/>
      <c r="HM178" s="26"/>
      <c r="HN178" s="26"/>
      <c r="HO178" s="26"/>
      <c r="HP178" s="26"/>
      <c r="HQ178" s="26"/>
      <c r="HR178" s="26"/>
      <c r="HS178" s="26"/>
      <c r="HT178" s="26"/>
      <c r="HU178" s="26"/>
      <c r="HV178" s="26"/>
    </row>
    <row r="179" spans="1:230" s="27" customFormat="1" ht="153" customHeight="1" x14ac:dyDescent="0.25">
      <c r="A179" s="98"/>
      <c r="B179" s="31" t="s">
        <v>338</v>
      </c>
      <c r="C179" s="32">
        <f>D179+E179+F179+G179+H179+I179+J179+K179+L179+M179+N179</f>
        <v>0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>
        <v>0</v>
      </c>
      <c r="M179" s="32">
        <v>0</v>
      </c>
      <c r="N179" s="32">
        <v>0</v>
      </c>
      <c r="O179" s="98"/>
      <c r="P179" s="101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  <c r="BI179" s="26"/>
      <c r="BJ179" s="26"/>
      <c r="BK179" s="26"/>
      <c r="BL179" s="26"/>
      <c r="BM179" s="26"/>
      <c r="BN179" s="26"/>
      <c r="BO179" s="26"/>
      <c r="BP179" s="26"/>
      <c r="BQ179" s="26"/>
      <c r="BR179" s="26"/>
      <c r="BS179" s="26"/>
      <c r="BT179" s="26"/>
      <c r="BU179" s="26"/>
      <c r="BV179" s="26"/>
      <c r="BW179" s="26"/>
      <c r="BX179" s="26"/>
      <c r="BY179" s="26"/>
      <c r="BZ179" s="26"/>
      <c r="CA179" s="26"/>
      <c r="CB179" s="26"/>
      <c r="CC179" s="26"/>
      <c r="CD179" s="26"/>
      <c r="CE179" s="26"/>
      <c r="CF179" s="26"/>
      <c r="CG179" s="26"/>
      <c r="CH179" s="26"/>
      <c r="CI179" s="26"/>
      <c r="CJ179" s="26"/>
      <c r="CK179" s="26"/>
      <c r="CL179" s="26"/>
      <c r="CM179" s="26"/>
      <c r="CN179" s="26"/>
      <c r="CO179" s="26"/>
      <c r="CP179" s="26"/>
      <c r="CQ179" s="26"/>
      <c r="CR179" s="26"/>
      <c r="CS179" s="26"/>
      <c r="CT179" s="26"/>
      <c r="CU179" s="26"/>
      <c r="CV179" s="26"/>
      <c r="CW179" s="26"/>
      <c r="CX179" s="26"/>
      <c r="CY179" s="26"/>
      <c r="CZ179" s="26"/>
      <c r="DA179" s="26"/>
      <c r="DB179" s="26"/>
      <c r="DC179" s="26"/>
      <c r="DD179" s="26"/>
      <c r="DE179" s="26"/>
      <c r="DF179" s="26"/>
      <c r="DG179" s="26"/>
      <c r="DH179" s="26"/>
      <c r="DI179" s="26"/>
      <c r="DJ179" s="26"/>
      <c r="DK179" s="26"/>
      <c r="DL179" s="26"/>
      <c r="DM179" s="26"/>
      <c r="DN179" s="26"/>
      <c r="DO179" s="26"/>
      <c r="DP179" s="26"/>
      <c r="DQ179" s="26"/>
      <c r="DR179" s="26"/>
      <c r="DS179" s="26"/>
      <c r="DT179" s="26"/>
      <c r="DU179" s="26"/>
      <c r="DV179" s="26"/>
      <c r="DW179" s="26"/>
      <c r="DX179" s="26"/>
      <c r="DY179" s="26"/>
      <c r="DZ179" s="26"/>
      <c r="EA179" s="26"/>
      <c r="EB179" s="26"/>
      <c r="EC179" s="26"/>
      <c r="ED179" s="26"/>
      <c r="EE179" s="26"/>
      <c r="EF179" s="26"/>
      <c r="EG179" s="26"/>
      <c r="EH179" s="26"/>
      <c r="EI179" s="26"/>
      <c r="EJ179" s="26"/>
      <c r="EK179" s="26"/>
      <c r="EL179" s="26"/>
      <c r="EM179" s="26"/>
      <c r="EN179" s="26"/>
      <c r="EO179" s="26"/>
      <c r="EP179" s="26"/>
      <c r="EQ179" s="26"/>
      <c r="ER179" s="26"/>
      <c r="ES179" s="26"/>
      <c r="ET179" s="26"/>
      <c r="EU179" s="26"/>
      <c r="EV179" s="26"/>
      <c r="EW179" s="26"/>
      <c r="EX179" s="26"/>
      <c r="EY179" s="26"/>
      <c r="EZ179" s="26"/>
      <c r="FA179" s="26"/>
      <c r="FB179" s="26"/>
      <c r="FC179" s="26"/>
      <c r="FD179" s="26"/>
      <c r="FE179" s="26"/>
      <c r="FF179" s="26"/>
      <c r="FG179" s="26"/>
      <c r="FH179" s="26"/>
      <c r="FI179" s="26"/>
      <c r="FJ179" s="26"/>
      <c r="FK179" s="26"/>
      <c r="FL179" s="26"/>
      <c r="FM179" s="26"/>
      <c r="FN179" s="26"/>
      <c r="FO179" s="26"/>
      <c r="FP179" s="26"/>
      <c r="FQ179" s="26"/>
      <c r="FR179" s="26"/>
      <c r="FS179" s="26"/>
      <c r="FT179" s="26"/>
      <c r="FU179" s="26"/>
      <c r="FV179" s="26"/>
      <c r="FW179" s="26"/>
      <c r="FX179" s="26"/>
      <c r="FY179" s="26"/>
      <c r="FZ179" s="26"/>
      <c r="GA179" s="26"/>
      <c r="GB179" s="26"/>
      <c r="GC179" s="26"/>
      <c r="GD179" s="26"/>
      <c r="GE179" s="26"/>
      <c r="GF179" s="26"/>
      <c r="GG179" s="26"/>
      <c r="GH179" s="26"/>
      <c r="GI179" s="26"/>
      <c r="GJ179" s="26"/>
      <c r="GK179" s="26"/>
      <c r="GL179" s="26"/>
      <c r="GM179" s="26"/>
      <c r="GN179" s="26"/>
      <c r="GO179" s="26"/>
      <c r="GP179" s="26"/>
      <c r="GQ179" s="26"/>
      <c r="GR179" s="26"/>
      <c r="GS179" s="26"/>
      <c r="GT179" s="26"/>
      <c r="GU179" s="26"/>
      <c r="GV179" s="26"/>
      <c r="GW179" s="26"/>
      <c r="GX179" s="26"/>
      <c r="GY179" s="26"/>
      <c r="GZ179" s="26"/>
      <c r="HA179" s="26"/>
      <c r="HB179" s="26"/>
      <c r="HC179" s="26"/>
      <c r="HD179" s="26"/>
      <c r="HE179" s="26"/>
      <c r="HF179" s="26"/>
      <c r="HG179" s="26"/>
      <c r="HH179" s="26"/>
      <c r="HI179" s="26"/>
      <c r="HJ179" s="26"/>
      <c r="HK179" s="26"/>
      <c r="HL179" s="26"/>
      <c r="HM179" s="26"/>
      <c r="HN179" s="26"/>
      <c r="HO179" s="26"/>
      <c r="HP179" s="26"/>
      <c r="HQ179" s="26"/>
      <c r="HR179" s="26"/>
      <c r="HS179" s="26"/>
      <c r="HT179" s="26"/>
      <c r="HU179" s="26"/>
      <c r="HV179" s="26"/>
    </row>
    <row r="180" spans="1:230" s="27" customFormat="1" ht="126" customHeight="1" x14ac:dyDescent="0.25">
      <c r="A180" s="99"/>
      <c r="B180" s="31" t="s">
        <v>339</v>
      </c>
      <c r="C180" s="32">
        <f>D180+E180+F180+G180+H180+I180+J180+K180+L180+M180+N180</f>
        <v>0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99"/>
      <c r="P180" s="102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  <c r="BT180" s="26"/>
      <c r="BU180" s="26"/>
      <c r="BV180" s="26"/>
      <c r="BW180" s="26"/>
      <c r="BX180" s="26"/>
      <c r="BY180" s="26"/>
      <c r="BZ180" s="26"/>
      <c r="CA180" s="26"/>
      <c r="CB180" s="26"/>
      <c r="CC180" s="26"/>
      <c r="CD180" s="26"/>
      <c r="CE180" s="26"/>
      <c r="CF180" s="26"/>
      <c r="CG180" s="26"/>
      <c r="CH180" s="26"/>
      <c r="CI180" s="26"/>
      <c r="CJ180" s="26"/>
      <c r="CK180" s="26"/>
      <c r="CL180" s="26"/>
      <c r="CM180" s="26"/>
      <c r="CN180" s="26"/>
      <c r="CO180" s="26"/>
      <c r="CP180" s="26"/>
      <c r="CQ180" s="26"/>
      <c r="CR180" s="26"/>
      <c r="CS180" s="26"/>
      <c r="CT180" s="26"/>
      <c r="CU180" s="26"/>
      <c r="CV180" s="26"/>
      <c r="CW180" s="26"/>
      <c r="CX180" s="26"/>
      <c r="CY180" s="26"/>
      <c r="CZ180" s="26"/>
      <c r="DA180" s="26"/>
      <c r="DB180" s="26"/>
      <c r="DC180" s="26"/>
      <c r="DD180" s="26"/>
      <c r="DE180" s="26"/>
      <c r="DF180" s="26"/>
      <c r="DG180" s="26"/>
      <c r="DH180" s="26"/>
      <c r="DI180" s="26"/>
      <c r="DJ180" s="26"/>
      <c r="DK180" s="26"/>
      <c r="DL180" s="26"/>
      <c r="DM180" s="26"/>
      <c r="DN180" s="26"/>
      <c r="DO180" s="26"/>
      <c r="DP180" s="26"/>
      <c r="DQ180" s="26"/>
      <c r="DR180" s="26"/>
      <c r="DS180" s="26"/>
      <c r="DT180" s="26"/>
      <c r="DU180" s="26"/>
      <c r="DV180" s="26"/>
      <c r="DW180" s="26"/>
      <c r="DX180" s="26"/>
      <c r="DY180" s="26"/>
      <c r="DZ180" s="26"/>
      <c r="EA180" s="26"/>
      <c r="EB180" s="26"/>
      <c r="EC180" s="26"/>
      <c r="ED180" s="26"/>
      <c r="EE180" s="26"/>
      <c r="EF180" s="26"/>
      <c r="EG180" s="26"/>
      <c r="EH180" s="26"/>
      <c r="EI180" s="26"/>
      <c r="EJ180" s="26"/>
      <c r="EK180" s="26"/>
      <c r="EL180" s="26"/>
      <c r="EM180" s="26"/>
      <c r="EN180" s="26"/>
      <c r="EO180" s="26"/>
      <c r="EP180" s="26"/>
      <c r="EQ180" s="26"/>
      <c r="ER180" s="26"/>
      <c r="ES180" s="26"/>
      <c r="ET180" s="26"/>
      <c r="EU180" s="26"/>
      <c r="EV180" s="26"/>
      <c r="EW180" s="26"/>
      <c r="EX180" s="26"/>
      <c r="EY180" s="26"/>
      <c r="EZ180" s="26"/>
      <c r="FA180" s="26"/>
      <c r="FB180" s="26"/>
      <c r="FC180" s="26"/>
      <c r="FD180" s="26"/>
      <c r="FE180" s="26"/>
      <c r="FF180" s="26"/>
      <c r="FG180" s="26"/>
      <c r="FH180" s="26"/>
      <c r="FI180" s="26"/>
      <c r="FJ180" s="26"/>
      <c r="FK180" s="26"/>
      <c r="FL180" s="26"/>
      <c r="FM180" s="26"/>
      <c r="FN180" s="26"/>
      <c r="FO180" s="26"/>
      <c r="FP180" s="26"/>
      <c r="FQ180" s="26"/>
      <c r="FR180" s="26"/>
      <c r="FS180" s="26"/>
      <c r="FT180" s="26"/>
      <c r="FU180" s="26"/>
      <c r="FV180" s="26"/>
      <c r="FW180" s="26"/>
      <c r="FX180" s="26"/>
      <c r="FY180" s="26"/>
      <c r="FZ180" s="26"/>
      <c r="GA180" s="26"/>
      <c r="GB180" s="26"/>
      <c r="GC180" s="26"/>
      <c r="GD180" s="26"/>
      <c r="GE180" s="26"/>
      <c r="GF180" s="26"/>
      <c r="GG180" s="26"/>
      <c r="GH180" s="26"/>
      <c r="GI180" s="26"/>
      <c r="GJ180" s="26"/>
      <c r="GK180" s="26"/>
      <c r="GL180" s="26"/>
      <c r="GM180" s="26"/>
      <c r="GN180" s="26"/>
      <c r="GO180" s="26"/>
      <c r="GP180" s="26"/>
      <c r="GQ180" s="26"/>
      <c r="GR180" s="26"/>
      <c r="GS180" s="26"/>
      <c r="GT180" s="26"/>
      <c r="GU180" s="26"/>
      <c r="GV180" s="26"/>
      <c r="GW180" s="26"/>
      <c r="GX180" s="26"/>
      <c r="GY180" s="26"/>
      <c r="GZ180" s="26"/>
      <c r="HA180" s="26"/>
      <c r="HB180" s="26"/>
      <c r="HC180" s="26"/>
      <c r="HD180" s="26"/>
      <c r="HE180" s="26"/>
      <c r="HF180" s="26"/>
      <c r="HG180" s="26"/>
      <c r="HH180" s="26"/>
      <c r="HI180" s="26"/>
      <c r="HJ180" s="26"/>
      <c r="HK180" s="26"/>
      <c r="HL180" s="26"/>
      <c r="HM180" s="26"/>
      <c r="HN180" s="26"/>
      <c r="HO180" s="26"/>
      <c r="HP180" s="26"/>
      <c r="HQ180" s="26"/>
      <c r="HR180" s="26"/>
      <c r="HS180" s="26"/>
      <c r="HT180" s="26"/>
      <c r="HU180" s="26"/>
      <c r="HV180" s="26"/>
    </row>
    <row r="181" spans="1:230" x14ac:dyDescent="0.25">
      <c r="A181" s="97" t="s">
        <v>383</v>
      </c>
      <c r="B181" s="24" t="s">
        <v>340</v>
      </c>
      <c r="C181" s="54">
        <f>C182+C183</f>
        <v>1275000</v>
      </c>
      <c r="D181" s="54">
        <f>D182+D183</f>
        <v>425000</v>
      </c>
      <c r="E181" s="54">
        <f>E182+E183</f>
        <v>425000</v>
      </c>
      <c r="F181" s="54">
        <f t="shared" ref="F181:N181" si="97">F182+F183</f>
        <v>425000</v>
      </c>
      <c r="G181" s="54">
        <f t="shared" si="97"/>
        <v>0</v>
      </c>
      <c r="H181" s="54">
        <f t="shared" si="97"/>
        <v>0</v>
      </c>
      <c r="I181" s="54">
        <f t="shared" si="97"/>
        <v>0</v>
      </c>
      <c r="J181" s="54">
        <f t="shared" si="97"/>
        <v>0</v>
      </c>
      <c r="K181" s="54">
        <f t="shared" si="97"/>
        <v>0</v>
      </c>
      <c r="L181" s="54">
        <f t="shared" si="97"/>
        <v>0</v>
      </c>
      <c r="M181" s="54">
        <f t="shared" si="97"/>
        <v>0</v>
      </c>
      <c r="N181" s="54">
        <f t="shared" si="97"/>
        <v>0</v>
      </c>
      <c r="O181" s="97" t="s">
        <v>465</v>
      </c>
      <c r="P181" s="75"/>
    </row>
    <row r="182" spans="1:230" ht="153" customHeight="1" x14ac:dyDescent="0.25">
      <c r="A182" s="98"/>
      <c r="B182" s="24" t="s">
        <v>338</v>
      </c>
      <c r="C182" s="54">
        <f>D182+E182+F182+G182+I182+J182+H182+K182+L182+M182+N182</f>
        <v>0</v>
      </c>
      <c r="D182" s="25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N182" s="25">
        <v>0</v>
      </c>
      <c r="O182" s="98"/>
      <c r="P182" s="76"/>
    </row>
    <row r="183" spans="1:230" ht="114" customHeight="1" x14ac:dyDescent="0.25">
      <c r="A183" s="99"/>
      <c r="B183" s="24" t="s">
        <v>339</v>
      </c>
      <c r="C183" s="54">
        <f>D183+E183+F183+G183+I183+J183+H183+K183+L183+M183+N183</f>
        <v>1275000</v>
      </c>
      <c r="D183" s="25">
        <v>425000</v>
      </c>
      <c r="E183" s="25">
        <v>425000</v>
      </c>
      <c r="F183" s="25">
        <v>425000</v>
      </c>
      <c r="G183" s="25">
        <v>0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99"/>
      <c r="P183" s="77"/>
    </row>
    <row r="184" spans="1:230" x14ac:dyDescent="0.25">
      <c r="A184" s="97" t="s">
        <v>384</v>
      </c>
      <c r="B184" s="24" t="s">
        <v>340</v>
      </c>
      <c r="C184" s="54">
        <f>D184+E184+F184+G184+H184+I184+J184+K184+L184+M184+N184</f>
        <v>59758</v>
      </c>
      <c r="D184" s="54">
        <f t="shared" ref="D184:N184" si="98">D185+D186</f>
        <v>59758</v>
      </c>
      <c r="E184" s="54">
        <f t="shared" si="98"/>
        <v>0</v>
      </c>
      <c r="F184" s="54">
        <f t="shared" si="98"/>
        <v>0</v>
      </c>
      <c r="G184" s="54">
        <f t="shared" si="98"/>
        <v>0</v>
      </c>
      <c r="H184" s="54">
        <f t="shared" si="98"/>
        <v>0</v>
      </c>
      <c r="I184" s="54">
        <f t="shared" si="98"/>
        <v>0</v>
      </c>
      <c r="J184" s="54">
        <f t="shared" si="98"/>
        <v>0</v>
      </c>
      <c r="K184" s="54">
        <f t="shared" si="98"/>
        <v>0</v>
      </c>
      <c r="L184" s="54">
        <f t="shared" si="98"/>
        <v>0</v>
      </c>
      <c r="M184" s="54">
        <f t="shared" si="98"/>
        <v>0</v>
      </c>
      <c r="N184" s="54">
        <f t="shared" si="98"/>
        <v>0</v>
      </c>
      <c r="O184" s="97" t="s">
        <v>465</v>
      </c>
      <c r="P184" s="76"/>
    </row>
    <row r="185" spans="1:230" ht="165" customHeight="1" x14ac:dyDescent="0.25">
      <c r="A185" s="98"/>
      <c r="B185" s="24" t="s">
        <v>338</v>
      </c>
      <c r="C185" s="54">
        <f>D185+E185+F185+G185+H185+I185+J185+K185+L185+M185+N185</f>
        <v>0</v>
      </c>
      <c r="D185" s="54">
        <v>0</v>
      </c>
      <c r="E185" s="54">
        <v>0</v>
      </c>
      <c r="F185" s="54">
        <v>0</v>
      </c>
      <c r="G185" s="54">
        <v>0</v>
      </c>
      <c r="H185" s="54">
        <v>0</v>
      </c>
      <c r="I185" s="54">
        <v>0</v>
      </c>
      <c r="J185" s="54">
        <v>0</v>
      </c>
      <c r="K185" s="54">
        <v>0</v>
      </c>
      <c r="L185" s="54">
        <v>0</v>
      </c>
      <c r="M185" s="54">
        <v>0</v>
      </c>
      <c r="N185" s="54">
        <v>0</v>
      </c>
      <c r="O185" s="98"/>
      <c r="P185" s="76"/>
    </row>
    <row r="186" spans="1:230" ht="87" customHeight="1" x14ac:dyDescent="0.25">
      <c r="A186" s="99"/>
      <c r="B186" s="24" t="s">
        <v>339</v>
      </c>
      <c r="C186" s="54">
        <f>D186+E186+F186+G186+H186+I186+J186+K186+L186+M186+N186</f>
        <v>59758</v>
      </c>
      <c r="D186" s="54">
        <v>59758</v>
      </c>
      <c r="E186" s="54">
        <v>0</v>
      </c>
      <c r="F186" s="54">
        <v>0</v>
      </c>
      <c r="G186" s="54">
        <v>0</v>
      </c>
      <c r="H186" s="54">
        <v>0</v>
      </c>
      <c r="I186" s="54">
        <v>0</v>
      </c>
      <c r="J186" s="54">
        <v>0</v>
      </c>
      <c r="K186" s="54">
        <v>0</v>
      </c>
      <c r="L186" s="54">
        <v>0</v>
      </c>
      <c r="M186" s="54">
        <v>0</v>
      </c>
      <c r="N186" s="54">
        <v>0</v>
      </c>
      <c r="O186" s="99"/>
      <c r="P186" s="76"/>
    </row>
    <row r="187" spans="1:230" s="27" customFormat="1" x14ac:dyDescent="0.25">
      <c r="A187" s="97" t="s">
        <v>415</v>
      </c>
      <c r="B187" s="31" t="s">
        <v>340</v>
      </c>
      <c r="C187" s="32">
        <f t="shared" ref="C187:D189" si="99">C190</f>
        <v>540000</v>
      </c>
      <c r="D187" s="32">
        <f t="shared" si="99"/>
        <v>540000</v>
      </c>
      <c r="E187" s="32">
        <f t="shared" ref="E187:N187" si="100">E190</f>
        <v>0</v>
      </c>
      <c r="F187" s="32">
        <f t="shared" si="100"/>
        <v>0</v>
      </c>
      <c r="G187" s="32">
        <f t="shared" si="100"/>
        <v>0</v>
      </c>
      <c r="H187" s="32">
        <f t="shared" si="100"/>
        <v>0</v>
      </c>
      <c r="I187" s="32">
        <f t="shared" si="100"/>
        <v>0</v>
      </c>
      <c r="J187" s="32">
        <f t="shared" si="100"/>
        <v>0</v>
      </c>
      <c r="K187" s="32">
        <f t="shared" si="100"/>
        <v>0</v>
      </c>
      <c r="L187" s="32">
        <f t="shared" si="100"/>
        <v>0</v>
      </c>
      <c r="M187" s="32">
        <f t="shared" si="100"/>
        <v>0</v>
      </c>
      <c r="N187" s="32">
        <f t="shared" si="100"/>
        <v>0</v>
      </c>
      <c r="O187" s="97" t="s">
        <v>486</v>
      </c>
      <c r="P187" s="100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  <c r="BI187" s="26"/>
      <c r="BJ187" s="26"/>
      <c r="BK187" s="26"/>
      <c r="BL187" s="26"/>
      <c r="BM187" s="26"/>
      <c r="BN187" s="26"/>
      <c r="BO187" s="26"/>
      <c r="BP187" s="26"/>
      <c r="BQ187" s="26"/>
      <c r="BR187" s="26"/>
      <c r="BS187" s="26"/>
      <c r="BT187" s="26"/>
      <c r="BU187" s="26"/>
      <c r="BV187" s="26"/>
      <c r="BW187" s="26"/>
      <c r="BX187" s="26"/>
      <c r="BY187" s="26"/>
      <c r="BZ187" s="26"/>
      <c r="CA187" s="26"/>
      <c r="CB187" s="26"/>
      <c r="CC187" s="26"/>
      <c r="CD187" s="26"/>
      <c r="CE187" s="26"/>
      <c r="CF187" s="26"/>
      <c r="CG187" s="26"/>
      <c r="CH187" s="26"/>
      <c r="CI187" s="26"/>
      <c r="CJ187" s="26"/>
      <c r="CK187" s="26"/>
      <c r="CL187" s="26"/>
      <c r="CM187" s="26"/>
      <c r="CN187" s="26"/>
      <c r="CO187" s="26"/>
      <c r="CP187" s="26"/>
      <c r="CQ187" s="26"/>
      <c r="CR187" s="26"/>
      <c r="CS187" s="26"/>
      <c r="CT187" s="26"/>
      <c r="CU187" s="26"/>
      <c r="CV187" s="26"/>
      <c r="CW187" s="26"/>
      <c r="CX187" s="26"/>
      <c r="CY187" s="26"/>
      <c r="CZ187" s="26"/>
      <c r="DA187" s="26"/>
      <c r="DB187" s="26"/>
      <c r="DC187" s="26"/>
      <c r="DD187" s="26"/>
      <c r="DE187" s="26"/>
      <c r="DF187" s="26"/>
      <c r="DG187" s="26"/>
      <c r="DH187" s="26"/>
      <c r="DI187" s="26"/>
      <c r="DJ187" s="26"/>
      <c r="DK187" s="26"/>
      <c r="DL187" s="26"/>
      <c r="DM187" s="26"/>
      <c r="DN187" s="26"/>
      <c r="DO187" s="26"/>
      <c r="DP187" s="26"/>
      <c r="DQ187" s="26"/>
      <c r="DR187" s="26"/>
      <c r="DS187" s="26"/>
      <c r="DT187" s="26"/>
      <c r="DU187" s="26"/>
      <c r="DV187" s="26"/>
      <c r="DW187" s="26"/>
      <c r="DX187" s="26"/>
      <c r="DY187" s="26"/>
      <c r="DZ187" s="26"/>
      <c r="EA187" s="26"/>
      <c r="EB187" s="26"/>
      <c r="EC187" s="26"/>
      <c r="ED187" s="26"/>
      <c r="EE187" s="26"/>
      <c r="EF187" s="26"/>
      <c r="EG187" s="26"/>
      <c r="EH187" s="26"/>
      <c r="EI187" s="26"/>
      <c r="EJ187" s="26"/>
      <c r="EK187" s="26"/>
      <c r="EL187" s="26"/>
      <c r="EM187" s="26"/>
      <c r="EN187" s="26"/>
      <c r="EO187" s="26"/>
      <c r="EP187" s="26"/>
      <c r="EQ187" s="26"/>
      <c r="ER187" s="26"/>
      <c r="ES187" s="26"/>
      <c r="ET187" s="26"/>
      <c r="EU187" s="26"/>
      <c r="EV187" s="26"/>
      <c r="EW187" s="26"/>
      <c r="EX187" s="26"/>
      <c r="EY187" s="26"/>
      <c r="EZ187" s="26"/>
      <c r="FA187" s="26"/>
      <c r="FB187" s="26"/>
      <c r="FC187" s="26"/>
      <c r="FD187" s="26"/>
      <c r="FE187" s="26"/>
      <c r="FF187" s="26"/>
      <c r="FG187" s="26"/>
      <c r="FH187" s="26"/>
      <c r="FI187" s="26"/>
      <c r="FJ187" s="26"/>
      <c r="FK187" s="26"/>
      <c r="FL187" s="26"/>
      <c r="FM187" s="26"/>
      <c r="FN187" s="26"/>
      <c r="FO187" s="26"/>
      <c r="FP187" s="26"/>
      <c r="FQ187" s="26"/>
      <c r="FR187" s="26"/>
      <c r="FS187" s="26"/>
      <c r="FT187" s="26"/>
      <c r="FU187" s="26"/>
      <c r="FV187" s="26"/>
      <c r="FW187" s="26"/>
      <c r="FX187" s="26"/>
      <c r="FY187" s="26"/>
      <c r="FZ187" s="26"/>
      <c r="GA187" s="26"/>
      <c r="GB187" s="26"/>
      <c r="GC187" s="26"/>
      <c r="GD187" s="26"/>
      <c r="GE187" s="26"/>
      <c r="GF187" s="26"/>
      <c r="GG187" s="26"/>
      <c r="GH187" s="26"/>
      <c r="GI187" s="26"/>
      <c r="GJ187" s="26"/>
      <c r="GK187" s="26"/>
      <c r="GL187" s="26"/>
      <c r="GM187" s="26"/>
      <c r="GN187" s="26"/>
      <c r="GO187" s="26"/>
      <c r="GP187" s="26"/>
      <c r="GQ187" s="26"/>
      <c r="GR187" s="26"/>
      <c r="GS187" s="26"/>
      <c r="GT187" s="26"/>
      <c r="GU187" s="26"/>
      <c r="GV187" s="26"/>
      <c r="GW187" s="26"/>
      <c r="GX187" s="26"/>
      <c r="GY187" s="26"/>
      <c r="GZ187" s="26"/>
      <c r="HA187" s="26"/>
      <c r="HB187" s="26"/>
      <c r="HC187" s="26"/>
      <c r="HD187" s="26"/>
      <c r="HE187" s="26"/>
      <c r="HF187" s="26"/>
      <c r="HG187" s="26"/>
      <c r="HH187" s="26"/>
      <c r="HI187" s="26"/>
      <c r="HJ187" s="26"/>
      <c r="HK187" s="26"/>
      <c r="HL187" s="26"/>
      <c r="HM187" s="26"/>
      <c r="HN187" s="26"/>
      <c r="HO187" s="26"/>
      <c r="HP187" s="26"/>
      <c r="HQ187" s="26"/>
      <c r="HR187" s="26"/>
      <c r="HS187" s="26"/>
      <c r="HT187" s="26"/>
      <c r="HU187" s="26"/>
      <c r="HV187" s="26"/>
    </row>
    <row r="188" spans="1:230" s="27" customFormat="1" ht="150" customHeight="1" x14ac:dyDescent="0.25">
      <c r="A188" s="98"/>
      <c r="B188" s="31" t="s">
        <v>338</v>
      </c>
      <c r="C188" s="32">
        <f t="shared" si="99"/>
        <v>0</v>
      </c>
      <c r="D188" s="32">
        <f t="shared" si="99"/>
        <v>0</v>
      </c>
      <c r="E188" s="32">
        <f t="shared" ref="E188:N188" si="101">E191</f>
        <v>0</v>
      </c>
      <c r="F188" s="32">
        <f t="shared" si="101"/>
        <v>0</v>
      </c>
      <c r="G188" s="32">
        <f t="shared" si="101"/>
        <v>0</v>
      </c>
      <c r="H188" s="32">
        <f t="shared" si="101"/>
        <v>0</v>
      </c>
      <c r="I188" s="32">
        <f t="shared" si="101"/>
        <v>0</v>
      </c>
      <c r="J188" s="32">
        <f t="shared" si="101"/>
        <v>0</v>
      </c>
      <c r="K188" s="32">
        <f t="shared" si="101"/>
        <v>0</v>
      </c>
      <c r="L188" s="32">
        <f t="shared" si="101"/>
        <v>0</v>
      </c>
      <c r="M188" s="32">
        <f t="shared" si="101"/>
        <v>0</v>
      </c>
      <c r="N188" s="32">
        <f t="shared" si="101"/>
        <v>0</v>
      </c>
      <c r="O188" s="98"/>
      <c r="P188" s="101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  <c r="BI188" s="26"/>
      <c r="BJ188" s="26"/>
      <c r="BK188" s="26"/>
      <c r="BL188" s="26"/>
      <c r="BM188" s="26"/>
      <c r="BN188" s="26"/>
      <c r="BO188" s="26"/>
      <c r="BP188" s="26"/>
      <c r="BQ188" s="26"/>
      <c r="BR188" s="26"/>
      <c r="BS188" s="26"/>
      <c r="BT188" s="26"/>
      <c r="BU188" s="26"/>
      <c r="BV188" s="26"/>
      <c r="BW188" s="26"/>
      <c r="BX188" s="26"/>
      <c r="BY188" s="26"/>
      <c r="BZ188" s="26"/>
      <c r="CA188" s="26"/>
      <c r="CB188" s="26"/>
      <c r="CC188" s="26"/>
      <c r="CD188" s="26"/>
      <c r="CE188" s="26"/>
      <c r="CF188" s="26"/>
      <c r="CG188" s="26"/>
      <c r="CH188" s="26"/>
      <c r="CI188" s="26"/>
      <c r="CJ188" s="26"/>
      <c r="CK188" s="26"/>
      <c r="CL188" s="26"/>
      <c r="CM188" s="26"/>
      <c r="CN188" s="26"/>
      <c r="CO188" s="26"/>
      <c r="CP188" s="26"/>
      <c r="CQ188" s="26"/>
      <c r="CR188" s="26"/>
      <c r="CS188" s="26"/>
      <c r="CT188" s="26"/>
      <c r="CU188" s="26"/>
      <c r="CV188" s="26"/>
      <c r="CW188" s="26"/>
      <c r="CX188" s="26"/>
      <c r="CY188" s="26"/>
      <c r="CZ188" s="26"/>
      <c r="DA188" s="26"/>
      <c r="DB188" s="26"/>
      <c r="DC188" s="26"/>
      <c r="DD188" s="26"/>
      <c r="DE188" s="26"/>
      <c r="DF188" s="26"/>
      <c r="DG188" s="26"/>
      <c r="DH188" s="26"/>
      <c r="DI188" s="26"/>
      <c r="DJ188" s="26"/>
      <c r="DK188" s="26"/>
      <c r="DL188" s="26"/>
      <c r="DM188" s="26"/>
      <c r="DN188" s="26"/>
      <c r="DO188" s="26"/>
      <c r="DP188" s="26"/>
      <c r="DQ188" s="26"/>
      <c r="DR188" s="26"/>
      <c r="DS188" s="26"/>
      <c r="DT188" s="26"/>
      <c r="DU188" s="26"/>
      <c r="DV188" s="26"/>
      <c r="DW188" s="26"/>
      <c r="DX188" s="26"/>
      <c r="DY188" s="26"/>
      <c r="DZ188" s="26"/>
      <c r="EA188" s="26"/>
      <c r="EB188" s="26"/>
      <c r="EC188" s="26"/>
      <c r="ED188" s="26"/>
      <c r="EE188" s="26"/>
      <c r="EF188" s="26"/>
      <c r="EG188" s="26"/>
      <c r="EH188" s="26"/>
      <c r="EI188" s="26"/>
      <c r="EJ188" s="26"/>
      <c r="EK188" s="26"/>
      <c r="EL188" s="26"/>
      <c r="EM188" s="26"/>
      <c r="EN188" s="26"/>
      <c r="EO188" s="26"/>
      <c r="EP188" s="26"/>
      <c r="EQ188" s="26"/>
      <c r="ER188" s="26"/>
      <c r="ES188" s="26"/>
      <c r="ET188" s="26"/>
      <c r="EU188" s="26"/>
      <c r="EV188" s="26"/>
      <c r="EW188" s="26"/>
      <c r="EX188" s="26"/>
      <c r="EY188" s="26"/>
      <c r="EZ188" s="26"/>
      <c r="FA188" s="26"/>
      <c r="FB188" s="26"/>
      <c r="FC188" s="26"/>
      <c r="FD188" s="26"/>
      <c r="FE188" s="26"/>
      <c r="FF188" s="26"/>
      <c r="FG188" s="26"/>
      <c r="FH188" s="26"/>
      <c r="FI188" s="26"/>
      <c r="FJ188" s="26"/>
      <c r="FK188" s="26"/>
      <c r="FL188" s="26"/>
      <c r="FM188" s="26"/>
      <c r="FN188" s="26"/>
      <c r="FO188" s="26"/>
      <c r="FP188" s="26"/>
      <c r="FQ188" s="26"/>
      <c r="FR188" s="26"/>
      <c r="FS188" s="26"/>
      <c r="FT188" s="26"/>
      <c r="FU188" s="26"/>
      <c r="FV188" s="26"/>
      <c r="FW188" s="26"/>
      <c r="FX188" s="26"/>
      <c r="FY188" s="26"/>
      <c r="FZ188" s="26"/>
      <c r="GA188" s="26"/>
      <c r="GB188" s="26"/>
      <c r="GC188" s="26"/>
      <c r="GD188" s="26"/>
      <c r="GE188" s="26"/>
      <c r="GF188" s="26"/>
      <c r="GG188" s="26"/>
      <c r="GH188" s="26"/>
      <c r="GI188" s="26"/>
      <c r="GJ188" s="26"/>
      <c r="GK188" s="26"/>
      <c r="GL188" s="26"/>
      <c r="GM188" s="26"/>
      <c r="GN188" s="26"/>
      <c r="GO188" s="26"/>
      <c r="GP188" s="26"/>
      <c r="GQ188" s="26"/>
      <c r="GR188" s="26"/>
      <c r="GS188" s="26"/>
      <c r="GT188" s="26"/>
      <c r="GU188" s="26"/>
      <c r="GV188" s="26"/>
      <c r="GW188" s="26"/>
      <c r="GX188" s="26"/>
      <c r="GY188" s="26"/>
      <c r="GZ188" s="26"/>
      <c r="HA188" s="26"/>
      <c r="HB188" s="26"/>
      <c r="HC188" s="26"/>
      <c r="HD188" s="26"/>
      <c r="HE188" s="26"/>
      <c r="HF188" s="26"/>
      <c r="HG188" s="26"/>
      <c r="HH188" s="26"/>
      <c r="HI188" s="26"/>
      <c r="HJ188" s="26"/>
      <c r="HK188" s="26"/>
      <c r="HL188" s="26"/>
      <c r="HM188" s="26"/>
      <c r="HN188" s="26"/>
      <c r="HO188" s="26"/>
      <c r="HP188" s="26"/>
      <c r="HQ188" s="26"/>
      <c r="HR188" s="26"/>
      <c r="HS188" s="26"/>
      <c r="HT188" s="26"/>
      <c r="HU188" s="26"/>
      <c r="HV188" s="26"/>
    </row>
    <row r="189" spans="1:230" s="27" customFormat="1" ht="87" customHeight="1" x14ac:dyDescent="0.25">
      <c r="A189" s="99"/>
      <c r="B189" s="31" t="s">
        <v>339</v>
      </c>
      <c r="C189" s="32">
        <f t="shared" si="99"/>
        <v>540000</v>
      </c>
      <c r="D189" s="32">
        <f t="shared" si="99"/>
        <v>540000</v>
      </c>
      <c r="E189" s="32">
        <f t="shared" ref="E189:N189" si="102">E192</f>
        <v>0</v>
      </c>
      <c r="F189" s="32">
        <f t="shared" si="102"/>
        <v>0</v>
      </c>
      <c r="G189" s="32">
        <f t="shared" si="102"/>
        <v>0</v>
      </c>
      <c r="H189" s="32">
        <f t="shared" si="102"/>
        <v>0</v>
      </c>
      <c r="I189" s="32">
        <f t="shared" si="102"/>
        <v>0</v>
      </c>
      <c r="J189" s="32">
        <f t="shared" si="102"/>
        <v>0</v>
      </c>
      <c r="K189" s="32">
        <f t="shared" si="102"/>
        <v>0</v>
      </c>
      <c r="L189" s="32">
        <f t="shared" si="102"/>
        <v>0</v>
      </c>
      <c r="M189" s="32">
        <f t="shared" si="102"/>
        <v>0</v>
      </c>
      <c r="N189" s="32">
        <f t="shared" si="102"/>
        <v>0</v>
      </c>
      <c r="O189" s="99"/>
      <c r="P189" s="102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  <c r="BI189" s="26"/>
      <c r="BJ189" s="26"/>
      <c r="BK189" s="26"/>
      <c r="BL189" s="26"/>
      <c r="BM189" s="26"/>
      <c r="BN189" s="26"/>
      <c r="BO189" s="26"/>
      <c r="BP189" s="26"/>
      <c r="BQ189" s="26"/>
      <c r="BR189" s="26"/>
      <c r="BS189" s="26"/>
      <c r="BT189" s="26"/>
      <c r="BU189" s="26"/>
      <c r="BV189" s="26"/>
      <c r="BW189" s="26"/>
      <c r="BX189" s="26"/>
      <c r="BY189" s="26"/>
      <c r="BZ189" s="26"/>
      <c r="CA189" s="26"/>
      <c r="CB189" s="26"/>
      <c r="CC189" s="26"/>
      <c r="CD189" s="26"/>
      <c r="CE189" s="26"/>
      <c r="CF189" s="26"/>
      <c r="CG189" s="26"/>
      <c r="CH189" s="26"/>
      <c r="CI189" s="26"/>
      <c r="CJ189" s="26"/>
      <c r="CK189" s="26"/>
      <c r="CL189" s="26"/>
      <c r="CM189" s="26"/>
      <c r="CN189" s="26"/>
      <c r="CO189" s="26"/>
      <c r="CP189" s="26"/>
      <c r="CQ189" s="26"/>
      <c r="CR189" s="26"/>
      <c r="CS189" s="26"/>
      <c r="CT189" s="26"/>
      <c r="CU189" s="26"/>
      <c r="CV189" s="26"/>
      <c r="CW189" s="26"/>
      <c r="CX189" s="26"/>
      <c r="CY189" s="26"/>
      <c r="CZ189" s="26"/>
      <c r="DA189" s="26"/>
      <c r="DB189" s="26"/>
      <c r="DC189" s="26"/>
      <c r="DD189" s="26"/>
      <c r="DE189" s="26"/>
      <c r="DF189" s="26"/>
      <c r="DG189" s="26"/>
      <c r="DH189" s="26"/>
      <c r="DI189" s="26"/>
      <c r="DJ189" s="26"/>
      <c r="DK189" s="26"/>
      <c r="DL189" s="26"/>
      <c r="DM189" s="26"/>
      <c r="DN189" s="26"/>
      <c r="DO189" s="26"/>
      <c r="DP189" s="26"/>
      <c r="DQ189" s="26"/>
      <c r="DR189" s="26"/>
      <c r="DS189" s="26"/>
      <c r="DT189" s="26"/>
      <c r="DU189" s="26"/>
      <c r="DV189" s="26"/>
      <c r="DW189" s="26"/>
      <c r="DX189" s="26"/>
      <c r="DY189" s="26"/>
      <c r="DZ189" s="26"/>
      <c r="EA189" s="26"/>
      <c r="EB189" s="26"/>
      <c r="EC189" s="26"/>
      <c r="ED189" s="26"/>
      <c r="EE189" s="26"/>
      <c r="EF189" s="26"/>
      <c r="EG189" s="26"/>
      <c r="EH189" s="26"/>
      <c r="EI189" s="26"/>
      <c r="EJ189" s="26"/>
      <c r="EK189" s="26"/>
      <c r="EL189" s="26"/>
      <c r="EM189" s="26"/>
      <c r="EN189" s="26"/>
      <c r="EO189" s="26"/>
      <c r="EP189" s="26"/>
      <c r="EQ189" s="26"/>
      <c r="ER189" s="26"/>
      <c r="ES189" s="26"/>
      <c r="ET189" s="26"/>
      <c r="EU189" s="26"/>
      <c r="EV189" s="26"/>
      <c r="EW189" s="26"/>
      <c r="EX189" s="26"/>
      <c r="EY189" s="26"/>
      <c r="EZ189" s="26"/>
      <c r="FA189" s="26"/>
      <c r="FB189" s="26"/>
      <c r="FC189" s="26"/>
      <c r="FD189" s="26"/>
      <c r="FE189" s="26"/>
      <c r="FF189" s="26"/>
      <c r="FG189" s="26"/>
      <c r="FH189" s="26"/>
      <c r="FI189" s="26"/>
      <c r="FJ189" s="26"/>
      <c r="FK189" s="26"/>
      <c r="FL189" s="26"/>
      <c r="FM189" s="26"/>
      <c r="FN189" s="26"/>
      <c r="FO189" s="26"/>
      <c r="FP189" s="26"/>
      <c r="FQ189" s="26"/>
      <c r="FR189" s="26"/>
      <c r="FS189" s="26"/>
      <c r="FT189" s="26"/>
      <c r="FU189" s="26"/>
      <c r="FV189" s="26"/>
      <c r="FW189" s="26"/>
      <c r="FX189" s="26"/>
      <c r="FY189" s="26"/>
      <c r="FZ189" s="26"/>
      <c r="GA189" s="26"/>
      <c r="GB189" s="26"/>
      <c r="GC189" s="26"/>
      <c r="GD189" s="26"/>
      <c r="GE189" s="26"/>
      <c r="GF189" s="26"/>
      <c r="GG189" s="26"/>
      <c r="GH189" s="26"/>
      <c r="GI189" s="26"/>
      <c r="GJ189" s="26"/>
      <c r="GK189" s="26"/>
      <c r="GL189" s="26"/>
      <c r="GM189" s="26"/>
      <c r="GN189" s="26"/>
      <c r="GO189" s="26"/>
      <c r="GP189" s="26"/>
      <c r="GQ189" s="26"/>
      <c r="GR189" s="26"/>
      <c r="GS189" s="26"/>
      <c r="GT189" s="26"/>
      <c r="GU189" s="26"/>
      <c r="GV189" s="26"/>
      <c r="GW189" s="26"/>
      <c r="GX189" s="26"/>
      <c r="GY189" s="26"/>
      <c r="GZ189" s="26"/>
      <c r="HA189" s="26"/>
      <c r="HB189" s="26"/>
      <c r="HC189" s="26"/>
      <c r="HD189" s="26"/>
      <c r="HE189" s="26"/>
      <c r="HF189" s="26"/>
      <c r="HG189" s="26"/>
      <c r="HH189" s="26"/>
      <c r="HI189" s="26"/>
      <c r="HJ189" s="26"/>
      <c r="HK189" s="26"/>
      <c r="HL189" s="26"/>
      <c r="HM189" s="26"/>
      <c r="HN189" s="26"/>
      <c r="HO189" s="26"/>
      <c r="HP189" s="26"/>
      <c r="HQ189" s="26"/>
      <c r="HR189" s="26"/>
      <c r="HS189" s="26"/>
      <c r="HT189" s="26"/>
      <c r="HU189" s="26"/>
      <c r="HV189" s="26"/>
    </row>
    <row r="190" spans="1:230" s="26" customFormat="1" x14ac:dyDescent="0.25">
      <c r="A190" s="106" t="s">
        <v>366</v>
      </c>
      <c r="B190" s="31" t="s">
        <v>340</v>
      </c>
      <c r="C190" s="33">
        <f>C191+C192</f>
        <v>540000</v>
      </c>
      <c r="D190" s="33">
        <f>D191+D192</f>
        <v>540000</v>
      </c>
      <c r="E190" s="33">
        <f t="shared" ref="E190:N190" si="103">E191+E192</f>
        <v>0</v>
      </c>
      <c r="F190" s="33">
        <f t="shared" si="103"/>
        <v>0</v>
      </c>
      <c r="G190" s="33">
        <f t="shared" si="103"/>
        <v>0</v>
      </c>
      <c r="H190" s="33">
        <f t="shared" si="103"/>
        <v>0</v>
      </c>
      <c r="I190" s="33">
        <f t="shared" si="103"/>
        <v>0</v>
      </c>
      <c r="J190" s="33">
        <f t="shared" si="103"/>
        <v>0</v>
      </c>
      <c r="K190" s="33">
        <f t="shared" si="103"/>
        <v>0</v>
      </c>
      <c r="L190" s="33">
        <f t="shared" si="103"/>
        <v>0</v>
      </c>
      <c r="M190" s="33">
        <f t="shared" si="103"/>
        <v>0</v>
      </c>
      <c r="N190" s="33">
        <f t="shared" si="103"/>
        <v>0</v>
      </c>
      <c r="O190" s="97" t="s">
        <v>486</v>
      </c>
      <c r="P190" s="100"/>
    </row>
    <row r="191" spans="1:230" s="26" customFormat="1" ht="156" customHeight="1" x14ac:dyDescent="0.25">
      <c r="A191" s="107"/>
      <c r="B191" s="31" t="s">
        <v>338</v>
      </c>
      <c r="C191" s="33">
        <f>D191+E191+F191+G191+H191+I191+J191+K191+L191+M191+N191</f>
        <v>0</v>
      </c>
      <c r="D191" s="33">
        <v>0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98"/>
      <c r="P191" s="101"/>
    </row>
    <row r="192" spans="1:230" s="26" customFormat="1" ht="96" customHeight="1" x14ac:dyDescent="0.25">
      <c r="A192" s="108"/>
      <c r="B192" s="31" t="s">
        <v>339</v>
      </c>
      <c r="C192" s="33">
        <f>D192+E192+F192+G192+H192+I192+J192+K192+L192+M192+N192</f>
        <v>540000</v>
      </c>
      <c r="D192" s="33">
        <v>540000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99"/>
      <c r="P192" s="102"/>
    </row>
    <row r="193" spans="1:19" s="26" customFormat="1" ht="33" customHeight="1" x14ac:dyDescent="0.25">
      <c r="A193" s="121" t="s">
        <v>374</v>
      </c>
      <c r="B193" s="122"/>
      <c r="C193" s="122"/>
      <c r="D193" s="122"/>
      <c r="E193" s="122"/>
      <c r="F193" s="122"/>
      <c r="G193" s="122"/>
      <c r="H193" s="122"/>
      <c r="I193" s="122"/>
      <c r="J193" s="122"/>
      <c r="K193" s="122"/>
      <c r="L193" s="122"/>
      <c r="M193" s="122"/>
      <c r="N193" s="122"/>
      <c r="O193" s="123"/>
      <c r="P193" s="75"/>
    </row>
    <row r="194" spans="1:19" s="26" customFormat="1" x14ac:dyDescent="0.25">
      <c r="A194" s="124"/>
      <c r="B194" s="125"/>
      <c r="C194" s="125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6"/>
      <c r="P194" s="76"/>
    </row>
    <row r="195" spans="1:19" s="26" customFormat="1" ht="33" customHeight="1" x14ac:dyDescent="0.25">
      <c r="A195" s="86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77"/>
    </row>
    <row r="196" spans="1:19" s="26" customFormat="1" x14ac:dyDescent="0.25">
      <c r="A196" s="97" t="s">
        <v>443</v>
      </c>
      <c r="B196" s="31" t="s">
        <v>340</v>
      </c>
      <c r="C196" s="48">
        <f>C199+C202</f>
        <v>35193519</v>
      </c>
      <c r="D196" s="48">
        <f>D199+D202</f>
        <v>6381229</v>
      </c>
      <c r="E196" s="48">
        <f>E199+E202</f>
        <v>2881229</v>
      </c>
      <c r="F196" s="48">
        <f t="shared" ref="F196" si="104">F199+F202</f>
        <v>2881229</v>
      </c>
      <c r="G196" s="48">
        <f>G197+G198</f>
        <v>2881229</v>
      </c>
      <c r="H196" s="48">
        <f t="shared" ref="H196:N196" si="105">H197+H198</f>
        <v>2881229</v>
      </c>
      <c r="I196" s="48">
        <f t="shared" si="105"/>
        <v>2881229</v>
      </c>
      <c r="J196" s="48">
        <f t="shared" si="105"/>
        <v>2881229</v>
      </c>
      <c r="K196" s="48">
        <f t="shared" si="105"/>
        <v>2881229</v>
      </c>
      <c r="L196" s="48">
        <f t="shared" si="105"/>
        <v>2881229</v>
      </c>
      <c r="M196" s="48">
        <f t="shared" si="105"/>
        <v>2881229</v>
      </c>
      <c r="N196" s="48">
        <f t="shared" si="105"/>
        <v>2881229</v>
      </c>
      <c r="O196" s="97" t="s">
        <v>486</v>
      </c>
      <c r="P196" s="72"/>
    </row>
    <row r="197" spans="1:19" s="26" customFormat="1" ht="159" customHeight="1" x14ac:dyDescent="0.25">
      <c r="A197" s="98"/>
      <c r="B197" s="31" t="s">
        <v>338</v>
      </c>
      <c r="C197" s="49">
        <f>C200+C203</f>
        <v>0</v>
      </c>
      <c r="D197" s="49">
        <f t="shared" ref="D197:F198" si="106">D200+D203</f>
        <v>0</v>
      </c>
      <c r="E197" s="49">
        <f t="shared" si="106"/>
        <v>0</v>
      </c>
      <c r="F197" s="49">
        <f t="shared" si="106"/>
        <v>0</v>
      </c>
      <c r="G197" s="48">
        <f>G200</f>
        <v>0</v>
      </c>
      <c r="H197" s="48">
        <f t="shared" ref="H197:N197" si="107">H200</f>
        <v>0</v>
      </c>
      <c r="I197" s="48">
        <f t="shared" si="107"/>
        <v>0</v>
      </c>
      <c r="J197" s="48">
        <f t="shared" si="107"/>
        <v>0</v>
      </c>
      <c r="K197" s="48">
        <f t="shared" si="107"/>
        <v>0</v>
      </c>
      <c r="L197" s="48">
        <f t="shared" si="107"/>
        <v>0</v>
      </c>
      <c r="M197" s="48">
        <f t="shared" si="107"/>
        <v>0</v>
      </c>
      <c r="N197" s="48">
        <f t="shared" si="107"/>
        <v>0</v>
      </c>
      <c r="O197" s="98"/>
      <c r="P197" s="72"/>
    </row>
    <row r="198" spans="1:19" s="26" customFormat="1" ht="195" customHeight="1" x14ac:dyDescent="0.25">
      <c r="A198" s="99"/>
      <c r="B198" s="31" t="s">
        <v>339</v>
      </c>
      <c r="C198" s="49">
        <f>C201+C204</f>
        <v>35193519</v>
      </c>
      <c r="D198" s="49">
        <f>D201+D204</f>
        <v>6381229</v>
      </c>
      <c r="E198" s="49">
        <f t="shared" si="106"/>
        <v>2881229</v>
      </c>
      <c r="F198" s="49">
        <f t="shared" si="106"/>
        <v>2881229</v>
      </c>
      <c r="G198" s="48">
        <f>G201</f>
        <v>2881229</v>
      </c>
      <c r="H198" s="48">
        <f t="shared" ref="H198:N198" si="108">H201</f>
        <v>2881229</v>
      </c>
      <c r="I198" s="48">
        <f t="shared" si="108"/>
        <v>2881229</v>
      </c>
      <c r="J198" s="48">
        <f t="shared" si="108"/>
        <v>2881229</v>
      </c>
      <c r="K198" s="48">
        <f t="shared" si="108"/>
        <v>2881229</v>
      </c>
      <c r="L198" s="48">
        <f t="shared" si="108"/>
        <v>2881229</v>
      </c>
      <c r="M198" s="48">
        <f t="shared" si="108"/>
        <v>2881229</v>
      </c>
      <c r="N198" s="48">
        <f t="shared" si="108"/>
        <v>2881229</v>
      </c>
      <c r="O198" s="99"/>
      <c r="P198" s="72"/>
    </row>
    <row r="199" spans="1:19" s="26" customFormat="1" ht="69" customHeight="1" x14ac:dyDescent="0.25">
      <c r="A199" s="97" t="s">
        <v>419</v>
      </c>
      <c r="B199" s="31" t="s">
        <v>340</v>
      </c>
      <c r="C199" s="49">
        <f>C200+C201</f>
        <v>34693519</v>
      </c>
      <c r="D199" s="49">
        <f t="shared" ref="D199:F199" si="109">D200+D201</f>
        <v>5881229</v>
      </c>
      <c r="E199" s="49">
        <f t="shared" si="109"/>
        <v>2881229</v>
      </c>
      <c r="F199" s="49">
        <f t="shared" si="109"/>
        <v>2881229</v>
      </c>
      <c r="G199" s="48">
        <f>G200+G201</f>
        <v>2881229</v>
      </c>
      <c r="H199" s="48">
        <f t="shared" ref="H199:N199" si="110">H200+H201</f>
        <v>2881229</v>
      </c>
      <c r="I199" s="48">
        <f t="shared" si="110"/>
        <v>2881229</v>
      </c>
      <c r="J199" s="48">
        <f t="shared" si="110"/>
        <v>2881229</v>
      </c>
      <c r="K199" s="48">
        <f t="shared" si="110"/>
        <v>2881229</v>
      </c>
      <c r="L199" s="48">
        <f t="shared" si="110"/>
        <v>2881229</v>
      </c>
      <c r="M199" s="48">
        <f t="shared" si="110"/>
        <v>2881229</v>
      </c>
      <c r="N199" s="48">
        <f t="shared" si="110"/>
        <v>2881229</v>
      </c>
      <c r="O199" s="97" t="s">
        <v>486</v>
      </c>
      <c r="P199" s="72"/>
    </row>
    <row r="200" spans="1:19" s="26" customFormat="1" ht="156" customHeight="1" x14ac:dyDescent="0.25">
      <c r="A200" s="98"/>
      <c r="B200" s="31" t="s">
        <v>338</v>
      </c>
      <c r="C200" s="49">
        <f>D200+E200+F200+G200+H200+I200+J200+K200+L200+M200+N200</f>
        <v>0</v>
      </c>
      <c r="D200" s="49">
        <v>0</v>
      </c>
      <c r="E200" s="49">
        <v>0</v>
      </c>
      <c r="F200" s="49">
        <v>0</v>
      </c>
      <c r="G200" s="49">
        <v>0</v>
      </c>
      <c r="H200" s="49">
        <v>0</v>
      </c>
      <c r="I200" s="49">
        <v>0</v>
      </c>
      <c r="J200" s="49">
        <v>0</v>
      </c>
      <c r="K200" s="49">
        <v>0</v>
      </c>
      <c r="L200" s="49">
        <v>0</v>
      </c>
      <c r="M200" s="49">
        <v>0</v>
      </c>
      <c r="N200" s="49">
        <v>0</v>
      </c>
      <c r="O200" s="98"/>
      <c r="P200" s="72"/>
    </row>
    <row r="201" spans="1:19" s="26" customFormat="1" ht="156" customHeight="1" x14ac:dyDescent="0.25">
      <c r="A201" s="99"/>
      <c r="B201" s="31" t="s">
        <v>339</v>
      </c>
      <c r="C201" s="49">
        <f>D201+E201+F201+G201+H201+I201+J201+K201+L201+M201+N201</f>
        <v>34693519</v>
      </c>
      <c r="D201" s="25">
        <v>5881229</v>
      </c>
      <c r="E201" s="25">
        <v>2881229</v>
      </c>
      <c r="F201" s="25">
        <v>2881229</v>
      </c>
      <c r="G201" s="25">
        <v>2881229</v>
      </c>
      <c r="H201" s="25">
        <v>2881229</v>
      </c>
      <c r="I201" s="25">
        <v>2881229</v>
      </c>
      <c r="J201" s="25">
        <v>2881229</v>
      </c>
      <c r="K201" s="25">
        <v>2881229</v>
      </c>
      <c r="L201" s="25">
        <v>2881229</v>
      </c>
      <c r="M201" s="25">
        <v>2881229</v>
      </c>
      <c r="N201" s="25">
        <v>2881229</v>
      </c>
      <c r="O201" s="99"/>
      <c r="P201" s="72"/>
    </row>
    <row r="202" spans="1:19" s="56" customFormat="1" x14ac:dyDescent="0.25">
      <c r="A202" s="97" t="s">
        <v>420</v>
      </c>
      <c r="B202" s="31" t="s">
        <v>340</v>
      </c>
      <c r="C202" s="49">
        <f>C203+C204</f>
        <v>500000</v>
      </c>
      <c r="D202" s="49">
        <f t="shared" ref="D202:N202" si="111">D203+D204</f>
        <v>500000</v>
      </c>
      <c r="E202" s="49">
        <f t="shared" si="111"/>
        <v>0</v>
      </c>
      <c r="F202" s="49">
        <f t="shared" si="111"/>
        <v>0</v>
      </c>
      <c r="G202" s="49">
        <f t="shared" si="111"/>
        <v>0</v>
      </c>
      <c r="H202" s="49">
        <f t="shared" si="111"/>
        <v>0</v>
      </c>
      <c r="I202" s="49">
        <f t="shared" si="111"/>
        <v>0</v>
      </c>
      <c r="J202" s="49">
        <f t="shared" si="111"/>
        <v>0</v>
      </c>
      <c r="K202" s="49">
        <f t="shared" si="111"/>
        <v>0</v>
      </c>
      <c r="L202" s="49">
        <f t="shared" si="111"/>
        <v>0</v>
      </c>
      <c r="M202" s="49">
        <f t="shared" si="111"/>
        <v>0</v>
      </c>
      <c r="N202" s="49">
        <f t="shared" si="111"/>
        <v>0</v>
      </c>
      <c r="O202" s="97" t="s">
        <v>486</v>
      </c>
      <c r="P202" s="72"/>
      <c r="Q202" s="26"/>
      <c r="R202" s="26"/>
      <c r="S202" s="26"/>
    </row>
    <row r="203" spans="1:19" s="56" customFormat="1" ht="168" customHeight="1" x14ac:dyDescent="0.25">
      <c r="A203" s="98"/>
      <c r="B203" s="31" t="s">
        <v>338</v>
      </c>
      <c r="C203" s="49">
        <f>D203+E203+F203+G203+H203+I203+J203+K203+L203+M203+N203</f>
        <v>0</v>
      </c>
      <c r="D203" s="49">
        <v>0</v>
      </c>
      <c r="E203" s="49">
        <v>0</v>
      </c>
      <c r="F203" s="49">
        <v>0</v>
      </c>
      <c r="G203" s="49">
        <v>0</v>
      </c>
      <c r="H203" s="49">
        <v>0</v>
      </c>
      <c r="I203" s="49">
        <v>0</v>
      </c>
      <c r="J203" s="49">
        <v>0</v>
      </c>
      <c r="K203" s="49">
        <v>0</v>
      </c>
      <c r="L203" s="49">
        <v>0</v>
      </c>
      <c r="M203" s="49">
        <v>0</v>
      </c>
      <c r="N203" s="49">
        <v>0</v>
      </c>
      <c r="O203" s="98"/>
      <c r="P203" s="72"/>
      <c r="Q203" s="26"/>
      <c r="R203" s="26"/>
      <c r="S203" s="26"/>
    </row>
    <row r="204" spans="1:19" s="56" customFormat="1" ht="93" customHeight="1" x14ac:dyDescent="0.25">
      <c r="A204" s="99"/>
      <c r="B204" s="31" t="s">
        <v>339</v>
      </c>
      <c r="C204" s="49">
        <f>D204+E204+F204+G204+H204+I204+J204+K204+L204+M204+N204</f>
        <v>500000</v>
      </c>
      <c r="D204" s="49">
        <v>500000</v>
      </c>
      <c r="E204" s="49">
        <v>0</v>
      </c>
      <c r="F204" s="49">
        <v>0</v>
      </c>
      <c r="G204" s="49">
        <v>0</v>
      </c>
      <c r="H204" s="49">
        <v>0</v>
      </c>
      <c r="I204" s="49">
        <v>0</v>
      </c>
      <c r="J204" s="49">
        <v>0</v>
      </c>
      <c r="K204" s="49">
        <v>0</v>
      </c>
      <c r="L204" s="49">
        <v>0</v>
      </c>
      <c r="M204" s="49">
        <v>0</v>
      </c>
      <c r="N204" s="49">
        <v>0</v>
      </c>
      <c r="O204" s="99"/>
      <c r="P204" s="72"/>
      <c r="Q204" s="26"/>
      <c r="R204" s="26"/>
      <c r="S204" s="26"/>
    </row>
    <row r="205" spans="1:19" s="26" customFormat="1" x14ac:dyDescent="0.25">
      <c r="A205" s="97" t="s">
        <v>444</v>
      </c>
      <c r="B205" s="31" t="s">
        <v>340</v>
      </c>
      <c r="C205" s="49">
        <f>C206+C207</f>
        <v>6900000</v>
      </c>
      <c r="D205" s="49">
        <f>D206+D207</f>
        <v>2300000</v>
      </c>
      <c r="E205" s="49">
        <f>E206+E207</f>
        <v>2300000</v>
      </c>
      <c r="F205" s="49">
        <f>F206+F207</f>
        <v>2300000</v>
      </c>
      <c r="G205" s="49">
        <f t="shared" ref="G205:N205" si="112">G206+G207</f>
        <v>0</v>
      </c>
      <c r="H205" s="49">
        <f t="shared" si="112"/>
        <v>0</v>
      </c>
      <c r="I205" s="49">
        <f t="shared" si="112"/>
        <v>0</v>
      </c>
      <c r="J205" s="49">
        <f t="shared" si="112"/>
        <v>0</v>
      </c>
      <c r="K205" s="49">
        <f t="shared" si="112"/>
        <v>0</v>
      </c>
      <c r="L205" s="49">
        <f t="shared" si="112"/>
        <v>0</v>
      </c>
      <c r="M205" s="49">
        <f t="shared" si="112"/>
        <v>0</v>
      </c>
      <c r="N205" s="49">
        <f t="shared" si="112"/>
        <v>0</v>
      </c>
      <c r="O205" s="97" t="s">
        <v>486</v>
      </c>
      <c r="P205" s="72"/>
    </row>
    <row r="206" spans="1:19" s="26" customFormat="1" ht="153" customHeight="1" x14ac:dyDescent="0.25">
      <c r="A206" s="98"/>
      <c r="B206" s="31" t="s">
        <v>338</v>
      </c>
      <c r="C206" s="49">
        <f>C209</f>
        <v>0</v>
      </c>
      <c r="D206" s="49">
        <v>0</v>
      </c>
      <c r="E206" s="49">
        <v>0</v>
      </c>
      <c r="F206" s="49">
        <v>0</v>
      </c>
      <c r="G206" s="49">
        <v>0</v>
      </c>
      <c r="H206" s="49">
        <v>0</v>
      </c>
      <c r="I206" s="49">
        <v>0</v>
      </c>
      <c r="J206" s="49">
        <v>0</v>
      </c>
      <c r="K206" s="49">
        <v>0</v>
      </c>
      <c r="L206" s="49">
        <v>0</v>
      </c>
      <c r="M206" s="49">
        <v>0</v>
      </c>
      <c r="N206" s="49">
        <v>0</v>
      </c>
      <c r="O206" s="98"/>
      <c r="P206" s="72"/>
    </row>
    <row r="207" spans="1:19" s="26" customFormat="1" ht="105" customHeight="1" x14ac:dyDescent="0.25">
      <c r="A207" s="99"/>
      <c r="B207" s="31" t="s">
        <v>339</v>
      </c>
      <c r="C207" s="49">
        <f>C210</f>
        <v>6900000</v>
      </c>
      <c r="D207" s="49">
        <f>D210</f>
        <v>2300000</v>
      </c>
      <c r="E207" s="49">
        <f>E210</f>
        <v>2300000</v>
      </c>
      <c r="F207" s="49">
        <f t="shared" ref="F207:N207" si="113">F210</f>
        <v>2300000</v>
      </c>
      <c r="G207" s="49">
        <f t="shared" si="113"/>
        <v>0</v>
      </c>
      <c r="H207" s="49">
        <f t="shared" si="113"/>
        <v>0</v>
      </c>
      <c r="I207" s="49">
        <f t="shared" si="113"/>
        <v>0</v>
      </c>
      <c r="J207" s="49">
        <f t="shared" si="113"/>
        <v>0</v>
      </c>
      <c r="K207" s="49">
        <f t="shared" si="113"/>
        <v>0</v>
      </c>
      <c r="L207" s="49">
        <f t="shared" si="113"/>
        <v>0</v>
      </c>
      <c r="M207" s="49">
        <f t="shared" si="113"/>
        <v>0</v>
      </c>
      <c r="N207" s="49">
        <f t="shared" si="113"/>
        <v>0</v>
      </c>
      <c r="O207" s="99"/>
      <c r="P207" s="72"/>
    </row>
    <row r="208" spans="1:19" s="26" customFormat="1" x14ac:dyDescent="0.25">
      <c r="A208" s="97" t="s">
        <v>487</v>
      </c>
      <c r="B208" s="31" t="s">
        <v>340</v>
      </c>
      <c r="C208" s="49">
        <f>C209+C210</f>
        <v>6900000</v>
      </c>
      <c r="D208" s="49">
        <f>D209+D210</f>
        <v>2300000</v>
      </c>
      <c r="E208" s="49">
        <f>E209+E210</f>
        <v>2300000</v>
      </c>
      <c r="F208" s="49">
        <f>F209+F210</f>
        <v>2300000</v>
      </c>
      <c r="G208" s="49">
        <f t="shared" ref="G208:N208" si="114">G209+G210</f>
        <v>0</v>
      </c>
      <c r="H208" s="49">
        <f t="shared" si="114"/>
        <v>0</v>
      </c>
      <c r="I208" s="49">
        <f t="shared" si="114"/>
        <v>0</v>
      </c>
      <c r="J208" s="49">
        <f t="shared" si="114"/>
        <v>0</v>
      </c>
      <c r="K208" s="49">
        <f t="shared" si="114"/>
        <v>0</v>
      </c>
      <c r="L208" s="49">
        <f t="shared" si="114"/>
        <v>0</v>
      </c>
      <c r="M208" s="49">
        <f t="shared" si="114"/>
        <v>0</v>
      </c>
      <c r="N208" s="49">
        <f t="shared" si="114"/>
        <v>0</v>
      </c>
      <c r="O208" s="97" t="s">
        <v>486</v>
      </c>
      <c r="P208" s="72"/>
    </row>
    <row r="209" spans="1:16" s="26" customFormat="1" ht="159" customHeight="1" x14ac:dyDescent="0.25">
      <c r="A209" s="98"/>
      <c r="B209" s="31" t="s">
        <v>338</v>
      </c>
      <c r="C209" s="49">
        <f>D209+E209+F209+G209+H209+I209+J209+K209+L209+M209+N209</f>
        <v>0</v>
      </c>
      <c r="D209" s="49">
        <v>0</v>
      </c>
      <c r="E209" s="49">
        <v>0</v>
      </c>
      <c r="F209" s="49">
        <v>0</v>
      </c>
      <c r="G209" s="49">
        <v>0</v>
      </c>
      <c r="H209" s="49">
        <v>0</v>
      </c>
      <c r="I209" s="49">
        <v>0</v>
      </c>
      <c r="J209" s="49">
        <v>0</v>
      </c>
      <c r="K209" s="49">
        <v>0</v>
      </c>
      <c r="L209" s="49">
        <v>0</v>
      </c>
      <c r="M209" s="49">
        <v>0</v>
      </c>
      <c r="N209" s="49">
        <v>0</v>
      </c>
      <c r="O209" s="98"/>
      <c r="P209" s="72"/>
    </row>
    <row r="210" spans="1:16" s="26" customFormat="1" ht="198" customHeight="1" x14ac:dyDescent="0.25">
      <c r="A210" s="99"/>
      <c r="B210" s="31" t="s">
        <v>339</v>
      </c>
      <c r="C210" s="49">
        <f>D210+E210+F210+G210+H210+I210+J210+K210+L210+M210+N210</f>
        <v>6900000</v>
      </c>
      <c r="D210" s="49">
        <v>2300000</v>
      </c>
      <c r="E210" s="49">
        <v>2300000</v>
      </c>
      <c r="F210" s="49">
        <v>2300000</v>
      </c>
      <c r="G210" s="49">
        <v>0</v>
      </c>
      <c r="H210" s="49">
        <v>0</v>
      </c>
      <c r="I210" s="49">
        <v>0</v>
      </c>
      <c r="J210" s="49">
        <v>0</v>
      </c>
      <c r="K210" s="49">
        <v>0</v>
      </c>
      <c r="L210" s="49">
        <v>0</v>
      </c>
      <c r="M210" s="49">
        <v>0</v>
      </c>
      <c r="N210" s="49">
        <v>0</v>
      </c>
      <c r="O210" s="99"/>
      <c r="P210" s="72"/>
    </row>
    <row r="211" spans="1:16" s="26" customFormat="1" x14ac:dyDescent="0.25">
      <c r="A211" s="97" t="s">
        <v>425</v>
      </c>
      <c r="B211" s="31" t="s">
        <v>340</v>
      </c>
      <c r="C211" s="49">
        <f>C212+C213</f>
        <v>870000</v>
      </c>
      <c r="D211" s="49">
        <f>D212+D213</f>
        <v>290000</v>
      </c>
      <c r="E211" s="49">
        <f>E212+E213</f>
        <v>290000</v>
      </c>
      <c r="F211" s="49">
        <f t="shared" ref="F211:N211" si="115">F212+F213</f>
        <v>290000</v>
      </c>
      <c r="G211" s="49">
        <f t="shared" si="115"/>
        <v>0</v>
      </c>
      <c r="H211" s="49">
        <f t="shared" si="115"/>
        <v>0</v>
      </c>
      <c r="I211" s="49">
        <f t="shared" si="115"/>
        <v>0</v>
      </c>
      <c r="J211" s="49">
        <f t="shared" si="115"/>
        <v>0</v>
      </c>
      <c r="K211" s="49">
        <f t="shared" si="115"/>
        <v>0</v>
      </c>
      <c r="L211" s="49">
        <f t="shared" si="115"/>
        <v>0</v>
      </c>
      <c r="M211" s="49">
        <f t="shared" si="115"/>
        <v>0</v>
      </c>
      <c r="N211" s="49">
        <f t="shared" si="115"/>
        <v>0</v>
      </c>
      <c r="O211" s="97" t="s">
        <v>486</v>
      </c>
      <c r="P211" s="72"/>
    </row>
    <row r="212" spans="1:16" s="26" customFormat="1" ht="156" customHeight="1" x14ac:dyDescent="0.25">
      <c r="A212" s="98"/>
      <c r="B212" s="31" t="s">
        <v>338</v>
      </c>
      <c r="C212" s="49">
        <f>C215</f>
        <v>0</v>
      </c>
      <c r="D212" s="49">
        <f t="shared" ref="D212:N212" si="116">D215</f>
        <v>0</v>
      </c>
      <c r="E212" s="49">
        <f t="shared" si="116"/>
        <v>0</v>
      </c>
      <c r="F212" s="49">
        <f t="shared" si="116"/>
        <v>0</v>
      </c>
      <c r="G212" s="49">
        <f t="shared" si="116"/>
        <v>0</v>
      </c>
      <c r="H212" s="49">
        <f t="shared" si="116"/>
        <v>0</v>
      </c>
      <c r="I212" s="49">
        <f t="shared" si="116"/>
        <v>0</v>
      </c>
      <c r="J212" s="49">
        <f t="shared" si="116"/>
        <v>0</v>
      </c>
      <c r="K212" s="49">
        <f t="shared" si="116"/>
        <v>0</v>
      </c>
      <c r="L212" s="49">
        <f t="shared" si="116"/>
        <v>0</v>
      </c>
      <c r="M212" s="49">
        <f t="shared" si="116"/>
        <v>0</v>
      </c>
      <c r="N212" s="49">
        <f t="shared" si="116"/>
        <v>0</v>
      </c>
      <c r="O212" s="98"/>
      <c r="P212" s="72"/>
    </row>
    <row r="213" spans="1:16" s="26" customFormat="1" ht="174" customHeight="1" x14ac:dyDescent="0.25">
      <c r="A213" s="99"/>
      <c r="B213" s="31" t="s">
        <v>339</v>
      </c>
      <c r="C213" s="49">
        <f>C216</f>
        <v>870000</v>
      </c>
      <c r="D213" s="49">
        <f>D216</f>
        <v>290000</v>
      </c>
      <c r="E213" s="49">
        <f>E216</f>
        <v>290000</v>
      </c>
      <c r="F213" s="49">
        <f t="shared" ref="F213:N213" si="117">F216</f>
        <v>290000</v>
      </c>
      <c r="G213" s="49">
        <f t="shared" si="117"/>
        <v>0</v>
      </c>
      <c r="H213" s="49">
        <f t="shared" si="117"/>
        <v>0</v>
      </c>
      <c r="I213" s="49">
        <f t="shared" si="117"/>
        <v>0</v>
      </c>
      <c r="J213" s="49">
        <f t="shared" si="117"/>
        <v>0</v>
      </c>
      <c r="K213" s="49">
        <f t="shared" si="117"/>
        <v>0</v>
      </c>
      <c r="L213" s="49">
        <f t="shared" si="117"/>
        <v>0</v>
      </c>
      <c r="M213" s="49">
        <f t="shared" si="117"/>
        <v>0</v>
      </c>
      <c r="N213" s="49">
        <f t="shared" si="117"/>
        <v>0</v>
      </c>
      <c r="O213" s="99"/>
      <c r="P213" s="72"/>
    </row>
    <row r="214" spans="1:16" s="26" customFormat="1" x14ac:dyDescent="0.25">
      <c r="A214" s="97" t="s">
        <v>490</v>
      </c>
      <c r="B214" s="31" t="s">
        <v>340</v>
      </c>
      <c r="C214" s="33">
        <f>C215+C216</f>
        <v>870000</v>
      </c>
      <c r="D214" s="33">
        <f>D215+D216</f>
        <v>290000</v>
      </c>
      <c r="E214" s="33">
        <f>E215+E216</f>
        <v>290000</v>
      </c>
      <c r="F214" s="33">
        <f t="shared" ref="F214:N214" si="118">F215+F216</f>
        <v>290000</v>
      </c>
      <c r="G214" s="33">
        <f t="shared" si="118"/>
        <v>0</v>
      </c>
      <c r="H214" s="33">
        <f t="shared" si="118"/>
        <v>0</v>
      </c>
      <c r="I214" s="33">
        <f t="shared" si="118"/>
        <v>0</v>
      </c>
      <c r="J214" s="33">
        <f t="shared" si="118"/>
        <v>0</v>
      </c>
      <c r="K214" s="33">
        <f t="shared" si="118"/>
        <v>0</v>
      </c>
      <c r="L214" s="33">
        <f t="shared" si="118"/>
        <v>0</v>
      </c>
      <c r="M214" s="33">
        <f t="shared" si="118"/>
        <v>0</v>
      </c>
      <c r="N214" s="33">
        <f t="shared" si="118"/>
        <v>0</v>
      </c>
      <c r="O214" s="97" t="s">
        <v>486</v>
      </c>
      <c r="P214" s="100"/>
    </row>
    <row r="215" spans="1:16" s="26" customFormat="1" ht="147" customHeight="1" x14ac:dyDescent="0.25">
      <c r="A215" s="98"/>
      <c r="B215" s="31" t="s">
        <v>338</v>
      </c>
      <c r="C215" s="33">
        <v>0</v>
      </c>
      <c r="D215" s="33">
        <v>0</v>
      </c>
      <c r="E215" s="33">
        <v>0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98"/>
      <c r="P215" s="101"/>
    </row>
    <row r="216" spans="1:16" s="26" customFormat="1" ht="75" customHeight="1" x14ac:dyDescent="0.25">
      <c r="A216" s="99"/>
      <c r="B216" s="31" t="s">
        <v>339</v>
      </c>
      <c r="C216" s="33">
        <f>D216+E216+F216+G216+H216+I216+J216+K216+L216++M216+N216</f>
        <v>870000</v>
      </c>
      <c r="D216" s="33">
        <v>290000</v>
      </c>
      <c r="E216" s="33">
        <v>290000</v>
      </c>
      <c r="F216" s="33">
        <v>290000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99"/>
      <c r="P216" s="102"/>
    </row>
    <row r="217" spans="1:16" s="26" customFormat="1" ht="33" customHeight="1" x14ac:dyDescent="0.25">
      <c r="A217" s="121" t="s">
        <v>361</v>
      </c>
      <c r="B217" s="122"/>
      <c r="C217" s="122"/>
      <c r="D217" s="122"/>
      <c r="E217" s="122"/>
      <c r="F217" s="122"/>
      <c r="G217" s="122"/>
      <c r="H217" s="122"/>
      <c r="I217" s="122"/>
      <c r="J217" s="122"/>
      <c r="K217" s="122"/>
      <c r="L217" s="122"/>
      <c r="M217" s="122"/>
      <c r="N217" s="122"/>
      <c r="O217" s="123"/>
      <c r="P217" s="75"/>
    </row>
    <row r="218" spans="1:16" s="26" customFormat="1" x14ac:dyDescent="0.25">
      <c r="A218" s="124"/>
      <c r="B218" s="125"/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6"/>
      <c r="P218" s="76"/>
    </row>
    <row r="219" spans="1:16" s="26" customFormat="1" x14ac:dyDescent="0.25">
      <c r="A219" s="127"/>
      <c r="B219" s="128"/>
      <c r="C219" s="128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9"/>
      <c r="P219" s="77"/>
    </row>
    <row r="220" spans="1:16" s="26" customFormat="1" x14ac:dyDescent="0.25">
      <c r="A220" s="97" t="s">
        <v>426</v>
      </c>
      <c r="B220" s="31" t="s">
        <v>340</v>
      </c>
      <c r="C220" s="33">
        <f>C221+C222</f>
        <v>1174784.43</v>
      </c>
      <c r="D220" s="33">
        <f>D221+D222</f>
        <v>99750</v>
      </c>
      <c r="E220" s="33">
        <f>E221+E222</f>
        <v>1075034.43</v>
      </c>
      <c r="F220" s="33">
        <f t="shared" ref="F220:N220" si="119">F221+F222</f>
        <v>0</v>
      </c>
      <c r="G220" s="33">
        <f t="shared" si="119"/>
        <v>0</v>
      </c>
      <c r="H220" s="33">
        <f t="shared" si="119"/>
        <v>0</v>
      </c>
      <c r="I220" s="33">
        <f t="shared" si="119"/>
        <v>0</v>
      </c>
      <c r="J220" s="33">
        <f t="shared" si="119"/>
        <v>0</v>
      </c>
      <c r="K220" s="33">
        <f t="shared" si="119"/>
        <v>0</v>
      </c>
      <c r="L220" s="33">
        <f t="shared" si="119"/>
        <v>0</v>
      </c>
      <c r="M220" s="33">
        <f t="shared" si="119"/>
        <v>0</v>
      </c>
      <c r="N220" s="33">
        <f t="shared" si="119"/>
        <v>0</v>
      </c>
      <c r="O220" s="97" t="s">
        <v>477</v>
      </c>
      <c r="P220" s="81"/>
    </row>
    <row r="221" spans="1:16" s="26" customFormat="1" ht="66" x14ac:dyDescent="0.25">
      <c r="A221" s="98"/>
      <c r="B221" s="31" t="s">
        <v>338</v>
      </c>
      <c r="C221" s="33">
        <f>C224+C227</f>
        <v>0</v>
      </c>
      <c r="D221" s="33">
        <v>0</v>
      </c>
      <c r="E221" s="33">
        <v>0</v>
      </c>
      <c r="F221" s="33">
        <v>0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98"/>
      <c r="P221" s="73"/>
    </row>
    <row r="222" spans="1:16" s="26" customFormat="1" ht="168" customHeight="1" x14ac:dyDescent="0.25">
      <c r="A222" s="99"/>
      <c r="B222" s="31" t="s">
        <v>339</v>
      </c>
      <c r="C222" s="33">
        <f>C225+C228</f>
        <v>1174784.43</v>
      </c>
      <c r="D222" s="33">
        <f>D225+D228</f>
        <v>99750</v>
      </c>
      <c r="E222" s="33">
        <f>E225+E228</f>
        <v>1075034.43</v>
      </c>
      <c r="F222" s="33">
        <f t="shared" ref="F222" si="120">F225+F228</f>
        <v>0</v>
      </c>
      <c r="G222" s="33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99"/>
      <c r="P222" s="73"/>
    </row>
    <row r="223" spans="1:16" s="26" customFormat="1" x14ac:dyDescent="0.25">
      <c r="A223" s="97" t="s">
        <v>362</v>
      </c>
      <c r="B223" s="31" t="s">
        <v>340</v>
      </c>
      <c r="C223" s="33">
        <f>C224+C225</f>
        <v>99750</v>
      </c>
      <c r="D223" s="33">
        <f t="shared" ref="D223:N223" si="121">D224+D225</f>
        <v>99750</v>
      </c>
      <c r="E223" s="33">
        <f t="shared" si="121"/>
        <v>0</v>
      </c>
      <c r="F223" s="33">
        <f t="shared" si="121"/>
        <v>0</v>
      </c>
      <c r="G223" s="33">
        <f t="shared" si="121"/>
        <v>0</v>
      </c>
      <c r="H223" s="33">
        <f t="shared" si="121"/>
        <v>0</v>
      </c>
      <c r="I223" s="33">
        <f t="shared" si="121"/>
        <v>0</v>
      </c>
      <c r="J223" s="33">
        <f t="shared" si="121"/>
        <v>0</v>
      </c>
      <c r="K223" s="33">
        <f t="shared" si="121"/>
        <v>0</v>
      </c>
      <c r="L223" s="33">
        <f t="shared" si="121"/>
        <v>0</v>
      </c>
      <c r="M223" s="33">
        <f t="shared" si="121"/>
        <v>0</v>
      </c>
      <c r="N223" s="33">
        <f t="shared" si="121"/>
        <v>0</v>
      </c>
      <c r="O223" s="97" t="s">
        <v>462</v>
      </c>
      <c r="P223" s="73"/>
    </row>
    <row r="224" spans="1:16" s="26" customFormat="1" ht="159" customHeight="1" x14ac:dyDescent="0.25">
      <c r="A224" s="98"/>
      <c r="B224" s="31" t="s">
        <v>338</v>
      </c>
      <c r="C224" s="33">
        <f>D224+E224+F224+G224+H224+I224+J224+K224+L224+M224+N224</f>
        <v>0</v>
      </c>
      <c r="D224" s="33">
        <v>0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98"/>
      <c r="P224" s="73"/>
    </row>
    <row r="225" spans="1:230" s="26" customFormat="1" ht="93" customHeight="1" x14ac:dyDescent="0.25">
      <c r="A225" s="99"/>
      <c r="B225" s="31" t="s">
        <v>339</v>
      </c>
      <c r="C225" s="33">
        <f>D225+E225+F225+G225+H225+I225+J225+K225+L225+M225+N225</f>
        <v>99750</v>
      </c>
      <c r="D225" s="33">
        <v>99750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99"/>
      <c r="P225" s="73"/>
    </row>
    <row r="226" spans="1:230" s="26" customFormat="1" x14ac:dyDescent="0.25">
      <c r="A226" s="97" t="s">
        <v>385</v>
      </c>
      <c r="B226" s="31" t="s">
        <v>340</v>
      </c>
      <c r="C226" s="33">
        <f>C227+C228</f>
        <v>1075034.43</v>
      </c>
      <c r="D226" s="33">
        <f>D227+D228</f>
        <v>0</v>
      </c>
      <c r="E226" s="33">
        <f>E227+E228</f>
        <v>1075034.43</v>
      </c>
      <c r="F226" s="33">
        <f t="shared" ref="F226" si="122">F227+F228</f>
        <v>0</v>
      </c>
      <c r="G226" s="33"/>
      <c r="H226" s="33"/>
      <c r="I226" s="33"/>
      <c r="J226" s="33"/>
      <c r="K226" s="33"/>
      <c r="L226" s="33"/>
      <c r="M226" s="33"/>
      <c r="N226" s="33"/>
      <c r="O226" s="97" t="s">
        <v>465</v>
      </c>
      <c r="P226" s="73"/>
    </row>
    <row r="227" spans="1:230" s="26" customFormat="1" ht="156" customHeight="1" x14ac:dyDescent="0.25">
      <c r="A227" s="98"/>
      <c r="B227" s="31" t="s">
        <v>338</v>
      </c>
      <c r="C227" s="33">
        <f>D227+E227+F227+G227+H227+I227+J227+K227+L227+M227+N227</f>
        <v>0</v>
      </c>
      <c r="D227" s="33">
        <v>0</v>
      </c>
      <c r="E227" s="33">
        <v>0</v>
      </c>
      <c r="F227" s="33">
        <v>0</v>
      </c>
      <c r="G227" s="33"/>
      <c r="H227" s="33"/>
      <c r="I227" s="33"/>
      <c r="J227" s="33"/>
      <c r="K227" s="33"/>
      <c r="L227" s="33"/>
      <c r="M227" s="33"/>
      <c r="N227" s="33"/>
      <c r="O227" s="98"/>
      <c r="P227" s="73"/>
    </row>
    <row r="228" spans="1:230" s="26" customFormat="1" ht="99" customHeight="1" x14ac:dyDescent="0.25">
      <c r="A228" s="99"/>
      <c r="B228" s="31" t="s">
        <v>339</v>
      </c>
      <c r="C228" s="33">
        <f>D228+E228+F228+G228+H228+I228+J228+K228+L228+M228+N228</f>
        <v>1075034.43</v>
      </c>
      <c r="D228" s="33">
        <v>0</v>
      </c>
      <c r="E228" s="33">
        <v>1075034.43</v>
      </c>
      <c r="F228" s="33">
        <v>0</v>
      </c>
      <c r="G228" s="33"/>
      <c r="H228" s="33"/>
      <c r="I228" s="33"/>
      <c r="J228" s="33"/>
      <c r="K228" s="33"/>
      <c r="L228" s="33"/>
      <c r="M228" s="33"/>
      <c r="N228" s="33"/>
      <c r="O228" s="99"/>
      <c r="P228" s="73"/>
    </row>
    <row r="229" spans="1:230" s="26" customFormat="1" x14ac:dyDescent="0.25">
      <c r="A229" s="97" t="s">
        <v>432</v>
      </c>
      <c r="B229" s="31" t="s">
        <v>340</v>
      </c>
      <c r="C229" s="33">
        <f>C230+C231</f>
        <v>0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97" t="s">
        <v>462</v>
      </c>
      <c r="P229" s="73"/>
    </row>
    <row r="230" spans="1:230" s="26" customFormat="1" ht="66" x14ac:dyDescent="0.25">
      <c r="A230" s="98"/>
      <c r="B230" s="31" t="s">
        <v>338</v>
      </c>
      <c r="C230" s="33">
        <f>D230+E230+F230+G230+H230+I230+J230+K230+L230+M230+N230</f>
        <v>0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98"/>
      <c r="P230" s="73"/>
    </row>
    <row r="231" spans="1:230" s="26" customFormat="1" x14ac:dyDescent="0.25">
      <c r="A231" s="99"/>
      <c r="B231" s="31" t="s">
        <v>339</v>
      </c>
      <c r="C231" s="33">
        <f>D231+E231+F231+G231+H231+I231+J231+K231+L231+M231+N231</f>
        <v>0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99"/>
      <c r="P231" s="73"/>
    </row>
    <row r="232" spans="1:230" s="26" customFormat="1" x14ac:dyDescent="0.25">
      <c r="A232" s="106" t="s">
        <v>440</v>
      </c>
      <c r="B232" s="31" t="s">
        <v>340</v>
      </c>
      <c r="C232" s="25">
        <f>C233+C234</f>
        <v>93619887.060000002</v>
      </c>
      <c r="D232" s="25">
        <f>D233+D234</f>
        <v>28005007.300000001</v>
      </c>
      <c r="E232" s="25">
        <f t="shared" ref="E232:N232" si="123">E233+E234</f>
        <v>18574903.879999999</v>
      </c>
      <c r="F232" s="25">
        <f>F233+F234</f>
        <v>18645103.879999999</v>
      </c>
      <c r="G232" s="25">
        <f>G233+G234</f>
        <v>3494959</v>
      </c>
      <c r="H232" s="25">
        <f t="shared" si="123"/>
        <v>3603759</v>
      </c>
      <c r="I232" s="25">
        <f t="shared" si="123"/>
        <v>3494959</v>
      </c>
      <c r="J232" s="25">
        <f t="shared" si="123"/>
        <v>3603759</v>
      </c>
      <c r="K232" s="25">
        <f t="shared" si="123"/>
        <v>3494959</v>
      </c>
      <c r="L232" s="25">
        <f t="shared" si="123"/>
        <v>3603759</v>
      </c>
      <c r="M232" s="25">
        <f t="shared" si="123"/>
        <v>3494959</v>
      </c>
      <c r="N232" s="25">
        <f t="shared" si="123"/>
        <v>3603759</v>
      </c>
      <c r="O232" s="38" t="s">
        <v>197</v>
      </c>
      <c r="P232" s="81" t="s">
        <v>197</v>
      </c>
      <c r="Q232" s="19"/>
      <c r="R232" s="19"/>
      <c r="S232" s="19"/>
    </row>
    <row r="233" spans="1:230" s="26" customFormat="1" ht="159" customHeight="1" x14ac:dyDescent="0.25">
      <c r="A233" s="107"/>
      <c r="B233" s="31" t="s">
        <v>338</v>
      </c>
      <c r="C233" s="25">
        <f>D233+E233+F233+G233+H233+I233+J233+K233+L233+M233+N233</f>
        <v>106700</v>
      </c>
      <c r="D233" s="25">
        <f>D14+D23+D29+D49+D58+D88+D118+D130+D137+D149+D158+D170+D176+D188+D197+D206+D212+D221+D230+D239+D254+D263+D269+D275+D291+D297+D306</f>
        <v>106700</v>
      </c>
      <c r="E233" s="25">
        <f t="shared" ref="E233:N233" si="124">E14+E23+E29+E49+E58+E88+E118+E130+E137+E149+E158+E170+E176+E188+E197+E206+E212+E221+E230</f>
        <v>0</v>
      </c>
      <c r="F233" s="25">
        <f t="shared" si="124"/>
        <v>0</v>
      </c>
      <c r="G233" s="25">
        <f t="shared" si="124"/>
        <v>0</v>
      </c>
      <c r="H233" s="25">
        <f t="shared" si="124"/>
        <v>0</v>
      </c>
      <c r="I233" s="25">
        <f t="shared" si="124"/>
        <v>0</v>
      </c>
      <c r="J233" s="25">
        <f t="shared" si="124"/>
        <v>0</v>
      </c>
      <c r="K233" s="25">
        <f t="shared" si="124"/>
        <v>0</v>
      </c>
      <c r="L233" s="25">
        <f t="shared" si="124"/>
        <v>0</v>
      </c>
      <c r="M233" s="25">
        <f t="shared" si="124"/>
        <v>0</v>
      </c>
      <c r="N233" s="25">
        <f t="shared" si="124"/>
        <v>0</v>
      </c>
      <c r="O233" s="38" t="s">
        <v>197</v>
      </c>
      <c r="P233" s="81" t="s">
        <v>197</v>
      </c>
    </row>
    <row r="234" spans="1:230" s="34" customFormat="1" ht="177" customHeight="1" x14ac:dyDescent="0.25">
      <c r="A234" s="108"/>
      <c r="B234" s="31" t="s">
        <v>339</v>
      </c>
      <c r="C234" s="25">
        <f>D234+E234+F234+G234+H234+I234+J234+K234+L234+M234+N234</f>
        <v>93513187.060000002</v>
      </c>
      <c r="D234" s="25">
        <f>D15+D24+D30+D50+D59+D89+D119+D131+D138+D150+D159+D171+D177+D189+D198+D207+D213+D222+D231</f>
        <v>27898307.300000001</v>
      </c>
      <c r="E234" s="25">
        <f t="shared" ref="E234:N234" si="125">E15+E24+E30+E50+E59+E89+E119+E131+E138+E150+E159+E171+E177+E189+E198+E207+E213+E222+E231</f>
        <v>18574903.879999999</v>
      </c>
      <c r="F234" s="25">
        <f t="shared" si="125"/>
        <v>18645103.879999999</v>
      </c>
      <c r="G234" s="25">
        <f t="shared" si="125"/>
        <v>3494959</v>
      </c>
      <c r="H234" s="25">
        <f t="shared" si="125"/>
        <v>3603759</v>
      </c>
      <c r="I234" s="25">
        <f t="shared" si="125"/>
        <v>3494959</v>
      </c>
      <c r="J234" s="25">
        <f t="shared" si="125"/>
        <v>3603759</v>
      </c>
      <c r="K234" s="25">
        <f t="shared" si="125"/>
        <v>3494959</v>
      </c>
      <c r="L234" s="25">
        <f t="shared" si="125"/>
        <v>3603759</v>
      </c>
      <c r="M234" s="25">
        <f t="shared" si="125"/>
        <v>3494959</v>
      </c>
      <c r="N234" s="25">
        <f t="shared" si="125"/>
        <v>3603759</v>
      </c>
      <c r="O234" s="38" t="s">
        <v>197</v>
      </c>
      <c r="P234" s="81" t="s">
        <v>197</v>
      </c>
      <c r="Q234" s="41"/>
      <c r="R234" s="41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  <c r="BI234" s="26"/>
      <c r="BJ234" s="26"/>
      <c r="BK234" s="26"/>
      <c r="BL234" s="26"/>
      <c r="BM234" s="26"/>
      <c r="BN234" s="26"/>
      <c r="BO234" s="26"/>
      <c r="BP234" s="26"/>
      <c r="BQ234" s="26"/>
      <c r="BR234" s="26"/>
      <c r="BS234" s="26"/>
      <c r="BT234" s="26"/>
      <c r="BU234" s="26"/>
      <c r="BV234" s="26"/>
      <c r="BW234" s="26"/>
      <c r="BX234" s="26"/>
      <c r="BY234" s="26"/>
      <c r="BZ234" s="26"/>
      <c r="CA234" s="26"/>
      <c r="CB234" s="26"/>
      <c r="CC234" s="26"/>
      <c r="CD234" s="26"/>
      <c r="CE234" s="26"/>
      <c r="CF234" s="26"/>
      <c r="CG234" s="26"/>
      <c r="CH234" s="26"/>
      <c r="CI234" s="26"/>
      <c r="CJ234" s="26"/>
      <c r="CK234" s="26"/>
      <c r="CL234" s="26"/>
      <c r="CM234" s="26"/>
      <c r="CN234" s="26"/>
      <c r="CO234" s="26"/>
      <c r="CP234" s="26"/>
      <c r="CQ234" s="26"/>
      <c r="CR234" s="26"/>
      <c r="CS234" s="26"/>
      <c r="CT234" s="26"/>
      <c r="CU234" s="26"/>
      <c r="CV234" s="26"/>
      <c r="CW234" s="26"/>
      <c r="CX234" s="26"/>
      <c r="CY234" s="26"/>
      <c r="CZ234" s="26"/>
      <c r="DA234" s="26"/>
      <c r="DB234" s="26"/>
      <c r="DC234" s="26"/>
      <c r="DD234" s="26"/>
      <c r="DE234" s="26"/>
      <c r="DF234" s="26"/>
      <c r="DG234" s="26"/>
      <c r="DH234" s="26"/>
      <c r="DI234" s="26"/>
      <c r="DJ234" s="26"/>
      <c r="DK234" s="26"/>
      <c r="DL234" s="26"/>
      <c r="DM234" s="26"/>
      <c r="DN234" s="26"/>
      <c r="DO234" s="26"/>
      <c r="DP234" s="26"/>
      <c r="DQ234" s="26"/>
      <c r="DR234" s="26"/>
      <c r="DS234" s="26"/>
      <c r="DT234" s="26"/>
      <c r="DU234" s="26"/>
      <c r="DV234" s="26"/>
      <c r="DW234" s="26"/>
      <c r="DX234" s="26"/>
      <c r="DY234" s="26"/>
      <c r="DZ234" s="26"/>
      <c r="EA234" s="26"/>
      <c r="EB234" s="26"/>
      <c r="EC234" s="26"/>
      <c r="ED234" s="26"/>
      <c r="EE234" s="26"/>
      <c r="EF234" s="26"/>
      <c r="EG234" s="26"/>
      <c r="EH234" s="26"/>
      <c r="EI234" s="26"/>
      <c r="EJ234" s="26"/>
      <c r="EK234" s="26"/>
      <c r="EL234" s="26"/>
      <c r="EM234" s="26"/>
      <c r="EN234" s="26"/>
      <c r="EO234" s="26"/>
      <c r="EP234" s="26"/>
      <c r="EQ234" s="26"/>
      <c r="ER234" s="26"/>
      <c r="ES234" s="26"/>
      <c r="ET234" s="26"/>
      <c r="EU234" s="26"/>
      <c r="EV234" s="26"/>
      <c r="EW234" s="26"/>
      <c r="EX234" s="26"/>
      <c r="EY234" s="26"/>
      <c r="EZ234" s="26"/>
      <c r="FA234" s="26"/>
      <c r="FB234" s="26"/>
      <c r="FC234" s="26"/>
      <c r="FD234" s="26"/>
      <c r="FE234" s="26"/>
      <c r="FF234" s="26"/>
      <c r="FG234" s="26"/>
      <c r="FH234" s="26"/>
      <c r="FI234" s="26"/>
      <c r="FJ234" s="26"/>
      <c r="FK234" s="26"/>
      <c r="FL234" s="26"/>
      <c r="FM234" s="26"/>
      <c r="FN234" s="26"/>
      <c r="FO234" s="26"/>
      <c r="FP234" s="26"/>
      <c r="FQ234" s="26"/>
      <c r="FR234" s="26"/>
      <c r="FS234" s="26"/>
      <c r="FT234" s="26"/>
      <c r="FU234" s="26"/>
      <c r="FV234" s="26"/>
      <c r="FW234" s="26"/>
      <c r="FX234" s="26"/>
      <c r="FY234" s="26"/>
      <c r="FZ234" s="26"/>
      <c r="GA234" s="26"/>
      <c r="GB234" s="26"/>
      <c r="GC234" s="26"/>
      <c r="GD234" s="26"/>
      <c r="GE234" s="26"/>
      <c r="GF234" s="26"/>
      <c r="GG234" s="26"/>
      <c r="GH234" s="26"/>
      <c r="GI234" s="26"/>
      <c r="GJ234" s="26"/>
      <c r="GK234" s="26"/>
      <c r="GL234" s="26"/>
      <c r="GM234" s="26"/>
      <c r="GN234" s="26"/>
      <c r="GO234" s="26"/>
      <c r="GP234" s="26"/>
      <c r="GQ234" s="26"/>
      <c r="GR234" s="26"/>
      <c r="GS234" s="26"/>
      <c r="GT234" s="26"/>
      <c r="GU234" s="26"/>
      <c r="GV234" s="26"/>
      <c r="GW234" s="26"/>
      <c r="GX234" s="26"/>
      <c r="GY234" s="26"/>
      <c r="GZ234" s="26"/>
      <c r="HA234" s="26"/>
      <c r="HB234" s="26"/>
      <c r="HC234" s="26"/>
      <c r="HD234" s="26"/>
      <c r="HE234" s="26"/>
      <c r="HF234" s="26"/>
      <c r="HG234" s="26"/>
      <c r="HH234" s="26"/>
      <c r="HI234" s="26"/>
      <c r="HJ234" s="26"/>
      <c r="HK234" s="26"/>
      <c r="HL234" s="26"/>
      <c r="HM234" s="26"/>
      <c r="HN234" s="26"/>
      <c r="HO234" s="26"/>
      <c r="HP234" s="26"/>
      <c r="HQ234" s="26"/>
      <c r="HR234" s="26"/>
      <c r="HS234" s="26"/>
      <c r="HT234" s="26"/>
      <c r="HU234" s="26"/>
      <c r="HV234" s="26"/>
    </row>
    <row r="235" spans="1:230" s="30" customFormat="1" ht="72" customHeight="1" x14ac:dyDescent="0.25">
      <c r="A235" s="118" t="s">
        <v>376</v>
      </c>
      <c r="B235" s="119"/>
      <c r="C235" s="119"/>
      <c r="D235" s="119"/>
      <c r="E235" s="119"/>
      <c r="F235" s="119"/>
      <c r="G235" s="119"/>
      <c r="H235" s="119"/>
      <c r="I235" s="119"/>
      <c r="J235" s="119"/>
      <c r="K235" s="119"/>
      <c r="L235" s="119"/>
      <c r="M235" s="119"/>
      <c r="N235" s="119"/>
      <c r="O235" s="120"/>
      <c r="P235" s="90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6"/>
      <c r="BE235" s="26"/>
      <c r="BF235" s="26"/>
      <c r="BG235" s="26"/>
      <c r="BH235" s="26"/>
      <c r="BI235" s="26"/>
      <c r="BJ235" s="26"/>
      <c r="BK235" s="26"/>
      <c r="BL235" s="26"/>
      <c r="BM235" s="26"/>
      <c r="BN235" s="26"/>
      <c r="BO235" s="26"/>
      <c r="BP235" s="26"/>
      <c r="BQ235" s="26"/>
      <c r="BR235" s="26"/>
      <c r="BS235" s="26"/>
      <c r="BT235" s="26"/>
      <c r="BU235" s="26"/>
      <c r="BV235" s="26"/>
      <c r="BW235" s="26"/>
      <c r="BX235" s="26"/>
      <c r="BY235" s="26"/>
      <c r="BZ235" s="26"/>
      <c r="CA235" s="26"/>
      <c r="CB235" s="26"/>
      <c r="CC235" s="26"/>
      <c r="CD235" s="26"/>
      <c r="CE235" s="26"/>
      <c r="CF235" s="26"/>
      <c r="CG235" s="26"/>
      <c r="CH235" s="26"/>
      <c r="CI235" s="26"/>
      <c r="CJ235" s="26"/>
      <c r="CK235" s="26"/>
      <c r="CL235" s="26"/>
      <c r="CM235" s="26"/>
      <c r="CN235" s="26"/>
      <c r="CO235" s="26"/>
      <c r="CP235" s="26"/>
      <c r="CQ235" s="26"/>
      <c r="CR235" s="26"/>
      <c r="CS235" s="26"/>
      <c r="CT235" s="26"/>
      <c r="CU235" s="26"/>
      <c r="CV235" s="26"/>
      <c r="CW235" s="26"/>
      <c r="CX235" s="26"/>
      <c r="CY235" s="26"/>
      <c r="CZ235" s="26"/>
      <c r="DA235" s="26"/>
      <c r="DB235" s="26"/>
      <c r="DC235" s="26"/>
      <c r="DD235" s="26"/>
      <c r="DE235" s="26"/>
      <c r="DF235" s="26"/>
      <c r="DG235" s="26"/>
      <c r="DH235" s="26"/>
      <c r="DI235" s="26"/>
      <c r="DJ235" s="26"/>
      <c r="DK235" s="26"/>
      <c r="DL235" s="26"/>
      <c r="DM235" s="26"/>
      <c r="DN235" s="26"/>
      <c r="DO235" s="26"/>
      <c r="DP235" s="26"/>
      <c r="DQ235" s="26"/>
      <c r="DR235" s="26"/>
      <c r="DS235" s="26"/>
      <c r="DT235" s="26"/>
      <c r="DU235" s="26"/>
      <c r="DV235" s="26"/>
      <c r="DW235" s="26"/>
      <c r="DX235" s="26"/>
      <c r="DY235" s="26"/>
      <c r="DZ235" s="26"/>
      <c r="EA235" s="26"/>
      <c r="EB235" s="26"/>
      <c r="EC235" s="26"/>
      <c r="ED235" s="26"/>
      <c r="EE235" s="26"/>
      <c r="EF235" s="26"/>
      <c r="EG235" s="26"/>
      <c r="EH235" s="26"/>
      <c r="EI235" s="26"/>
      <c r="EJ235" s="26"/>
      <c r="EK235" s="26"/>
      <c r="EL235" s="26"/>
      <c r="EM235" s="26"/>
      <c r="EN235" s="26"/>
      <c r="EO235" s="26"/>
      <c r="EP235" s="26"/>
      <c r="EQ235" s="26"/>
      <c r="ER235" s="26"/>
      <c r="ES235" s="26"/>
      <c r="ET235" s="26"/>
      <c r="EU235" s="26"/>
      <c r="EV235" s="26"/>
      <c r="EW235" s="26"/>
      <c r="EX235" s="26"/>
      <c r="EY235" s="26"/>
      <c r="EZ235" s="26"/>
      <c r="FA235" s="26"/>
      <c r="FB235" s="26"/>
      <c r="FC235" s="26"/>
      <c r="FD235" s="26"/>
      <c r="FE235" s="26"/>
      <c r="FF235" s="26"/>
      <c r="FG235" s="26"/>
      <c r="FH235" s="26"/>
      <c r="FI235" s="26"/>
      <c r="FJ235" s="26"/>
      <c r="FK235" s="26"/>
      <c r="FL235" s="26"/>
      <c r="FM235" s="26"/>
      <c r="FN235" s="26"/>
      <c r="FO235" s="26"/>
      <c r="FP235" s="26"/>
      <c r="FQ235" s="26"/>
      <c r="FR235" s="26"/>
      <c r="FS235" s="26"/>
      <c r="FT235" s="26"/>
      <c r="FU235" s="26"/>
      <c r="FV235" s="26"/>
      <c r="FW235" s="26"/>
      <c r="FX235" s="26"/>
      <c r="FY235" s="26"/>
      <c r="FZ235" s="26"/>
      <c r="GA235" s="26"/>
      <c r="GB235" s="26"/>
      <c r="GC235" s="26"/>
      <c r="GD235" s="26"/>
      <c r="GE235" s="26"/>
      <c r="GF235" s="26"/>
      <c r="GG235" s="26"/>
      <c r="GH235" s="26"/>
      <c r="GI235" s="26"/>
      <c r="GJ235" s="26"/>
      <c r="GK235" s="26"/>
      <c r="GL235" s="26"/>
      <c r="GM235" s="26"/>
      <c r="GN235" s="26"/>
      <c r="GO235" s="26"/>
      <c r="GP235" s="26"/>
      <c r="GQ235" s="26"/>
      <c r="GR235" s="26"/>
      <c r="GS235" s="26"/>
      <c r="GT235" s="26"/>
      <c r="GU235" s="26"/>
      <c r="GV235" s="26"/>
      <c r="GW235" s="26"/>
      <c r="GX235" s="26"/>
      <c r="GY235" s="26"/>
      <c r="GZ235" s="26"/>
      <c r="HA235" s="26"/>
      <c r="HB235" s="26"/>
      <c r="HC235" s="26"/>
      <c r="HD235" s="26"/>
      <c r="HE235" s="26"/>
      <c r="HF235" s="26"/>
      <c r="HG235" s="26"/>
      <c r="HH235" s="26"/>
      <c r="HI235" s="26"/>
      <c r="HJ235" s="26"/>
      <c r="HK235" s="26"/>
      <c r="HL235" s="26"/>
      <c r="HM235" s="26"/>
      <c r="HN235" s="26"/>
      <c r="HO235" s="26"/>
      <c r="HP235" s="26"/>
      <c r="HQ235" s="26"/>
      <c r="HR235" s="26"/>
      <c r="HS235" s="26"/>
      <c r="HT235" s="26"/>
      <c r="HU235" s="26"/>
      <c r="HV235" s="26"/>
    </row>
    <row r="236" spans="1:230" s="30" customFormat="1" ht="66" customHeight="1" x14ac:dyDescent="0.25">
      <c r="A236" s="118" t="s">
        <v>485</v>
      </c>
      <c r="B236" s="119"/>
      <c r="C236" s="119"/>
      <c r="D236" s="119"/>
      <c r="E236" s="119"/>
      <c r="F236" s="119"/>
      <c r="G236" s="119"/>
      <c r="H236" s="119"/>
      <c r="I236" s="119"/>
      <c r="J236" s="119"/>
      <c r="K236" s="119"/>
      <c r="L236" s="119"/>
      <c r="M236" s="119"/>
      <c r="N236" s="119"/>
      <c r="O236" s="120"/>
      <c r="P236" s="71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6"/>
      <c r="BE236" s="26"/>
      <c r="BF236" s="26"/>
      <c r="BG236" s="26"/>
      <c r="BH236" s="26"/>
      <c r="BI236" s="26"/>
      <c r="BJ236" s="26"/>
      <c r="BK236" s="26"/>
      <c r="BL236" s="26"/>
      <c r="BM236" s="26"/>
      <c r="BN236" s="26"/>
      <c r="BO236" s="26"/>
      <c r="BP236" s="26"/>
      <c r="BQ236" s="26"/>
      <c r="BR236" s="26"/>
      <c r="BS236" s="26"/>
      <c r="BT236" s="26"/>
      <c r="BU236" s="26"/>
      <c r="BV236" s="26"/>
      <c r="BW236" s="26"/>
      <c r="BX236" s="26"/>
      <c r="BY236" s="26"/>
      <c r="BZ236" s="26"/>
      <c r="CA236" s="26"/>
      <c r="CB236" s="26"/>
      <c r="CC236" s="26"/>
      <c r="CD236" s="26"/>
      <c r="CE236" s="26"/>
      <c r="CF236" s="26"/>
      <c r="CG236" s="26"/>
      <c r="CH236" s="26"/>
      <c r="CI236" s="26"/>
      <c r="CJ236" s="26"/>
      <c r="CK236" s="26"/>
      <c r="CL236" s="26"/>
      <c r="CM236" s="26"/>
      <c r="CN236" s="26"/>
      <c r="CO236" s="26"/>
      <c r="CP236" s="26"/>
      <c r="CQ236" s="26"/>
      <c r="CR236" s="26"/>
      <c r="CS236" s="26"/>
      <c r="CT236" s="26"/>
      <c r="CU236" s="26"/>
      <c r="CV236" s="26"/>
      <c r="CW236" s="26"/>
      <c r="CX236" s="26"/>
      <c r="CY236" s="26"/>
      <c r="CZ236" s="26"/>
      <c r="DA236" s="26"/>
      <c r="DB236" s="26"/>
      <c r="DC236" s="26"/>
      <c r="DD236" s="26"/>
      <c r="DE236" s="26"/>
      <c r="DF236" s="26"/>
      <c r="DG236" s="26"/>
      <c r="DH236" s="26"/>
      <c r="DI236" s="26"/>
      <c r="DJ236" s="26"/>
      <c r="DK236" s="26"/>
      <c r="DL236" s="26"/>
      <c r="DM236" s="26"/>
      <c r="DN236" s="26"/>
      <c r="DO236" s="26"/>
      <c r="DP236" s="26"/>
      <c r="DQ236" s="26"/>
      <c r="DR236" s="26"/>
      <c r="DS236" s="26"/>
      <c r="DT236" s="26"/>
      <c r="DU236" s="26"/>
      <c r="DV236" s="26"/>
      <c r="DW236" s="26"/>
      <c r="DX236" s="26"/>
      <c r="DY236" s="26"/>
      <c r="DZ236" s="26"/>
      <c r="EA236" s="26"/>
      <c r="EB236" s="26"/>
      <c r="EC236" s="26"/>
      <c r="ED236" s="26"/>
      <c r="EE236" s="26"/>
      <c r="EF236" s="26"/>
      <c r="EG236" s="26"/>
      <c r="EH236" s="26"/>
      <c r="EI236" s="26"/>
      <c r="EJ236" s="26"/>
      <c r="EK236" s="26"/>
      <c r="EL236" s="26"/>
      <c r="EM236" s="26"/>
      <c r="EN236" s="26"/>
      <c r="EO236" s="26"/>
      <c r="EP236" s="26"/>
      <c r="EQ236" s="26"/>
      <c r="ER236" s="26"/>
      <c r="ES236" s="26"/>
      <c r="ET236" s="26"/>
      <c r="EU236" s="26"/>
      <c r="EV236" s="26"/>
      <c r="EW236" s="26"/>
      <c r="EX236" s="26"/>
      <c r="EY236" s="26"/>
      <c r="EZ236" s="26"/>
      <c r="FA236" s="26"/>
      <c r="FB236" s="26"/>
      <c r="FC236" s="26"/>
      <c r="FD236" s="26"/>
      <c r="FE236" s="26"/>
      <c r="FF236" s="26"/>
      <c r="FG236" s="26"/>
      <c r="FH236" s="26"/>
      <c r="FI236" s="26"/>
      <c r="FJ236" s="26"/>
      <c r="FK236" s="26"/>
      <c r="FL236" s="26"/>
      <c r="FM236" s="26"/>
      <c r="FN236" s="26"/>
      <c r="FO236" s="26"/>
      <c r="FP236" s="26"/>
      <c r="FQ236" s="26"/>
      <c r="FR236" s="26"/>
      <c r="FS236" s="26"/>
      <c r="FT236" s="26"/>
      <c r="FU236" s="26"/>
      <c r="FV236" s="26"/>
      <c r="FW236" s="26"/>
      <c r="FX236" s="26"/>
      <c r="FY236" s="26"/>
      <c r="FZ236" s="26"/>
      <c r="GA236" s="26"/>
      <c r="GB236" s="26"/>
      <c r="GC236" s="26"/>
      <c r="GD236" s="26"/>
      <c r="GE236" s="26"/>
      <c r="GF236" s="26"/>
      <c r="GG236" s="26"/>
      <c r="GH236" s="26"/>
      <c r="GI236" s="26"/>
      <c r="GJ236" s="26"/>
      <c r="GK236" s="26"/>
      <c r="GL236" s="26"/>
      <c r="GM236" s="26"/>
      <c r="GN236" s="26"/>
      <c r="GO236" s="26"/>
      <c r="GP236" s="26"/>
      <c r="GQ236" s="26"/>
      <c r="GR236" s="26"/>
      <c r="GS236" s="26"/>
      <c r="GT236" s="26"/>
      <c r="GU236" s="26"/>
      <c r="GV236" s="26"/>
      <c r="GW236" s="26"/>
      <c r="GX236" s="26"/>
      <c r="GY236" s="26"/>
      <c r="GZ236" s="26"/>
      <c r="HA236" s="26"/>
      <c r="HB236" s="26"/>
      <c r="HC236" s="26"/>
      <c r="HD236" s="26"/>
      <c r="HE236" s="26"/>
      <c r="HF236" s="26"/>
      <c r="HG236" s="26"/>
      <c r="HH236" s="26"/>
      <c r="HI236" s="26"/>
      <c r="HJ236" s="26"/>
      <c r="HK236" s="26"/>
      <c r="HL236" s="26"/>
      <c r="HM236" s="26"/>
      <c r="HN236" s="26"/>
      <c r="HO236" s="26"/>
      <c r="HP236" s="26"/>
      <c r="HQ236" s="26"/>
      <c r="HR236" s="26"/>
      <c r="HS236" s="26"/>
      <c r="HT236" s="26"/>
      <c r="HU236" s="26"/>
      <c r="HV236" s="26"/>
    </row>
    <row r="237" spans="1:230" s="26" customFormat="1" ht="96" customHeight="1" x14ac:dyDescent="0.25">
      <c r="A237" s="118" t="s">
        <v>375</v>
      </c>
      <c r="B237" s="119"/>
      <c r="C237" s="119"/>
      <c r="D237" s="119"/>
      <c r="E237" s="119"/>
      <c r="F237" s="119"/>
      <c r="G237" s="119"/>
      <c r="H237" s="119"/>
      <c r="I237" s="119"/>
      <c r="J237" s="119"/>
      <c r="K237" s="119"/>
      <c r="L237" s="119"/>
      <c r="M237" s="119"/>
      <c r="N237" s="119"/>
      <c r="O237" s="120"/>
      <c r="P237" s="71"/>
    </row>
    <row r="238" spans="1:230" s="26" customFormat="1" x14ac:dyDescent="0.25">
      <c r="A238" s="97" t="s">
        <v>398</v>
      </c>
      <c r="B238" s="52" t="s">
        <v>340</v>
      </c>
      <c r="C238" s="54">
        <f>C241+C244+C250</f>
        <v>0</v>
      </c>
      <c r="D238" s="54">
        <v>0</v>
      </c>
      <c r="E238" s="54">
        <v>0</v>
      </c>
      <c r="F238" s="54">
        <v>0</v>
      </c>
      <c r="G238" s="54">
        <v>0</v>
      </c>
      <c r="H238" s="54">
        <v>0</v>
      </c>
      <c r="I238" s="54">
        <v>0</v>
      </c>
      <c r="J238" s="54">
        <v>0</v>
      </c>
      <c r="K238" s="54">
        <v>0</v>
      </c>
      <c r="L238" s="54">
        <v>0</v>
      </c>
      <c r="M238" s="54">
        <v>0</v>
      </c>
      <c r="N238" s="54">
        <v>0</v>
      </c>
      <c r="O238" s="97" t="s">
        <v>491</v>
      </c>
      <c r="P238" s="81"/>
    </row>
    <row r="239" spans="1:230" s="26" customFormat="1" ht="162" customHeight="1" x14ac:dyDescent="0.25">
      <c r="A239" s="98"/>
      <c r="B239" s="35" t="s">
        <v>338</v>
      </c>
      <c r="C239" s="54">
        <f>C242+C245+C251</f>
        <v>0</v>
      </c>
      <c r="D239" s="54">
        <v>0</v>
      </c>
      <c r="E239" s="54">
        <v>0</v>
      </c>
      <c r="F239" s="54">
        <v>0</v>
      </c>
      <c r="G239" s="54">
        <v>0</v>
      </c>
      <c r="H239" s="54">
        <v>0</v>
      </c>
      <c r="I239" s="54">
        <v>0</v>
      </c>
      <c r="J239" s="54">
        <v>0</v>
      </c>
      <c r="K239" s="54">
        <v>0</v>
      </c>
      <c r="L239" s="54">
        <v>0</v>
      </c>
      <c r="M239" s="54">
        <v>0</v>
      </c>
      <c r="N239" s="54">
        <v>0</v>
      </c>
      <c r="O239" s="98"/>
      <c r="P239" s="100"/>
    </row>
    <row r="240" spans="1:230" s="26" customFormat="1" ht="351" customHeight="1" x14ac:dyDescent="0.25">
      <c r="A240" s="99"/>
      <c r="B240" s="35" t="s">
        <v>339</v>
      </c>
      <c r="C240" s="54">
        <f>C243+C246+C252</f>
        <v>0</v>
      </c>
      <c r="D240" s="54">
        <v>0</v>
      </c>
      <c r="E240" s="54">
        <v>0</v>
      </c>
      <c r="F240" s="54">
        <v>0</v>
      </c>
      <c r="G240" s="54">
        <v>0</v>
      </c>
      <c r="H240" s="54">
        <v>0</v>
      </c>
      <c r="I240" s="54">
        <v>0</v>
      </c>
      <c r="J240" s="54">
        <v>0</v>
      </c>
      <c r="K240" s="54">
        <v>0</v>
      </c>
      <c r="L240" s="54">
        <v>0</v>
      </c>
      <c r="M240" s="54">
        <v>0</v>
      </c>
      <c r="N240" s="54">
        <v>0</v>
      </c>
      <c r="O240" s="99"/>
      <c r="P240" s="102"/>
    </row>
    <row r="241" spans="1:230" s="26" customFormat="1" x14ac:dyDescent="0.25">
      <c r="A241" s="97" t="s">
        <v>355</v>
      </c>
      <c r="B241" s="52" t="s">
        <v>340</v>
      </c>
      <c r="C241" s="54">
        <f>C242+C243</f>
        <v>0</v>
      </c>
      <c r="D241" s="54">
        <v>0</v>
      </c>
      <c r="E241" s="54">
        <v>0</v>
      </c>
      <c r="F241" s="54">
        <v>0</v>
      </c>
      <c r="G241" s="54">
        <v>0</v>
      </c>
      <c r="H241" s="54">
        <v>0</v>
      </c>
      <c r="I241" s="54">
        <v>0</v>
      </c>
      <c r="J241" s="54">
        <v>0</v>
      </c>
      <c r="K241" s="54">
        <v>0</v>
      </c>
      <c r="L241" s="54">
        <v>0</v>
      </c>
      <c r="M241" s="54">
        <v>0</v>
      </c>
      <c r="N241" s="54">
        <v>0</v>
      </c>
      <c r="O241" s="97" t="s">
        <v>492</v>
      </c>
      <c r="P241" s="74"/>
    </row>
    <row r="242" spans="1:230" s="26" customFormat="1" ht="162" customHeight="1" x14ac:dyDescent="0.25">
      <c r="A242" s="98"/>
      <c r="B242" s="35" t="s">
        <v>338</v>
      </c>
      <c r="C242" s="54">
        <f>D242+E242+F242+G242+H242+I242+J242+K242+L242+M242+N242</f>
        <v>0</v>
      </c>
      <c r="D242" s="54">
        <v>0</v>
      </c>
      <c r="E242" s="54">
        <v>0</v>
      </c>
      <c r="F242" s="54">
        <v>0</v>
      </c>
      <c r="G242" s="54">
        <v>0</v>
      </c>
      <c r="H242" s="54">
        <v>0</v>
      </c>
      <c r="I242" s="54">
        <v>0</v>
      </c>
      <c r="J242" s="54">
        <v>0</v>
      </c>
      <c r="K242" s="54">
        <v>0</v>
      </c>
      <c r="L242" s="54">
        <v>0</v>
      </c>
      <c r="M242" s="54">
        <v>0</v>
      </c>
      <c r="N242" s="54">
        <v>0</v>
      </c>
      <c r="O242" s="98"/>
      <c r="P242" s="100"/>
    </row>
    <row r="243" spans="1:230" s="26" customFormat="1" ht="180" customHeight="1" x14ac:dyDescent="0.25">
      <c r="A243" s="99"/>
      <c r="B243" s="35" t="s">
        <v>339</v>
      </c>
      <c r="C243" s="54">
        <f>D243+E243+F243+G243+H243+I243+J243+K243+L243+M243+N243</f>
        <v>0</v>
      </c>
      <c r="D243" s="54">
        <v>0</v>
      </c>
      <c r="E243" s="54">
        <v>0</v>
      </c>
      <c r="F243" s="54">
        <v>0</v>
      </c>
      <c r="G243" s="54">
        <v>0</v>
      </c>
      <c r="H243" s="54">
        <v>0</v>
      </c>
      <c r="I243" s="54">
        <v>0</v>
      </c>
      <c r="J243" s="54">
        <v>0</v>
      </c>
      <c r="K243" s="54">
        <v>0</v>
      </c>
      <c r="L243" s="54">
        <v>0</v>
      </c>
      <c r="M243" s="54">
        <v>0</v>
      </c>
      <c r="N243" s="54">
        <v>0</v>
      </c>
      <c r="O243" s="99"/>
      <c r="P243" s="102"/>
    </row>
    <row r="244" spans="1:230" s="26" customFormat="1" ht="70.5" customHeight="1" x14ac:dyDescent="0.25">
      <c r="A244" s="97" t="s">
        <v>356</v>
      </c>
      <c r="B244" s="52" t="s">
        <v>340</v>
      </c>
      <c r="C244" s="54">
        <v>0</v>
      </c>
      <c r="D244" s="54">
        <v>0</v>
      </c>
      <c r="E244" s="54">
        <v>0</v>
      </c>
      <c r="F244" s="54">
        <v>0</v>
      </c>
      <c r="G244" s="54">
        <v>0</v>
      </c>
      <c r="H244" s="54">
        <v>0</v>
      </c>
      <c r="I244" s="54">
        <v>0</v>
      </c>
      <c r="J244" s="54">
        <v>0</v>
      </c>
      <c r="K244" s="54">
        <v>0</v>
      </c>
      <c r="L244" s="54">
        <v>0</v>
      </c>
      <c r="M244" s="54">
        <v>0</v>
      </c>
      <c r="N244" s="54">
        <v>0</v>
      </c>
      <c r="O244" s="97" t="s">
        <v>494</v>
      </c>
      <c r="P244" s="100"/>
    </row>
    <row r="245" spans="1:230" s="26" customFormat="1" ht="171" customHeight="1" x14ac:dyDescent="0.25">
      <c r="A245" s="98"/>
      <c r="B245" s="35" t="s">
        <v>338</v>
      </c>
      <c r="C245" s="54">
        <v>0</v>
      </c>
      <c r="D245" s="54">
        <v>0</v>
      </c>
      <c r="E245" s="54">
        <v>0</v>
      </c>
      <c r="F245" s="54">
        <v>0</v>
      </c>
      <c r="G245" s="54">
        <v>0</v>
      </c>
      <c r="H245" s="54">
        <v>0</v>
      </c>
      <c r="I245" s="54">
        <v>0</v>
      </c>
      <c r="J245" s="54">
        <v>0</v>
      </c>
      <c r="K245" s="54">
        <v>0</v>
      </c>
      <c r="L245" s="54">
        <v>0</v>
      </c>
      <c r="M245" s="54">
        <v>0</v>
      </c>
      <c r="N245" s="54">
        <v>0</v>
      </c>
      <c r="O245" s="98"/>
      <c r="P245" s="101"/>
    </row>
    <row r="246" spans="1:230" s="26" customFormat="1" ht="123" customHeight="1" x14ac:dyDescent="0.25">
      <c r="A246" s="99"/>
      <c r="B246" s="35" t="s">
        <v>339</v>
      </c>
      <c r="C246" s="54">
        <v>0</v>
      </c>
      <c r="D246" s="54">
        <v>0</v>
      </c>
      <c r="E246" s="54">
        <v>0</v>
      </c>
      <c r="F246" s="54">
        <v>0</v>
      </c>
      <c r="G246" s="54">
        <v>0</v>
      </c>
      <c r="H246" s="54">
        <v>0</v>
      </c>
      <c r="I246" s="54">
        <v>0</v>
      </c>
      <c r="J246" s="54">
        <v>0</v>
      </c>
      <c r="K246" s="54">
        <v>0</v>
      </c>
      <c r="L246" s="54">
        <v>0</v>
      </c>
      <c r="M246" s="54">
        <v>0</v>
      </c>
      <c r="N246" s="54">
        <v>0</v>
      </c>
      <c r="O246" s="99"/>
      <c r="P246" s="102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  <c r="AV246" s="19"/>
      <c r="AW246" s="19"/>
      <c r="AX246" s="19"/>
      <c r="AY246" s="19"/>
      <c r="AZ246" s="19"/>
      <c r="BA246" s="19"/>
      <c r="BB246" s="19"/>
      <c r="BC246" s="19"/>
      <c r="BD246" s="19"/>
      <c r="BE246" s="19"/>
      <c r="BF246" s="19"/>
      <c r="BG246" s="19"/>
      <c r="BH246" s="19"/>
      <c r="BI246" s="19"/>
      <c r="BJ246" s="19"/>
      <c r="BK246" s="19"/>
      <c r="BL246" s="19"/>
      <c r="BM246" s="19"/>
      <c r="BN246" s="19"/>
      <c r="BO246" s="19"/>
      <c r="BP246" s="19"/>
      <c r="BQ246" s="19"/>
      <c r="BR246" s="19"/>
      <c r="BS246" s="19"/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19"/>
      <c r="CF246" s="19"/>
      <c r="CG246" s="19"/>
      <c r="CH246" s="19"/>
      <c r="CI246" s="19"/>
      <c r="CJ246" s="19"/>
      <c r="CK246" s="19"/>
      <c r="CL246" s="19"/>
      <c r="CM246" s="19"/>
      <c r="CN246" s="19"/>
      <c r="CO246" s="19"/>
      <c r="CP246" s="19"/>
      <c r="CQ246" s="19"/>
      <c r="CR246" s="19"/>
      <c r="CS246" s="19"/>
      <c r="CT246" s="19"/>
      <c r="CU246" s="19"/>
      <c r="CV246" s="19"/>
      <c r="CW246" s="19"/>
      <c r="CX246" s="19"/>
      <c r="CY246" s="19"/>
      <c r="CZ246" s="19"/>
      <c r="DA246" s="19"/>
      <c r="DB246" s="19"/>
      <c r="DC246" s="19"/>
      <c r="DD246" s="19"/>
      <c r="DE246" s="19"/>
      <c r="DF246" s="19"/>
      <c r="DG246" s="19"/>
      <c r="DH246" s="19"/>
      <c r="DI246" s="19"/>
      <c r="DJ246" s="19"/>
      <c r="DK246" s="19"/>
      <c r="DL246" s="19"/>
      <c r="DM246" s="19"/>
      <c r="DN246" s="19"/>
      <c r="DO246" s="19"/>
      <c r="DP246" s="19"/>
      <c r="DQ246" s="19"/>
      <c r="DR246" s="19"/>
      <c r="DS246" s="19"/>
      <c r="DT246" s="19"/>
      <c r="DU246" s="19"/>
      <c r="DV246" s="19"/>
      <c r="DW246" s="19"/>
      <c r="DX246" s="19"/>
      <c r="DY246" s="19"/>
      <c r="DZ246" s="19"/>
      <c r="EA246" s="19"/>
      <c r="EB246" s="19"/>
      <c r="EC246" s="19"/>
      <c r="ED246" s="19"/>
      <c r="EE246" s="19"/>
      <c r="EF246" s="19"/>
      <c r="EG246" s="19"/>
      <c r="EH246" s="19"/>
      <c r="EI246" s="19"/>
      <c r="EJ246" s="19"/>
      <c r="EK246" s="19"/>
      <c r="EL246" s="19"/>
      <c r="EM246" s="19"/>
      <c r="EN246" s="19"/>
      <c r="EO246" s="19"/>
      <c r="EP246" s="19"/>
      <c r="EQ246" s="19"/>
      <c r="ER246" s="19"/>
      <c r="ES246" s="19"/>
      <c r="ET246" s="19"/>
      <c r="EU246" s="19"/>
      <c r="EV246" s="19"/>
      <c r="EW246" s="19"/>
      <c r="EX246" s="19"/>
      <c r="EY246" s="19"/>
      <c r="EZ246" s="19"/>
      <c r="FA246" s="19"/>
      <c r="FB246" s="19"/>
      <c r="FC246" s="19"/>
      <c r="FD246" s="19"/>
      <c r="FE246" s="19"/>
      <c r="FF246" s="19"/>
      <c r="FG246" s="19"/>
      <c r="FH246" s="19"/>
      <c r="FI246" s="19"/>
      <c r="FJ246" s="19"/>
      <c r="FK246" s="19"/>
      <c r="FL246" s="19"/>
      <c r="FM246" s="19"/>
      <c r="FN246" s="19"/>
      <c r="FO246" s="19"/>
      <c r="FP246" s="19"/>
      <c r="FQ246" s="19"/>
      <c r="FR246" s="19"/>
      <c r="FS246" s="19"/>
      <c r="FT246" s="19"/>
      <c r="FU246" s="19"/>
      <c r="FV246" s="19"/>
      <c r="FW246" s="19"/>
      <c r="FX246" s="19"/>
      <c r="FY246" s="19"/>
      <c r="FZ246" s="19"/>
      <c r="GA246" s="19"/>
      <c r="GB246" s="19"/>
      <c r="GC246" s="19"/>
      <c r="GD246" s="19"/>
      <c r="GE246" s="19"/>
      <c r="GF246" s="19"/>
      <c r="GG246" s="19"/>
      <c r="GH246" s="19"/>
      <c r="GI246" s="19"/>
      <c r="GJ246" s="19"/>
      <c r="GK246" s="19"/>
      <c r="GL246" s="19"/>
      <c r="GM246" s="19"/>
      <c r="GN246" s="19"/>
      <c r="GO246" s="19"/>
      <c r="GP246" s="19"/>
      <c r="GQ246" s="19"/>
      <c r="GR246" s="19"/>
      <c r="GS246" s="19"/>
      <c r="GT246" s="19"/>
      <c r="GU246" s="19"/>
      <c r="GV246" s="19"/>
      <c r="GW246" s="19"/>
      <c r="GX246" s="19"/>
      <c r="GY246" s="19"/>
      <c r="GZ246" s="19"/>
      <c r="HA246" s="19"/>
      <c r="HB246" s="19"/>
      <c r="HC246" s="19"/>
      <c r="HD246" s="19"/>
      <c r="HE246" s="19"/>
      <c r="HF246" s="19"/>
      <c r="HG246" s="19"/>
      <c r="HH246" s="19"/>
      <c r="HI246" s="19"/>
      <c r="HJ246" s="19"/>
      <c r="HK246" s="19"/>
      <c r="HL246" s="19"/>
      <c r="HM246" s="19"/>
      <c r="HN246" s="19"/>
      <c r="HO246" s="19"/>
      <c r="HP246" s="19"/>
      <c r="HQ246" s="19"/>
      <c r="HR246" s="19"/>
      <c r="HS246" s="19"/>
      <c r="HT246" s="19"/>
      <c r="HU246" s="19"/>
      <c r="HV246" s="19"/>
    </row>
    <row r="247" spans="1:230" s="56" customFormat="1" ht="66" customHeight="1" x14ac:dyDescent="0.25">
      <c r="A247" s="97" t="s">
        <v>445</v>
      </c>
      <c r="B247" s="52" t="s">
        <v>340</v>
      </c>
      <c r="C247" s="54">
        <v>0</v>
      </c>
      <c r="D247" s="54">
        <v>0</v>
      </c>
      <c r="E247" s="54">
        <v>0</v>
      </c>
      <c r="F247" s="54">
        <v>0</v>
      </c>
      <c r="G247" s="54">
        <v>0</v>
      </c>
      <c r="H247" s="54">
        <v>0</v>
      </c>
      <c r="I247" s="54">
        <v>0</v>
      </c>
      <c r="J247" s="54">
        <v>0</v>
      </c>
      <c r="K247" s="54">
        <v>0</v>
      </c>
      <c r="L247" s="54">
        <v>0</v>
      </c>
      <c r="M247" s="54">
        <v>0</v>
      </c>
      <c r="N247" s="54">
        <v>0</v>
      </c>
      <c r="O247" s="97" t="s">
        <v>325</v>
      </c>
      <c r="P247" s="81"/>
      <c r="Q247" s="19"/>
      <c r="R247" s="19"/>
      <c r="S247" s="19"/>
      <c r="T247" s="55"/>
      <c r="U247" s="55"/>
      <c r="V247" s="55"/>
      <c r="W247" s="55"/>
      <c r="X247" s="55"/>
      <c r="Y247" s="55"/>
      <c r="Z247" s="55"/>
      <c r="AA247" s="55"/>
      <c r="AB247" s="55"/>
      <c r="AC247" s="55"/>
      <c r="AD247" s="55"/>
      <c r="AE247" s="55"/>
      <c r="AF247" s="55"/>
      <c r="AG247" s="55"/>
      <c r="AH247" s="55"/>
      <c r="AI247" s="55"/>
      <c r="AJ247" s="55"/>
      <c r="AK247" s="55"/>
      <c r="AL247" s="55"/>
      <c r="AM247" s="55"/>
      <c r="AN247" s="55"/>
      <c r="AO247" s="55"/>
      <c r="AP247" s="55"/>
      <c r="AQ247" s="55"/>
      <c r="AR247" s="55"/>
      <c r="AS247" s="55"/>
      <c r="AT247" s="55"/>
      <c r="AU247" s="55"/>
      <c r="AV247" s="55"/>
      <c r="AW247" s="55"/>
      <c r="AX247" s="55"/>
      <c r="AY247" s="55"/>
      <c r="AZ247" s="55"/>
      <c r="BA247" s="55"/>
      <c r="BB247" s="55"/>
      <c r="BC247" s="55"/>
      <c r="BD247" s="55"/>
      <c r="BE247" s="55"/>
      <c r="BF247" s="55"/>
      <c r="BG247" s="55"/>
      <c r="BH247" s="55"/>
      <c r="BI247" s="55"/>
      <c r="BJ247" s="55"/>
      <c r="BK247" s="55"/>
      <c r="BL247" s="55"/>
      <c r="BM247" s="55"/>
      <c r="BN247" s="55"/>
      <c r="BO247" s="55"/>
      <c r="BP247" s="55"/>
      <c r="BQ247" s="55"/>
      <c r="BR247" s="55"/>
      <c r="BS247" s="55"/>
      <c r="BT247" s="55"/>
      <c r="BU247" s="55"/>
      <c r="BV247" s="55"/>
      <c r="BW247" s="55"/>
      <c r="BX247" s="55"/>
      <c r="BY247" s="55"/>
      <c r="BZ247" s="55"/>
      <c r="CA247" s="55"/>
      <c r="CB247" s="55"/>
      <c r="CC247" s="55"/>
      <c r="CD247" s="55"/>
      <c r="CE247" s="55"/>
      <c r="CF247" s="55"/>
      <c r="CG247" s="55"/>
      <c r="CH247" s="55"/>
      <c r="CI247" s="55"/>
      <c r="CJ247" s="55"/>
      <c r="CK247" s="55"/>
      <c r="CL247" s="55"/>
      <c r="CM247" s="55"/>
      <c r="CN247" s="55"/>
      <c r="CO247" s="55"/>
      <c r="CP247" s="55"/>
      <c r="CQ247" s="55"/>
      <c r="CR247" s="55"/>
      <c r="CS247" s="55"/>
      <c r="CT247" s="55"/>
      <c r="CU247" s="55"/>
      <c r="CV247" s="55"/>
      <c r="CW247" s="55"/>
      <c r="CX247" s="55"/>
      <c r="CY247" s="55"/>
      <c r="CZ247" s="55"/>
      <c r="DA247" s="55"/>
      <c r="DB247" s="55"/>
      <c r="DC247" s="55"/>
      <c r="DD247" s="55"/>
      <c r="DE247" s="55"/>
      <c r="DF247" s="55"/>
      <c r="DG247" s="55"/>
      <c r="DH247" s="55"/>
      <c r="DI247" s="55"/>
      <c r="DJ247" s="55"/>
      <c r="DK247" s="55"/>
      <c r="DL247" s="55"/>
      <c r="DM247" s="55"/>
      <c r="DN247" s="55"/>
      <c r="DO247" s="55"/>
      <c r="DP247" s="55"/>
      <c r="DQ247" s="55"/>
      <c r="DR247" s="55"/>
      <c r="DS247" s="55"/>
      <c r="DT247" s="55"/>
      <c r="DU247" s="55"/>
      <c r="DV247" s="55"/>
      <c r="DW247" s="55"/>
      <c r="DX247" s="55"/>
      <c r="DY247" s="55"/>
      <c r="DZ247" s="55"/>
      <c r="EA247" s="55"/>
      <c r="EB247" s="55"/>
      <c r="EC247" s="55"/>
      <c r="ED247" s="55"/>
      <c r="EE247" s="55"/>
      <c r="EF247" s="55"/>
      <c r="EG247" s="55"/>
      <c r="EH247" s="55"/>
      <c r="EI247" s="55"/>
      <c r="EJ247" s="55"/>
      <c r="EK247" s="55"/>
      <c r="EL247" s="55"/>
      <c r="EM247" s="55"/>
      <c r="EN247" s="55"/>
      <c r="EO247" s="55"/>
      <c r="EP247" s="55"/>
      <c r="EQ247" s="55"/>
      <c r="ER247" s="55"/>
      <c r="ES247" s="55"/>
      <c r="ET247" s="55"/>
      <c r="EU247" s="55"/>
      <c r="EV247" s="55"/>
      <c r="EW247" s="55"/>
      <c r="EX247" s="55"/>
      <c r="EY247" s="55"/>
      <c r="EZ247" s="55"/>
      <c r="FA247" s="55"/>
      <c r="FB247" s="55"/>
      <c r="FC247" s="55"/>
      <c r="FD247" s="55"/>
      <c r="FE247" s="55"/>
      <c r="FF247" s="55"/>
      <c r="FG247" s="55"/>
      <c r="FH247" s="55"/>
      <c r="FI247" s="55"/>
      <c r="FJ247" s="55"/>
      <c r="FK247" s="55"/>
      <c r="FL247" s="55"/>
      <c r="FM247" s="55"/>
      <c r="FN247" s="55"/>
      <c r="FO247" s="55"/>
      <c r="FP247" s="55"/>
      <c r="FQ247" s="55"/>
      <c r="FR247" s="55"/>
      <c r="FS247" s="55"/>
      <c r="FT247" s="55"/>
      <c r="FU247" s="55"/>
      <c r="FV247" s="55"/>
      <c r="FW247" s="55"/>
      <c r="FX247" s="55"/>
      <c r="FY247" s="55"/>
      <c r="FZ247" s="55"/>
      <c r="GA247" s="55"/>
      <c r="GB247" s="55"/>
      <c r="GC247" s="55"/>
      <c r="GD247" s="55"/>
      <c r="GE247" s="55"/>
      <c r="GF247" s="55"/>
      <c r="GG247" s="55"/>
      <c r="GH247" s="55"/>
      <c r="GI247" s="55"/>
      <c r="GJ247" s="55"/>
      <c r="GK247" s="55"/>
      <c r="GL247" s="55"/>
      <c r="GM247" s="55"/>
      <c r="GN247" s="55"/>
      <c r="GO247" s="55"/>
      <c r="GP247" s="55"/>
      <c r="GQ247" s="55"/>
      <c r="GR247" s="55"/>
      <c r="GS247" s="55"/>
      <c r="GT247" s="55"/>
      <c r="GU247" s="55"/>
      <c r="GV247" s="55"/>
      <c r="GW247" s="55"/>
      <c r="GX247" s="55"/>
      <c r="GY247" s="55"/>
      <c r="GZ247" s="55"/>
      <c r="HA247" s="55"/>
      <c r="HB247" s="55"/>
      <c r="HC247" s="55"/>
      <c r="HD247" s="55"/>
      <c r="HE247" s="55"/>
      <c r="HF247" s="55"/>
      <c r="HG247" s="55"/>
      <c r="HH247" s="55"/>
      <c r="HI247" s="55"/>
      <c r="HJ247" s="55"/>
      <c r="HK247" s="55"/>
      <c r="HL247" s="55"/>
      <c r="HM247" s="55"/>
      <c r="HN247" s="55"/>
      <c r="HO247" s="55"/>
      <c r="HP247" s="55"/>
      <c r="HQ247" s="55"/>
      <c r="HR247" s="55"/>
      <c r="HS247" s="55"/>
      <c r="HT247" s="55"/>
      <c r="HU247" s="55"/>
      <c r="HV247" s="55"/>
    </row>
    <row r="248" spans="1:230" s="56" customFormat="1" ht="186.75" customHeight="1" x14ac:dyDescent="0.25">
      <c r="A248" s="98"/>
      <c r="B248" s="24" t="s">
        <v>446</v>
      </c>
      <c r="C248" s="54">
        <v>0</v>
      </c>
      <c r="D248" s="54">
        <v>0</v>
      </c>
      <c r="E248" s="54">
        <v>0</v>
      </c>
      <c r="F248" s="54">
        <v>0</v>
      </c>
      <c r="G248" s="54">
        <v>0</v>
      </c>
      <c r="H248" s="54">
        <v>0</v>
      </c>
      <c r="I248" s="54">
        <v>0</v>
      </c>
      <c r="J248" s="54">
        <v>0</v>
      </c>
      <c r="K248" s="54">
        <v>0</v>
      </c>
      <c r="L248" s="54">
        <v>0</v>
      </c>
      <c r="M248" s="54">
        <v>0</v>
      </c>
      <c r="N248" s="54">
        <v>0</v>
      </c>
      <c r="O248" s="98"/>
      <c r="P248" s="81"/>
      <c r="Q248" s="19"/>
      <c r="R248" s="19"/>
      <c r="S248" s="19"/>
      <c r="T248" s="55"/>
      <c r="U248" s="55"/>
      <c r="V248" s="55"/>
      <c r="W248" s="55"/>
      <c r="X248" s="55"/>
      <c r="Y248" s="55"/>
      <c r="Z248" s="55"/>
      <c r="AA248" s="55"/>
      <c r="AB248" s="55"/>
      <c r="AC248" s="55"/>
      <c r="AD248" s="55"/>
      <c r="AE248" s="55"/>
      <c r="AF248" s="55"/>
      <c r="AG248" s="55"/>
      <c r="AH248" s="55"/>
      <c r="AI248" s="55"/>
      <c r="AJ248" s="55"/>
      <c r="AK248" s="55"/>
      <c r="AL248" s="55"/>
      <c r="AM248" s="55"/>
      <c r="AN248" s="55"/>
      <c r="AO248" s="55"/>
      <c r="AP248" s="55"/>
      <c r="AQ248" s="55"/>
      <c r="AR248" s="55"/>
      <c r="AS248" s="55"/>
      <c r="AT248" s="55"/>
      <c r="AU248" s="55"/>
      <c r="AV248" s="55"/>
      <c r="AW248" s="55"/>
      <c r="AX248" s="55"/>
      <c r="AY248" s="55"/>
      <c r="AZ248" s="55"/>
      <c r="BA248" s="55"/>
      <c r="BB248" s="55"/>
      <c r="BC248" s="55"/>
      <c r="BD248" s="55"/>
      <c r="BE248" s="55"/>
      <c r="BF248" s="55"/>
      <c r="BG248" s="55"/>
      <c r="BH248" s="55"/>
      <c r="BI248" s="55"/>
      <c r="BJ248" s="55"/>
      <c r="BK248" s="55"/>
      <c r="BL248" s="55"/>
      <c r="BM248" s="55"/>
      <c r="BN248" s="55"/>
      <c r="BO248" s="55"/>
      <c r="BP248" s="55"/>
      <c r="BQ248" s="55"/>
      <c r="BR248" s="55"/>
      <c r="BS248" s="55"/>
      <c r="BT248" s="55"/>
      <c r="BU248" s="55"/>
      <c r="BV248" s="55"/>
      <c r="BW248" s="55"/>
      <c r="BX248" s="55"/>
      <c r="BY248" s="55"/>
      <c r="BZ248" s="55"/>
      <c r="CA248" s="55"/>
      <c r="CB248" s="55"/>
      <c r="CC248" s="55"/>
      <c r="CD248" s="55"/>
      <c r="CE248" s="55"/>
      <c r="CF248" s="55"/>
      <c r="CG248" s="55"/>
      <c r="CH248" s="55"/>
      <c r="CI248" s="55"/>
      <c r="CJ248" s="55"/>
      <c r="CK248" s="55"/>
      <c r="CL248" s="55"/>
      <c r="CM248" s="55"/>
      <c r="CN248" s="55"/>
      <c r="CO248" s="55"/>
      <c r="CP248" s="55"/>
      <c r="CQ248" s="55"/>
      <c r="CR248" s="55"/>
      <c r="CS248" s="55"/>
      <c r="CT248" s="55"/>
      <c r="CU248" s="55"/>
      <c r="CV248" s="55"/>
      <c r="CW248" s="55"/>
      <c r="CX248" s="55"/>
      <c r="CY248" s="55"/>
      <c r="CZ248" s="55"/>
      <c r="DA248" s="55"/>
      <c r="DB248" s="55"/>
      <c r="DC248" s="55"/>
      <c r="DD248" s="55"/>
      <c r="DE248" s="55"/>
      <c r="DF248" s="55"/>
      <c r="DG248" s="55"/>
      <c r="DH248" s="55"/>
      <c r="DI248" s="55"/>
      <c r="DJ248" s="55"/>
      <c r="DK248" s="55"/>
      <c r="DL248" s="55"/>
      <c r="DM248" s="55"/>
      <c r="DN248" s="55"/>
      <c r="DO248" s="55"/>
      <c r="DP248" s="55"/>
      <c r="DQ248" s="55"/>
      <c r="DR248" s="55"/>
      <c r="DS248" s="55"/>
      <c r="DT248" s="55"/>
      <c r="DU248" s="55"/>
      <c r="DV248" s="55"/>
      <c r="DW248" s="55"/>
      <c r="DX248" s="55"/>
      <c r="DY248" s="55"/>
      <c r="DZ248" s="55"/>
      <c r="EA248" s="55"/>
      <c r="EB248" s="55"/>
      <c r="EC248" s="55"/>
      <c r="ED248" s="55"/>
      <c r="EE248" s="55"/>
      <c r="EF248" s="55"/>
      <c r="EG248" s="55"/>
      <c r="EH248" s="55"/>
      <c r="EI248" s="55"/>
      <c r="EJ248" s="55"/>
      <c r="EK248" s="55"/>
      <c r="EL248" s="55"/>
      <c r="EM248" s="55"/>
      <c r="EN248" s="55"/>
      <c r="EO248" s="55"/>
      <c r="EP248" s="55"/>
      <c r="EQ248" s="55"/>
      <c r="ER248" s="55"/>
      <c r="ES248" s="55"/>
      <c r="ET248" s="55"/>
      <c r="EU248" s="55"/>
      <c r="EV248" s="55"/>
      <c r="EW248" s="55"/>
      <c r="EX248" s="55"/>
      <c r="EY248" s="55"/>
      <c r="EZ248" s="55"/>
      <c r="FA248" s="55"/>
      <c r="FB248" s="55"/>
      <c r="FC248" s="55"/>
      <c r="FD248" s="55"/>
      <c r="FE248" s="55"/>
      <c r="FF248" s="55"/>
      <c r="FG248" s="55"/>
      <c r="FH248" s="55"/>
      <c r="FI248" s="55"/>
      <c r="FJ248" s="55"/>
      <c r="FK248" s="55"/>
      <c r="FL248" s="55"/>
      <c r="FM248" s="55"/>
      <c r="FN248" s="55"/>
      <c r="FO248" s="55"/>
      <c r="FP248" s="55"/>
      <c r="FQ248" s="55"/>
      <c r="FR248" s="55"/>
      <c r="FS248" s="55"/>
      <c r="FT248" s="55"/>
      <c r="FU248" s="55"/>
      <c r="FV248" s="55"/>
      <c r="FW248" s="55"/>
      <c r="FX248" s="55"/>
      <c r="FY248" s="55"/>
      <c r="FZ248" s="55"/>
      <c r="GA248" s="55"/>
      <c r="GB248" s="55"/>
      <c r="GC248" s="55"/>
      <c r="GD248" s="55"/>
      <c r="GE248" s="55"/>
      <c r="GF248" s="55"/>
      <c r="GG248" s="55"/>
      <c r="GH248" s="55"/>
      <c r="GI248" s="55"/>
      <c r="GJ248" s="55"/>
      <c r="GK248" s="55"/>
      <c r="GL248" s="55"/>
      <c r="GM248" s="55"/>
      <c r="GN248" s="55"/>
      <c r="GO248" s="55"/>
      <c r="GP248" s="55"/>
      <c r="GQ248" s="55"/>
      <c r="GR248" s="55"/>
      <c r="GS248" s="55"/>
      <c r="GT248" s="55"/>
      <c r="GU248" s="55"/>
      <c r="GV248" s="55"/>
      <c r="GW248" s="55"/>
      <c r="GX248" s="55"/>
      <c r="GY248" s="55"/>
      <c r="GZ248" s="55"/>
      <c r="HA248" s="55"/>
      <c r="HB248" s="55"/>
      <c r="HC248" s="55"/>
      <c r="HD248" s="55"/>
      <c r="HE248" s="55"/>
      <c r="HF248" s="55"/>
      <c r="HG248" s="55"/>
      <c r="HH248" s="55"/>
      <c r="HI248" s="55"/>
      <c r="HJ248" s="55"/>
      <c r="HK248" s="55"/>
      <c r="HL248" s="55"/>
      <c r="HM248" s="55"/>
      <c r="HN248" s="55"/>
      <c r="HO248" s="55"/>
      <c r="HP248" s="55"/>
      <c r="HQ248" s="55"/>
      <c r="HR248" s="55"/>
      <c r="HS248" s="55"/>
      <c r="HT248" s="55"/>
      <c r="HU248" s="55"/>
      <c r="HV248" s="55"/>
    </row>
    <row r="249" spans="1:230" s="56" customFormat="1" ht="114.6" customHeight="1" x14ac:dyDescent="0.25">
      <c r="A249" s="99"/>
      <c r="B249" s="35" t="s">
        <v>339</v>
      </c>
      <c r="C249" s="54">
        <v>0</v>
      </c>
      <c r="D249" s="54">
        <v>0</v>
      </c>
      <c r="E249" s="54">
        <v>0</v>
      </c>
      <c r="F249" s="54">
        <v>0</v>
      </c>
      <c r="G249" s="54">
        <v>0</v>
      </c>
      <c r="H249" s="54">
        <v>0</v>
      </c>
      <c r="I249" s="54">
        <v>0</v>
      </c>
      <c r="J249" s="54">
        <v>0</v>
      </c>
      <c r="K249" s="54">
        <v>0</v>
      </c>
      <c r="L249" s="54">
        <v>0</v>
      </c>
      <c r="M249" s="54">
        <v>0</v>
      </c>
      <c r="N249" s="54">
        <v>0</v>
      </c>
      <c r="O249" s="99"/>
      <c r="P249" s="81"/>
      <c r="Q249" s="19"/>
      <c r="R249" s="19"/>
      <c r="S249" s="19"/>
      <c r="T249" s="55"/>
      <c r="U249" s="55"/>
      <c r="V249" s="55"/>
      <c r="W249" s="55"/>
      <c r="X249" s="55"/>
      <c r="Y249" s="55"/>
      <c r="Z249" s="55"/>
      <c r="AA249" s="55"/>
      <c r="AB249" s="55"/>
      <c r="AC249" s="55"/>
      <c r="AD249" s="55"/>
      <c r="AE249" s="55"/>
      <c r="AF249" s="55"/>
      <c r="AG249" s="55"/>
      <c r="AH249" s="55"/>
      <c r="AI249" s="55"/>
      <c r="AJ249" s="55"/>
      <c r="AK249" s="55"/>
      <c r="AL249" s="55"/>
      <c r="AM249" s="55"/>
      <c r="AN249" s="55"/>
      <c r="AO249" s="55"/>
      <c r="AP249" s="55"/>
      <c r="AQ249" s="55"/>
      <c r="AR249" s="55"/>
      <c r="AS249" s="55"/>
      <c r="AT249" s="55"/>
      <c r="AU249" s="55"/>
      <c r="AV249" s="55"/>
      <c r="AW249" s="55"/>
      <c r="AX249" s="55"/>
      <c r="AY249" s="55"/>
      <c r="AZ249" s="55"/>
      <c r="BA249" s="55"/>
      <c r="BB249" s="55"/>
      <c r="BC249" s="55"/>
      <c r="BD249" s="55"/>
      <c r="BE249" s="55"/>
      <c r="BF249" s="55"/>
      <c r="BG249" s="55"/>
      <c r="BH249" s="55"/>
      <c r="BI249" s="55"/>
      <c r="BJ249" s="55"/>
      <c r="BK249" s="55"/>
      <c r="BL249" s="55"/>
      <c r="BM249" s="55"/>
      <c r="BN249" s="55"/>
      <c r="BO249" s="55"/>
      <c r="BP249" s="55"/>
      <c r="BQ249" s="55"/>
      <c r="BR249" s="55"/>
      <c r="BS249" s="55"/>
      <c r="BT249" s="55"/>
      <c r="BU249" s="55"/>
      <c r="BV249" s="55"/>
      <c r="BW249" s="55"/>
      <c r="BX249" s="55"/>
      <c r="BY249" s="55"/>
      <c r="BZ249" s="55"/>
      <c r="CA249" s="55"/>
      <c r="CB249" s="55"/>
      <c r="CC249" s="55"/>
      <c r="CD249" s="55"/>
      <c r="CE249" s="55"/>
      <c r="CF249" s="55"/>
      <c r="CG249" s="55"/>
      <c r="CH249" s="55"/>
      <c r="CI249" s="55"/>
      <c r="CJ249" s="55"/>
      <c r="CK249" s="55"/>
      <c r="CL249" s="55"/>
      <c r="CM249" s="55"/>
      <c r="CN249" s="55"/>
      <c r="CO249" s="55"/>
      <c r="CP249" s="55"/>
      <c r="CQ249" s="55"/>
      <c r="CR249" s="55"/>
      <c r="CS249" s="55"/>
      <c r="CT249" s="55"/>
      <c r="CU249" s="55"/>
      <c r="CV249" s="55"/>
      <c r="CW249" s="55"/>
      <c r="CX249" s="55"/>
      <c r="CY249" s="55"/>
      <c r="CZ249" s="55"/>
      <c r="DA249" s="55"/>
      <c r="DB249" s="55"/>
      <c r="DC249" s="55"/>
      <c r="DD249" s="55"/>
      <c r="DE249" s="55"/>
      <c r="DF249" s="55"/>
      <c r="DG249" s="55"/>
      <c r="DH249" s="55"/>
      <c r="DI249" s="55"/>
      <c r="DJ249" s="55"/>
      <c r="DK249" s="55"/>
      <c r="DL249" s="55"/>
      <c r="DM249" s="55"/>
      <c r="DN249" s="55"/>
      <c r="DO249" s="55"/>
      <c r="DP249" s="55"/>
      <c r="DQ249" s="55"/>
      <c r="DR249" s="55"/>
      <c r="DS249" s="55"/>
      <c r="DT249" s="55"/>
      <c r="DU249" s="55"/>
      <c r="DV249" s="55"/>
      <c r="DW249" s="55"/>
      <c r="DX249" s="55"/>
      <c r="DY249" s="55"/>
      <c r="DZ249" s="55"/>
      <c r="EA249" s="55"/>
      <c r="EB249" s="55"/>
      <c r="EC249" s="55"/>
      <c r="ED249" s="55"/>
      <c r="EE249" s="55"/>
      <c r="EF249" s="55"/>
      <c r="EG249" s="55"/>
      <c r="EH249" s="55"/>
      <c r="EI249" s="55"/>
      <c r="EJ249" s="55"/>
      <c r="EK249" s="55"/>
      <c r="EL249" s="55"/>
      <c r="EM249" s="55"/>
      <c r="EN249" s="55"/>
      <c r="EO249" s="55"/>
      <c r="EP249" s="55"/>
      <c r="EQ249" s="55"/>
      <c r="ER249" s="55"/>
      <c r="ES249" s="55"/>
      <c r="ET249" s="55"/>
      <c r="EU249" s="55"/>
      <c r="EV249" s="55"/>
      <c r="EW249" s="55"/>
      <c r="EX249" s="55"/>
      <c r="EY249" s="55"/>
      <c r="EZ249" s="55"/>
      <c r="FA249" s="55"/>
      <c r="FB249" s="55"/>
      <c r="FC249" s="55"/>
      <c r="FD249" s="55"/>
      <c r="FE249" s="55"/>
      <c r="FF249" s="55"/>
      <c r="FG249" s="55"/>
      <c r="FH249" s="55"/>
      <c r="FI249" s="55"/>
      <c r="FJ249" s="55"/>
      <c r="FK249" s="55"/>
      <c r="FL249" s="55"/>
      <c r="FM249" s="55"/>
      <c r="FN249" s="55"/>
      <c r="FO249" s="55"/>
      <c r="FP249" s="55"/>
      <c r="FQ249" s="55"/>
      <c r="FR249" s="55"/>
      <c r="FS249" s="55"/>
      <c r="FT249" s="55"/>
      <c r="FU249" s="55"/>
      <c r="FV249" s="55"/>
      <c r="FW249" s="55"/>
      <c r="FX249" s="55"/>
      <c r="FY249" s="55"/>
      <c r="FZ249" s="55"/>
      <c r="GA249" s="55"/>
      <c r="GB249" s="55"/>
      <c r="GC249" s="55"/>
      <c r="GD249" s="55"/>
      <c r="GE249" s="55"/>
      <c r="GF249" s="55"/>
      <c r="GG249" s="55"/>
      <c r="GH249" s="55"/>
      <c r="GI249" s="55"/>
      <c r="GJ249" s="55"/>
      <c r="GK249" s="55"/>
      <c r="GL249" s="55"/>
      <c r="GM249" s="55"/>
      <c r="GN249" s="55"/>
      <c r="GO249" s="55"/>
      <c r="GP249" s="55"/>
      <c r="GQ249" s="55"/>
      <c r="GR249" s="55"/>
      <c r="GS249" s="55"/>
      <c r="GT249" s="55"/>
      <c r="GU249" s="55"/>
      <c r="GV249" s="55"/>
      <c r="GW249" s="55"/>
      <c r="GX249" s="55"/>
      <c r="GY249" s="55"/>
      <c r="GZ249" s="55"/>
      <c r="HA249" s="55"/>
      <c r="HB249" s="55"/>
      <c r="HC249" s="55"/>
      <c r="HD249" s="55"/>
      <c r="HE249" s="55"/>
      <c r="HF249" s="55"/>
      <c r="HG249" s="55"/>
      <c r="HH249" s="55"/>
      <c r="HI249" s="55"/>
      <c r="HJ249" s="55"/>
      <c r="HK249" s="55"/>
      <c r="HL249" s="55"/>
      <c r="HM249" s="55"/>
      <c r="HN249" s="55"/>
      <c r="HO249" s="55"/>
      <c r="HP249" s="55"/>
      <c r="HQ249" s="55"/>
      <c r="HR249" s="55"/>
      <c r="HS249" s="55"/>
      <c r="HT249" s="55"/>
      <c r="HU249" s="55"/>
      <c r="HV249" s="55"/>
    </row>
    <row r="250" spans="1:230" s="26" customFormat="1" x14ac:dyDescent="0.25">
      <c r="A250" s="97" t="s">
        <v>416</v>
      </c>
      <c r="B250" s="52" t="s">
        <v>340</v>
      </c>
      <c r="C250" s="54">
        <f>D250+E250+G250+F250+H250+I250+J250+K250+L250+M250+N250</f>
        <v>0</v>
      </c>
      <c r="D250" s="54">
        <f>D251+D252</f>
        <v>0</v>
      </c>
      <c r="E250" s="54">
        <f t="shared" ref="E250:N250" si="126">E251+E252</f>
        <v>0</v>
      </c>
      <c r="F250" s="54">
        <f t="shared" si="126"/>
        <v>0</v>
      </c>
      <c r="G250" s="54">
        <f t="shared" si="126"/>
        <v>0</v>
      </c>
      <c r="H250" s="54">
        <f t="shared" si="126"/>
        <v>0</v>
      </c>
      <c r="I250" s="54">
        <f t="shared" si="126"/>
        <v>0</v>
      </c>
      <c r="J250" s="54">
        <f t="shared" si="126"/>
        <v>0</v>
      </c>
      <c r="K250" s="54">
        <f t="shared" si="126"/>
        <v>0</v>
      </c>
      <c r="L250" s="54">
        <f t="shared" si="126"/>
        <v>0</v>
      </c>
      <c r="M250" s="54">
        <f t="shared" si="126"/>
        <v>0</v>
      </c>
      <c r="N250" s="54">
        <f t="shared" si="126"/>
        <v>0</v>
      </c>
      <c r="O250" s="97" t="s">
        <v>462</v>
      </c>
      <c r="P250" s="74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  <c r="AV250" s="19"/>
      <c r="AW250" s="19"/>
      <c r="AX250" s="19"/>
      <c r="AY250" s="19"/>
      <c r="AZ250" s="19"/>
      <c r="BA250" s="19"/>
      <c r="BB250" s="19"/>
      <c r="BC250" s="19"/>
      <c r="BD250" s="19"/>
      <c r="BE250" s="19"/>
      <c r="BF250" s="19"/>
      <c r="BG250" s="19"/>
      <c r="BH250" s="19"/>
      <c r="BI250" s="19"/>
      <c r="BJ250" s="19"/>
      <c r="BK250" s="19"/>
      <c r="BL250" s="19"/>
      <c r="BM250" s="19"/>
      <c r="BN250" s="19"/>
      <c r="BO250" s="19"/>
      <c r="BP250" s="19"/>
      <c r="BQ250" s="19"/>
      <c r="BR250" s="19"/>
      <c r="BS250" s="19"/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19"/>
      <c r="CF250" s="19"/>
      <c r="CG250" s="19"/>
      <c r="CH250" s="19"/>
      <c r="CI250" s="19"/>
      <c r="CJ250" s="19"/>
      <c r="CK250" s="19"/>
      <c r="CL250" s="19"/>
      <c r="CM250" s="19"/>
      <c r="CN250" s="19"/>
      <c r="CO250" s="19"/>
      <c r="CP250" s="19"/>
      <c r="CQ250" s="19"/>
      <c r="CR250" s="19"/>
      <c r="CS250" s="19"/>
      <c r="CT250" s="19"/>
      <c r="CU250" s="19"/>
      <c r="CV250" s="19"/>
      <c r="CW250" s="19"/>
      <c r="CX250" s="19"/>
      <c r="CY250" s="19"/>
      <c r="CZ250" s="19"/>
      <c r="DA250" s="19"/>
      <c r="DB250" s="19"/>
      <c r="DC250" s="19"/>
      <c r="DD250" s="19"/>
      <c r="DE250" s="19"/>
      <c r="DF250" s="19"/>
      <c r="DG250" s="19"/>
      <c r="DH250" s="19"/>
      <c r="DI250" s="19"/>
      <c r="DJ250" s="19"/>
      <c r="DK250" s="19"/>
      <c r="DL250" s="19"/>
      <c r="DM250" s="19"/>
      <c r="DN250" s="19"/>
      <c r="DO250" s="19"/>
      <c r="DP250" s="19"/>
      <c r="DQ250" s="19"/>
      <c r="DR250" s="19"/>
      <c r="DS250" s="19"/>
      <c r="DT250" s="19"/>
      <c r="DU250" s="19"/>
      <c r="DV250" s="19"/>
      <c r="DW250" s="19"/>
      <c r="DX250" s="19"/>
      <c r="DY250" s="19"/>
      <c r="DZ250" s="19"/>
      <c r="EA250" s="19"/>
      <c r="EB250" s="19"/>
      <c r="EC250" s="19"/>
      <c r="ED250" s="19"/>
      <c r="EE250" s="19"/>
      <c r="EF250" s="19"/>
      <c r="EG250" s="19"/>
      <c r="EH250" s="19"/>
      <c r="EI250" s="19"/>
      <c r="EJ250" s="19"/>
      <c r="EK250" s="19"/>
      <c r="EL250" s="19"/>
      <c r="EM250" s="19"/>
      <c r="EN250" s="19"/>
      <c r="EO250" s="19"/>
      <c r="EP250" s="19"/>
      <c r="EQ250" s="19"/>
      <c r="ER250" s="19"/>
      <c r="ES250" s="19"/>
      <c r="ET250" s="19"/>
      <c r="EU250" s="19"/>
      <c r="EV250" s="19"/>
      <c r="EW250" s="19"/>
      <c r="EX250" s="19"/>
      <c r="EY250" s="19"/>
      <c r="EZ250" s="19"/>
      <c r="FA250" s="19"/>
      <c r="FB250" s="19"/>
      <c r="FC250" s="19"/>
      <c r="FD250" s="19"/>
      <c r="FE250" s="19"/>
      <c r="FF250" s="19"/>
      <c r="FG250" s="19"/>
      <c r="FH250" s="19"/>
      <c r="FI250" s="19"/>
      <c r="FJ250" s="19"/>
      <c r="FK250" s="19"/>
      <c r="FL250" s="19"/>
      <c r="FM250" s="19"/>
      <c r="FN250" s="19"/>
      <c r="FO250" s="19"/>
      <c r="FP250" s="19"/>
      <c r="FQ250" s="19"/>
      <c r="FR250" s="19"/>
      <c r="FS250" s="19"/>
      <c r="FT250" s="19"/>
      <c r="FU250" s="19"/>
      <c r="FV250" s="19"/>
      <c r="FW250" s="19"/>
      <c r="FX250" s="19"/>
      <c r="FY250" s="19"/>
      <c r="FZ250" s="19"/>
      <c r="GA250" s="19"/>
      <c r="GB250" s="19"/>
      <c r="GC250" s="19"/>
      <c r="GD250" s="19"/>
      <c r="GE250" s="19"/>
      <c r="GF250" s="19"/>
      <c r="GG250" s="19"/>
      <c r="GH250" s="19"/>
      <c r="GI250" s="19"/>
      <c r="GJ250" s="19"/>
      <c r="GK250" s="19"/>
      <c r="GL250" s="19"/>
      <c r="GM250" s="19"/>
      <c r="GN250" s="19"/>
      <c r="GO250" s="19"/>
      <c r="GP250" s="19"/>
      <c r="GQ250" s="19"/>
      <c r="GR250" s="19"/>
      <c r="GS250" s="19"/>
      <c r="GT250" s="19"/>
      <c r="GU250" s="19"/>
      <c r="GV250" s="19"/>
      <c r="GW250" s="19"/>
      <c r="GX250" s="19"/>
      <c r="GY250" s="19"/>
      <c r="GZ250" s="19"/>
      <c r="HA250" s="19"/>
      <c r="HB250" s="19"/>
      <c r="HC250" s="19"/>
      <c r="HD250" s="19"/>
      <c r="HE250" s="19"/>
      <c r="HF250" s="19"/>
      <c r="HG250" s="19"/>
      <c r="HH250" s="19"/>
      <c r="HI250" s="19"/>
      <c r="HJ250" s="19"/>
      <c r="HK250" s="19"/>
      <c r="HL250" s="19"/>
      <c r="HM250" s="19"/>
      <c r="HN250" s="19"/>
      <c r="HO250" s="19"/>
      <c r="HP250" s="19"/>
      <c r="HQ250" s="19"/>
      <c r="HR250" s="19"/>
      <c r="HS250" s="19"/>
      <c r="HT250" s="19"/>
      <c r="HU250" s="19"/>
      <c r="HV250" s="19"/>
    </row>
    <row r="251" spans="1:230" s="26" customFormat="1" ht="189" customHeight="1" x14ac:dyDescent="0.25">
      <c r="A251" s="98"/>
      <c r="B251" s="24" t="s">
        <v>357</v>
      </c>
      <c r="C251" s="54">
        <f>D251+E251+F251+G251+H251+I251+J251+K251+L251+M251+N251</f>
        <v>0</v>
      </c>
      <c r="D251" s="54">
        <v>0</v>
      </c>
      <c r="E251" s="54">
        <v>0</v>
      </c>
      <c r="F251" s="54">
        <v>0</v>
      </c>
      <c r="G251" s="54">
        <v>0</v>
      </c>
      <c r="H251" s="54">
        <v>0</v>
      </c>
      <c r="I251" s="54">
        <v>0</v>
      </c>
      <c r="J251" s="54">
        <v>0</v>
      </c>
      <c r="K251" s="54">
        <v>0</v>
      </c>
      <c r="L251" s="54">
        <v>0</v>
      </c>
      <c r="M251" s="54">
        <v>0</v>
      </c>
      <c r="N251" s="54">
        <v>0</v>
      </c>
      <c r="O251" s="98"/>
      <c r="P251" s="74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  <c r="AV251" s="19"/>
      <c r="AW251" s="19"/>
      <c r="AX251" s="19"/>
      <c r="AY251" s="19"/>
      <c r="AZ251" s="19"/>
      <c r="BA251" s="19"/>
      <c r="BB251" s="19"/>
      <c r="BC251" s="19"/>
      <c r="BD251" s="19"/>
      <c r="BE251" s="19"/>
      <c r="BF251" s="19"/>
      <c r="BG251" s="19"/>
      <c r="BH251" s="19"/>
      <c r="BI251" s="19"/>
      <c r="BJ251" s="19"/>
      <c r="BK251" s="19"/>
      <c r="BL251" s="19"/>
      <c r="BM251" s="19"/>
      <c r="BN251" s="19"/>
      <c r="BO251" s="19"/>
      <c r="BP251" s="19"/>
      <c r="BQ251" s="19"/>
      <c r="BR251" s="19"/>
      <c r="BS251" s="19"/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19"/>
      <c r="CF251" s="19"/>
      <c r="CG251" s="19"/>
      <c r="CH251" s="19"/>
      <c r="CI251" s="19"/>
      <c r="CJ251" s="19"/>
      <c r="CK251" s="19"/>
      <c r="CL251" s="19"/>
      <c r="CM251" s="19"/>
      <c r="CN251" s="19"/>
      <c r="CO251" s="19"/>
      <c r="CP251" s="19"/>
      <c r="CQ251" s="19"/>
      <c r="CR251" s="19"/>
      <c r="CS251" s="19"/>
      <c r="CT251" s="19"/>
      <c r="CU251" s="19"/>
      <c r="CV251" s="19"/>
      <c r="CW251" s="19"/>
      <c r="CX251" s="19"/>
      <c r="CY251" s="19"/>
      <c r="CZ251" s="19"/>
      <c r="DA251" s="19"/>
      <c r="DB251" s="19"/>
      <c r="DC251" s="19"/>
      <c r="DD251" s="19"/>
      <c r="DE251" s="19"/>
      <c r="DF251" s="19"/>
      <c r="DG251" s="19"/>
      <c r="DH251" s="19"/>
      <c r="DI251" s="19"/>
      <c r="DJ251" s="19"/>
      <c r="DK251" s="19"/>
      <c r="DL251" s="19"/>
      <c r="DM251" s="19"/>
      <c r="DN251" s="19"/>
      <c r="DO251" s="19"/>
      <c r="DP251" s="19"/>
      <c r="DQ251" s="19"/>
      <c r="DR251" s="19"/>
      <c r="DS251" s="19"/>
      <c r="DT251" s="19"/>
      <c r="DU251" s="19"/>
      <c r="DV251" s="19"/>
      <c r="DW251" s="19"/>
      <c r="DX251" s="19"/>
      <c r="DY251" s="19"/>
      <c r="DZ251" s="19"/>
      <c r="EA251" s="19"/>
      <c r="EB251" s="19"/>
      <c r="EC251" s="19"/>
      <c r="ED251" s="19"/>
      <c r="EE251" s="19"/>
      <c r="EF251" s="19"/>
      <c r="EG251" s="19"/>
      <c r="EH251" s="19"/>
      <c r="EI251" s="19"/>
      <c r="EJ251" s="19"/>
      <c r="EK251" s="19"/>
      <c r="EL251" s="19"/>
      <c r="EM251" s="19"/>
      <c r="EN251" s="19"/>
      <c r="EO251" s="19"/>
      <c r="EP251" s="19"/>
      <c r="EQ251" s="19"/>
      <c r="ER251" s="19"/>
      <c r="ES251" s="19"/>
      <c r="ET251" s="19"/>
      <c r="EU251" s="19"/>
      <c r="EV251" s="19"/>
      <c r="EW251" s="19"/>
      <c r="EX251" s="19"/>
      <c r="EY251" s="19"/>
      <c r="EZ251" s="19"/>
      <c r="FA251" s="19"/>
      <c r="FB251" s="19"/>
      <c r="FC251" s="19"/>
      <c r="FD251" s="19"/>
      <c r="FE251" s="19"/>
      <c r="FF251" s="19"/>
      <c r="FG251" s="19"/>
      <c r="FH251" s="19"/>
      <c r="FI251" s="19"/>
      <c r="FJ251" s="19"/>
      <c r="FK251" s="19"/>
      <c r="FL251" s="19"/>
      <c r="FM251" s="19"/>
      <c r="FN251" s="19"/>
      <c r="FO251" s="19"/>
      <c r="FP251" s="19"/>
      <c r="FQ251" s="19"/>
      <c r="FR251" s="19"/>
      <c r="FS251" s="19"/>
      <c r="FT251" s="19"/>
      <c r="FU251" s="19"/>
      <c r="FV251" s="19"/>
      <c r="FW251" s="19"/>
      <c r="FX251" s="19"/>
      <c r="FY251" s="19"/>
      <c r="FZ251" s="19"/>
      <c r="GA251" s="19"/>
      <c r="GB251" s="19"/>
      <c r="GC251" s="19"/>
      <c r="GD251" s="19"/>
      <c r="GE251" s="19"/>
      <c r="GF251" s="19"/>
      <c r="GG251" s="19"/>
      <c r="GH251" s="19"/>
      <c r="GI251" s="19"/>
      <c r="GJ251" s="19"/>
      <c r="GK251" s="19"/>
      <c r="GL251" s="19"/>
      <c r="GM251" s="19"/>
      <c r="GN251" s="19"/>
      <c r="GO251" s="19"/>
      <c r="GP251" s="19"/>
      <c r="GQ251" s="19"/>
      <c r="GR251" s="19"/>
      <c r="GS251" s="19"/>
      <c r="GT251" s="19"/>
      <c r="GU251" s="19"/>
      <c r="GV251" s="19"/>
      <c r="GW251" s="19"/>
      <c r="GX251" s="19"/>
      <c r="GY251" s="19"/>
      <c r="GZ251" s="19"/>
      <c r="HA251" s="19"/>
      <c r="HB251" s="19"/>
      <c r="HC251" s="19"/>
      <c r="HD251" s="19"/>
      <c r="HE251" s="19"/>
      <c r="HF251" s="19"/>
      <c r="HG251" s="19"/>
      <c r="HH251" s="19"/>
      <c r="HI251" s="19"/>
      <c r="HJ251" s="19"/>
      <c r="HK251" s="19"/>
      <c r="HL251" s="19"/>
      <c r="HM251" s="19"/>
      <c r="HN251" s="19"/>
      <c r="HO251" s="19"/>
      <c r="HP251" s="19"/>
      <c r="HQ251" s="19"/>
      <c r="HR251" s="19"/>
      <c r="HS251" s="19"/>
      <c r="HT251" s="19"/>
      <c r="HU251" s="19"/>
      <c r="HV251" s="19"/>
    </row>
    <row r="252" spans="1:230" s="26" customFormat="1" ht="117" customHeight="1" x14ac:dyDescent="0.25">
      <c r="A252" s="99"/>
      <c r="B252" s="35" t="s">
        <v>339</v>
      </c>
      <c r="C252" s="54">
        <f>D252+E252+F252+G252+H252+I252+J252+K252+L252+M252+N252</f>
        <v>0</v>
      </c>
      <c r="D252" s="54">
        <v>0</v>
      </c>
      <c r="E252" s="54">
        <v>0</v>
      </c>
      <c r="F252" s="54">
        <v>0</v>
      </c>
      <c r="G252" s="54">
        <v>0</v>
      </c>
      <c r="H252" s="54">
        <v>0</v>
      </c>
      <c r="I252" s="54">
        <v>0</v>
      </c>
      <c r="J252" s="54">
        <v>0</v>
      </c>
      <c r="K252" s="54">
        <v>0</v>
      </c>
      <c r="L252" s="54">
        <v>0</v>
      </c>
      <c r="M252" s="54">
        <v>0</v>
      </c>
      <c r="N252" s="54">
        <v>0</v>
      </c>
      <c r="O252" s="99"/>
      <c r="P252" s="74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  <c r="AV252" s="19"/>
      <c r="AW252" s="19"/>
      <c r="AX252" s="19"/>
      <c r="AY252" s="19"/>
      <c r="AZ252" s="19"/>
      <c r="BA252" s="19"/>
      <c r="BB252" s="19"/>
      <c r="BC252" s="19"/>
      <c r="BD252" s="19"/>
      <c r="BE252" s="19"/>
      <c r="BF252" s="19"/>
      <c r="BG252" s="19"/>
      <c r="BH252" s="19"/>
      <c r="BI252" s="19"/>
      <c r="BJ252" s="19"/>
      <c r="BK252" s="19"/>
      <c r="BL252" s="19"/>
      <c r="BM252" s="19"/>
      <c r="BN252" s="19"/>
      <c r="BO252" s="19"/>
      <c r="BP252" s="19"/>
      <c r="BQ252" s="19"/>
      <c r="BR252" s="19"/>
      <c r="BS252" s="19"/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19"/>
      <c r="CF252" s="19"/>
      <c r="CG252" s="19"/>
      <c r="CH252" s="19"/>
      <c r="CI252" s="19"/>
      <c r="CJ252" s="19"/>
      <c r="CK252" s="19"/>
      <c r="CL252" s="19"/>
      <c r="CM252" s="19"/>
      <c r="CN252" s="19"/>
      <c r="CO252" s="19"/>
      <c r="CP252" s="19"/>
      <c r="CQ252" s="19"/>
      <c r="CR252" s="19"/>
      <c r="CS252" s="19"/>
      <c r="CT252" s="19"/>
      <c r="CU252" s="19"/>
      <c r="CV252" s="19"/>
      <c r="CW252" s="19"/>
      <c r="CX252" s="19"/>
      <c r="CY252" s="19"/>
      <c r="CZ252" s="19"/>
      <c r="DA252" s="19"/>
      <c r="DB252" s="19"/>
      <c r="DC252" s="19"/>
      <c r="DD252" s="19"/>
      <c r="DE252" s="19"/>
      <c r="DF252" s="19"/>
      <c r="DG252" s="19"/>
      <c r="DH252" s="19"/>
      <c r="DI252" s="19"/>
      <c r="DJ252" s="19"/>
      <c r="DK252" s="19"/>
      <c r="DL252" s="19"/>
      <c r="DM252" s="19"/>
      <c r="DN252" s="19"/>
      <c r="DO252" s="19"/>
      <c r="DP252" s="19"/>
      <c r="DQ252" s="19"/>
      <c r="DR252" s="19"/>
      <c r="DS252" s="19"/>
      <c r="DT252" s="19"/>
      <c r="DU252" s="19"/>
      <c r="DV252" s="19"/>
      <c r="DW252" s="19"/>
      <c r="DX252" s="19"/>
      <c r="DY252" s="19"/>
      <c r="DZ252" s="19"/>
      <c r="EA252" s="19"/>
      <c r="EB252" s="19"/>
      <c r="EC252" s="19"/>
      <c r="ED252" s="19"/>
      <c r="EE252" s="19"/>
      <c r="EF252" s="19"/>
      <c r="EG252" s="19"/>
      <c r="EH252" s="19"/>
      <c r="EI252" s="19"/>
      <c r="EJ252" s="19"/>
      <c r="EK252" s="19"/>
      <c r="EL252" s="19"/>
      <c r="EM252" s="19"/>
      <c r="EN252" s="19"/>
      <c r="EO252" s="19"/>
      <c r="EP252" s="19"/>
      <c r="EQ252" s="19"/>
      <c r="ER252" s="19"/>
      <c r="ES252" s="19"/>
      <c r="ET252" s="19"/>
      <c r="EU252" s="19"/>
      <c r="EV252" s="19"/>
      <c r="EW252" s="19"/>
      <c r="EX252" s="19"/>
      <c r="EY252" s="19"/>
      <c r="EZ252" s="19"/>
      <c r="FA252" s="19"/>
      <c r="FB252" s="19"/>
      <c r="FC252" s="19"/>
      <c r="FD252" s="19"/>
      <c r="FE252" s="19"/>
      <c r="FF252" s="19"/>
      <c r="FG252" s="19"/>
      <c r="FH252" s="19"/>
      <c r="FI252" s="19"/>
      <c r="FJ252" s="19"/>
      <c r="FK252" s="19"/>
      <c r="FL252" s="19"/>
      <c r="FM252" s="19"/>
      <c r="FN252" s="19"/>
      <c r="FO252" s="19"/>
      <c r="FP252" s="19"/>
      <c r="FQ252" s="19"/>
      <c r="FR252" s="19"/>
      <c r="FS252" s="19"/>
      <c r="FT252" s="19"/>
      <c r="FU252" s="19"/>
      <c r="FV252" s="19"/>
      <c r="FW252" s="19"/>
      <c r="FX252" s="19"/>
      <c r="FY252" s="19"/>
      <c r="FZ252" s="19"/>
      <c r="GA252" s="19"/>
      <c r="GB252" s="19"/>
      <c r="GC252" s="19"/>
      <c r="GD252" s="19"/>
      <c r="GE252" s="19"/>
      <c r="GF252" s="19"/>
      <c r="GG252" s="19"/>
      <c r="GH252" s="19"/>
      <c r="GI252" s="19"/>
      <c r="GJ252" s="19"/>
      <c r="GK252" s="19"/>
      <c r="GL252" s="19"/>
      <c r="GM252" s="19"/>
      <c r="GN252" s="19"/>
      <c r="GO252" s="19"/>
      <c r="GP252" s="19"/>
      <c r="GQ252" s="19"/>
      <c r="GR252" s="19"/>
      <c r="GS252" s="19"/>
      <c r="GT252" s="19"/>
      <c r="GU252" s="19"/>
      <c r="GV252" s="19"/>
      <c r="GW252" s="19"/>
      <c r="GX252" s="19"/>
      <c r="GY252" s="19"/>
      <c r="GZ252" s="19"/>
      <c r="HA252" s="19"/>
      <c r="HB252" s="19"/>
      <c r="HC252" s="19"/>
      <c r="HD252" s="19"/>
      <c r="HE252" s="19"/>
      <c r="HF252" s="19"/>
      <c r="HG252" s="19"/>
      <c r="HH252" s="19"/>
      <c r="HI252" s="19"/>
      <c r="HJ252" s="19"/>
      <c r="HK252" s="19"/>
      <c r="HL252" s="19"/>
      <c r="HM252" s="19"/>
      <c r="HN252" s="19"/>
      <c r="HO252" s="19"/>
      <c r="HP252" s="19"/>
      <c r="HQ252" s="19"/>
      <c r="HR252" s="19"/>
      <c r="HS252" s="19"/>
      <c r="HT252" s="19"/>
      <c r="HU252" s="19"/>
      <c r="HV252" s="19"/>
    </row>
    <row r="253" spans="1:230" s="26" customFormat="1" x14ac:dyDescent="0.25">
      <c r="A253" s="97" t="s">
        <v>431</v>
      </c>
      <c r="B253" s="52" t="s">
        <v>340</v>
      </c>
      <c r="C253" s="25">
        <f>C256+C259</f>
        <v>0</v>
      </c>
      <c r="D253" s="25">
        <f>D254+D255</f>
        <v>0</v>
      </c>
      <c r="E253" s="25">
        <f t="shared" ref="E253:N253" si="127">E254+E255</f>
        <v>0</v>
      </c>
      <c r="F253" s="25">
        <f t="shared" si="127"/>
        <v>0</v>
      </c>
      <c r="G253" s="25">
        <f t="shared" si="127"/>
        <v>0</v>
      </c>
      <c r="H253" s="25">
        <f t="shared" si="127"/>
        <v>0</v>
      </c>
      <c r="I253" s="25">
        <f t="shared" si="127"/>
        <v>0</v>
      </c>
      <c r="J253" s="25">
        <f t="shared" si="127"/>
        <v>0</v>
      </c>
      <c r="K253" s="25">
        <f t="shared" si="127"/>
        <v>0</v>
      </c>
      <c r="L253" s="25">
        <f t="shared" si="127"/>
        <v>0</v>
      </c>
      <c r="M253" s="25">
        <f t="shared" si="127"/>
        <v>0</v>
      </c>
      <c r="N253" s="25">
        <f t="shared" si="127"/>
        <v>0</v>
      </c>
      <c r="O253" s="97" t="s">
        <v>466</v>
      </c>
      <c r="P253" s="100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  <c r="AV253" s="19"/>
      <c r="AW253" s="19"/>
      <c r="AX253" s="19"/>
      <c r="AY253" s="19"/>
      <c r="AZ253" s="19"/>
      <c r="BA253" s="19"/>
      <c r="BB253" s="19"/>
      <c r="BC253" s="19"/>
      <c r="BD253" s="19"/>
      <c r="BE253" s="19"/>
      <c r="BF253" s="19"/>
      <c r="BG253" s="19"/>
      <c r="BH253" s="19"/>
      <c r="BI253" s="19"/>
      <c r="BJ253" s="19"/>
      <c r="BK253" s="19"/>
      <c r="BL253" s="19"/>
      <c r="BM253" s="19"/>
      <c r="BN253" s="19"/>
      <c r="BO253" s="19"/>
      <c r="BP253" s="19"/>
      <c r="BQ253" s="19"/>
      <c r="BR253" s="19"/>
      <c r="BS253" s="19"/>
      <c r="BT253" s="19"/>
      <c r="BU253" s="19"/>
      <c r="BV253" s="19"/>
      <c r="BW253" s="19"/>
      <c r="BX253" s="19"/>
      <c r="BY253" s="19"/>
      <c r="BZ253" s="19"/>
      <c r="CA253" s="19"/>
      <c r="CB253" s="19"/>
      <c r="CC253" s="19"/>
      <c r="CD253" s="19"/>
      <c r="CE253" s="19"/>
      <c r="CF253" s="19"/>
      <c r="CG253" s="19"/>
      <c r="CH253" s="19"/>
      <c r="CI253" s="19"/>
      <c r="CJ253" s="19"/>
      <c r="CK253" s="19"/>
      <c r="CL253" s="19"/>
      <c r="CM253" s="19"/>
      <c r="CN253" s="19"/>
      <c r="CO253" s="19"/>
      <c r="CP253" s="19"/>
      <c r="CQ253" s="19"/>
      <c r="CR253" s="19"/>
      <c r="CS253" s="19"/>
      <c r="CT253" s="19"/>
      <c r="CU253" s="19"/>
      <c r="CV253" s="19"/>
      <c r="CW253" s="19"/>
      <c r="CX253" s="19"/>
      <c r="CY253" s="19"/>
      <c r="CZ253" s="19"/>
      <c r="DA253" s="19"/>
      <c r="DB253" s="19"/>
      <c r="DC253" s="19"/>
      <c r="DD253" s="19"/>
      <c r="DE253" s="19"/>
      <c r="DF253" s="19"/>
      <c r="DG253" s="19"/>
      <c r="DH253" s="19"/>
      <c r="DI253" s="19"/>
      <c r="DJ253" s="19"/>
      <c r="DK253" s="19"/>
      <c r="DL253" s="19"/>
      <c r="DM253" s="19"/>
      <c r="DN253" s="19"/>
      <c r="DO253" s="19"/>
      <c r="DP253" s="19"/>
      <c r="DQ253" s="19"/>
      <c r="DR253" s="19"/>
      <c r="DS253" s="19"/>
      <c r="DT253" s="19"/>
      <c r="DU253" s="19"/>
      <c r="DV253" s="19"/>
      <c r="DW253" s="19"/>
      <c r="DX253" s="19"/>
      <c r="DY253" s="19"/>
      <c r="DZ253" s="19"/>
      <c r="EA253" s="19"/>
      <c r="EB253" s="19"/>
      <c r="EC253" s="19"/>
      <c r="ED253" s="19"/>
      <c r="EE253" s="19"/>
      <c r="EF253" s="19"/>
      <c r="EG253" s="19"/>
      <c r="EH253" s="19"/>
      <c r="EI253" s="19"/>
      <c r="EJ253" s="19"/>
      <c r="EK253" s="19"/>
      <c r="EL253" s="19"/>
      <c r="EM253" s="19"/>
      <c r="EN253" s="19"/>
      <c r="EO253" s="19"/>
      <c r="EP253" s="19"/>
      <c r="EQ253" s="19"/>
      <c r="ER253" s="19"/>
      <c r="ES253" s="19"/>
      <c r="ET253" s="19"/>
      <c r="EU253" s="19"/>
      <c r="EV253" s="19"/>
      <c r="EW253" s="19"/>
      <c r="EX253" s="19"/>
      <c r="EY253" s="19"/>
      <c r="EZ253" s="19"/>
      <c r="FA253" s="19"/>
      <c r="FB253" s="19"/>
      <c r="FC253" s="19"/>
      <c r="FD253" s="19"/>
      <c r="FE253" s="19"/>
      <c r="FF253" s="19"/>
      <c r="FG253" s="19"/>
      <c r="FH253" s="19"/>
      <c r="FI253" s="19"/>
      <c r="FJ253" s="19"/>
      <c r="FK253" s="19"/>
      <c r="FL253" s="19"/>
      <c r="FM253" s="19"/>
      <c r="FN253" s="19"/>
      <c r="FO253" s="19"/>
      <c r="FP253" s="19"/>
      <c r="FQ253" s="19"/>
      <c r="FR253" s="19"/>
      <c r="FS253" s="19"/>
      <c r="FT253" s="19"/>
      <c r="FU253" s="19"/>
      <c r="FV253" s="19"/>
      <c r="FW253" s="19"/>
      <c r="FX253" s="19"/>
      <c r="FY253" s="19"/>
      <c r="FZ253" s="19"/>
      <c r="GA253" s="19"/>
      <c r="GB253" s="19"/>
      <c r="GC253" s="19"/>
      <c r="GD253" s="19"/>
      <c r="GE253" s="19"/>
      <c r="GF253" s="19"/>
      <c r="GG253" s="19"/>
      <c r="GH253" s="19"/>
      <c r="GI253" s="19"/>
      <c r="GJ253" s="19"/>
      <c r="GK253" s="19"/>
      <c r="GL253" s="19"/>
      <c r="GM253" s="19"/>
      <c r="GN253" s="19"/>
      <c r="GO253" s="19"/>
      <c r="GP253" s="19"/>
      <c r="GQ253" s="19"/>
      <c r="GR253" s="19"/>
      <c r="GS253" s="19"/>
      <c r="GT253" s="19"/>
      <c r="GU253" s="19"/>
      <c r="GV253" s="19"/>
      <c r="GW253" s="19"/>
      <c r="GX253" s="19"/>
      <c r="GY253" s="19"/>
      <c r="GZ253" s="19"/>
      <c r="HA253" s="19"/>
      <c r="HB253" s="19"/>
      <c r="HC253" s="19"/>
      <c r="HD253" s="19"/>
      <c r="HE253" s="19"/>
      <c r="HF253" s="19"/>
      <c r="HG253" s="19"/>
      <c r="HH253" s="19"/>
      <c r="HI253" s="19"/>
      <c r="HJ253" s="19"/>
      <c r="HK253" s="19"/>
      <c r="HL253" s="19"/>
      <c r="HM253" s="19"/>
      <c r="HN253" s="19"/>
      <c r="HO253" s="19"/>
      <c r="HP253" s="19"/>
      <c r="HQ253" s="19"/>
      <c r="HR253" s="19"/>
      <c r="HS253" s="19"/>
      <c r="HT253" s="19"/>
      <c r="HU253" s="19"/>
      <c r="HV253" s="19"/>
    </row>
    <row r="254" spans="1:230" s="26" customFormat="1" ht="168" customHeight="1" x14ac:dyDescent="0.25">
      <c r="A254" s="98"/>
      <c r="B254" s="35" t="s">
        <v>338</v>
      </c>
      <c r="C254" s="25">
        <f>C257+C260</f>
        <v>0</v>
      </c>
      <c r="D254" s="25">
        <v>0</v>
      </c>
      <c r="E254" s="25">
        <v>0</v>
      </c>
      <c r="F254" s="25">
        <v>0</v>
      </c>
      <c r="G254" s="25">
        <v>0</v>
      </c>
      <c r="H254" s="25">
        <v>0</v>
      </c>
      <c r="I254" s="25">
        <v>0</v>
      </c>
      <c r="J254" s="25">
        <v>0</v>
      </c>
      <c r="K254" s="25">
        <v>0</v>
      </c>
      <c r="L254" s="25">
        <v>0</v>
      </c>
      <c r="M254" s="25">
        <v>0</v>
      </c>
      <c r="N254" s="25">
        <v>0</v>
      </c>
      <c r="O254" s="98"/>
      <c r="P254" s="101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  <c r="AV254" s="19"/>
      <c r="AW254" s="19"/>
      <c r="AX254" s="19"/>
      <c r="AY254" s="19"/>
      <c r="AZ254" s="19"/>
      <c r="BA254" s="19"/>
      <c r="BB254" s="19"/>
      <c r="BC254" s="19"/>
      <c r="BD254" s="19"/>
      <c r="BE254" s="19"/>
      <c r="BF254" s="19"/>
      <c r="BG254" s="19"/>
      <c r="BH254" s="19"/>
      <c r="BI254" s="19"/>
      <c r="BJ254" s="19"/>
      <c r="BK254" s="19"/>
      <c r="BL254" s="19"/>
      <c r="BM254" s="19"/>
      <c r="BN254" s="19"/>
      <c r="BO254" s="19"/>
      <c r="BP254" s="19"/>
      <c r="BQ254" s="19"/>
      <c r="BR254" s="19"/>
      <c r="BS254" s="19"/>
      <c r="BT254" s="19"/>
      <c r="BU254" s="19"/>
      <c r="BV254" s="19"/>
      <c r="BW254" s="19"/>
      <c r="BX254" s="19"/>
      <c r="BY254" s="19"/>
      <c r="BZ254" s="19"/>
      <c r="CA254" s="19"/>
      <c r="CB254" s="19"/>
      <c r="CC254" s="19"/>
      <c r="CD254" s="19"/>
      <c r="CE254" s="19"/>
      <c r="CF254" s="19"/>
      <c r="CG254" s="19"/>
      <c r="CH254" s="19"/>
      <c r="CI254" s="19"/>
      <c r="CJ254" s="19"/>
      <c r="CK254" s="19"/>
      <c r="CL254" s="19"/>
      <c r="CM254" s="19"/>
      <c r="CN254" s="19"/>
      <c r="CO254" s="19"/>
      <c r="CP254" s="19"/>
      <c r="CQ254" s="19"/>
      <c r="CR254" s="19"/>
      <c r="CS254" s="19"/>
      <c r="CT254" s="19"/>
      <c r="CU254" s="19"/>
      <c r="CV254" s="19"/>
      <c r="CW254" s="19"/>
      <c r="CX254" s="19"/>
      <c r="CY254" s="19"/>
      <c r="CZ254" s="19"/>
      <c r="DA254" s="19"/>
      <c r="DB254" s="19"/>
      <c r="DC254" s="19"/>
      <c r="DD254" s="19"/>
      <c r="DE254" s="19"/>
      <c r="DF254" s="19"/>
      <c r="DG254" s="19"/>
      <c r="DH254" s="19"/>
      <c r="DI254" s="19"/>
      <c r="DJ254" s="19"/>
      <c r="DK254" s="19"/>
      <c r="DL254" s="19"/>
      <c r="DM254" s="19"/>
      <c r="DN254" s="19"/>
      <c r="DO254" s="19"/>
      <c r="DP254" s="19"/>
      <c r="DQ254" s="19"/>
      <c r="DR254" s="19"/>
      <c r="DS254" s="19"/>
      <c r="DT254" s="19"/>
      <c r="DU254" s="19"/>
      <c r="DV254" s="19"/>
      <c r="DW254" s="19"/>
      <c r="DX254" s="19"/>
      <c r="DY254" s="19"/>
      <c r="DZ254" s="19"/>
      <c r="EA254" s="19"/>
      <c r="EB254" s="19"/>
      <c r="EC254" s="19"/>
      <c r="ED254" s="19"/>
      <c r="EE254" s="19"/>
      <c r="EF254" s="19"/>
      <c r="EG254" s="19"/>
      <c r="EH254" s="19"/>
      <c r="EI254" s="19"/>
      <c r="EJ254" s="19"/>
      <c r="EK254" s="19"/>
      <c r="EL254" s="19"/>
      <c r="EM254" s="19"/>
      <c r="EN254" s="19"/>
      <c r="EO254" s="19"/>
      <c r="EP254" s="19"/>
      <c r="EQ254" s="19"/>
      <c r="ER254" s="19"/>
      <c r="ES254" s="19"/>
      <c r="ET254" s="19"/>
      <c r="EU254" s="19"/>
      <c r="EV254" s="19"/>
      <c r="EW254" s="19"/>
      <c r="EX254" s="19"/>
      <c r="EY254" s="19"/>
      <c r="EZ254" s="19"/>
      <c r="FA254" s="19"/>
      <c r="FB254" s="19"/>
      <c r="FC254" s="19"/>
      <c r="FD254" s="19"/>
      <c r="FE254" s="19"/>
      <c r="FF254" s="19"/>
      <c r="FG254" s="19"/>
      <c r="FH254" s="19"/>
      <c r="FI254" s="19"/>
      <c r="FJ254" s="19"/>
      <c r="FK254" s="19"/>
      <c r="FL254" s="19"/>
      <c r="FM254" s="19"/>
      <c r="FN254" s="19"/>
      <c r="FO254" s="19"/>
      <c r="FP254" s="19"/>
      <c r="FQ254" s="19"/>
      <c r="FR254" s="19"/>
      <c r="FS254" s="19"/>
      <c r="FT254" s="19"/>
      <c r="FU254" s="19"/>
      <c r="FV254" s="19"/>
      <c r="FW254" s="19"/>
      <c r="FX254" s="19"/>
      <c r="FY254" s="19"/>
      <c r="FZ254" s="19"/>
      <c r="GA254" s="19"/>
      <c r="GB254" s="19"/>
      <c r="GC254" s="19"/>
      <c r="GD254" s="19"/>
      <c r="GE254" s="19"/>
      <c r="GF254" s="19"/>
      <c r="GG254" s="19"/>
      <c r="GH254" s="19"/>
      <c r="GI254" s="19"/>
      <c r="GJ254" s="19"/>
      <c r="GK254" s="19"/>
      <c r="GL254" s="19"/>
      <c r="GM254" s="19"/>
      <c r="GN254" s="19"/>
      <c r="GO254" s="19"/>
      <c r="GP254" s="19"/>
      <c r="GQ254" s="19"/>
      <c r="GR254" s="19"/>
      <c r="GS254" s="19"/>
      <c r="GT254" s="19"/>
      <c r="GU254" s="19"/>
      <c r="GV254" s="19"/>
      <c r="GW254" s="19"/>
      <c r="GX254" s="19"/>
      <c r="GY254" s="19"/>
      <c r="GZ254" s="19"/>
      <c r="HA254" s="19"/>
      <c r="HB254" s="19"/>
      <c r="HC254" s="19"/>
      <c r="HD254" s="19"/>
      <c r="HE254" s="19"/>
      <c r="HF254" s="19"/>
      <c r="HG254" s="19"/>
      <c r="HH254" s="19"/>
      <c r="HI254" s="19"/>
      <c r="HJ254" s="19"/>
      <c r="HK254" s="19"/>
      <c r="HL254" s="19"/>
      <c r="HM254" s="19"/>
      <c r="HN254" s="19"/>
      <c r="HO254" s="19"/>
      <c r="HP254" s="19"/>
      <c r="HQ254" s="19"/>
      <c r="HR254" s="19"/>
      <c r="HS254" s="19"/>
      <c r="HT254" s="19"/>
      <c r="HU254" s="19"/>
      <c r="HV254" s="19"/>
    </row>
    <row r="255" spans="1:230" s="26" customFormat="1" ht="135" customHeight="1" x14ac:dyDescent="0.25">
      <c r="A255" s="99"/>
      <c r="B255" s="35" t="s">
        <v>339</v>
      </c>
      <c r="C255" s="25">
        <f>C258+C261</f>
        <v>0</v>
      </c>
      <c r="D255" s="25">
        <v>0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99"/>
      <c r="P255" s="102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  <c r="AV255" s="19"/>
      <c r="AW255" s="19"/>
      <c r="AX255" s="19"/>
      <c r="AY255" s="19"/>
      <c r="AZ255" s="19"/>
      <c r="BA255" s="19"/>
      <c r="BB255" s="19"/>
      <c r="BC255" s="19"/>
      <c r="BD255" s="19"/>
      <c r="BE255" s="19"/>
      <c r="BF255" s="19"/>
      <c r="BG255" s="19"/>
      <c r="BH255" s="19"/>
      <c r="BI255" s="19"/>
      <c r="BJ255" s="19"/>
      <c r="BK255" s="19"/>
      <c r="BL255" s="19"/>
      <c r="BM255" s="19"/>
      <c r="BN255" s="19"/>
      <c r="BO255" s="19"/>
      <c r="BP255" s="19"/>
      <c r="BQ255" s="19"/>
      <c r="BR255" s="19"/>
      <c r="BS255" s="19"/>
      <c r="BT255" s="19"/>
      <c r="BU255" s="19"/>
      <c r="BV255" s="19"/>
      <c r="BW255" s="19"/>
      <c r="BX255" s="19"/>
      <c r="BY255" s="19"/>
      <c r="BZ255" s="19"/>
      <c r="CA255" s="19"/>
      <c r="CB255" s="19"/>
      <c r="CC255" s="19"/>
      <c r="CD255" s="19"/>
      <c r="CE255" s="19"/>
      <c r="CF255" s="19"/>
      <c r="CG255" s="19"/>
      <c r="CH255" s="19"/>
      <c r="CI255" s="19"/>
      <c r="CJ255" s="19"/>
      <c r="CK255" s="19"/>
      <c r="CL255" s="19"/>
      <c r="CM255" s="19"/>
      <c r="CN255" s="19"/>
      <c r="CO255" s="19"/>
      <c r="CP255" s="19"/>
      <c r="CQ255" s="19"/>
      <c r="CR255" s="19"/>
      <c r="CS255" s="19"/>
      <c r="CT255" s="19"/>
      <c r="CU255" s="19"/>
      <c r="CV255" s="19"/>
      <c r="CW255" s="19"/>
      <c r="CX255" s="19"/>
      <c r="CY255" s="19"/>
      <c r="CZ255" s="19"/>
      <c r="DA255" s="19"/>
      <c r="DB255" s="19"/>
      <c r="DC255" s="19"/>
      <c r="DD255" s="19"/>
      <c r="DE255" s="19"/>
      <c r="DF255" s="19"/>
      <c r="DG255" s="19"/>
      <c r="DH255" s="19"/>
      <c r="DI255" s="19"/>
      <c r="DJ255" s="19"/>
      <c r="DK255" s="19"/>
      <c r="DL255" s="19"/>
      <c r="DM255" s="19"/>
      <c r="DN255" s="19"/>
      <c r="DO255" s="19"/>
      <c r="DP255" s="19"/>
      <c r="DQ255" s="19"/>
      <c r="DR255" s="19"/>
      <c r="DS255" s="19"/>
      <c r="DT255" s="19"/>
      <c r="DU255" s="19"/>
      <c r="DV255" s="19"/>
      <c r="DW255" s="19"/>
      <c r="DX255" s="19"/>
      <c r="DY255" s="19"/>
      <c r="DZ255" s="19"/>
      <c r="EA255" s="19"/>
      <c r="EB255" s="19"/>
      <c r="EC255" s="19"/>
      <c r="ED255" s="19"/>
      <c r="EE255" s="19"/>
      <c r="EF255" s="19"/>
      <c r="EG255" s="19"/>
      <c r="EH255" s="19"/>
      <c r="EI255" s="19"/>
      <c r="EJ255" s="19"/>
      <c r="EK255" s="19"/>
      <c r="EL255" s="19"/>
      <c r="EM255" s="19"/>
      <c r="EN255" s="19"/>
      <c r="EO255" s="19"/>
      <c r="EP255" s="19"/>
      <c r="EQ255" s="19"/>
      <c r="ER255" s="19"/>
      <c r="ES255" s="19"/>
      <c r="ET255" s="19"/>
      <c r="EU255" s="19"/>
      <c r="EV255" s="19"/>
      <c r="EW255" s="19"/>
      <c r="EX255" s="19"/>
      <c r="EY255" s="19"/>
      <c r="EZ255" s="19"/>
      <c r="FA255" s="19"/>
      <c r="FB255" s="19"/>
      <c r="FC255" s="19"/>
      <c r="FD255" s="19"/>
      <c r="FE255" s="19"/>
      <c r="FF255" s="19"/>
      <c r="FG255" s="19"/>
      <c r="FH255" s="19"/>
      <c r="FI255" s="19"/>
      <c r="FJ255" s="19"/>
      <c r="FK255" s="19"/>
      <c r="FL255" s="19"/>
      <c r="FM255" s="19"/>
      <c r="FN255" s="19"/>
      <c r="FO255" s="19"/>
      <c r="FP255" s="19"/>
      <c r="FQ255" s="19"/>
      <c r="FR255" s="19"/>
      <c r="FS255" s="19"/>
      <c r="FT255" s="19"/>
      <c r="FU255" s="19"/>
      <c r="FV255" s="19"/>
      <c r="FW255" s="19"/>
      <c r="FX255" s="19"/>
      <c r="FY255" s="19"/>
      <c r="FZ255" s="19"/>
      <c r="GA255" s="19"/>
      <c r="GB255" s="19"/>
      <c r="GC255" s="19"/>
      <c r="GD255" s="19"/>
      <c r="GE255" s="19"/>
      <c r="GF255" s="19"/>
      <c r="GG255" s="19"/>
      <c r="GH255" s="19"/>
      <c r="GI255" s="19"/>
      <c r="GJ255" s="19"/>
      <c r="GK255" s="19"/>
      <c r="GL255" s="19"/>
      <c r="GM255" s="19"/>
      <c r="GN255" s="19"/>
      <c r="GO255" s="19"/>
      <c r="GP255" s="19"/>
      <c r="GQ255" s="19"/>
      <c r="GR255" s="19"/>
      <c r="GS255" s="19"/>
      <c r="GT255" s="19"/>
      <c r="GU255" s="19"/>
      <c r="GV255" s="19"/>
      <c r="GW255" s="19"/>
      <c r="GX255" s="19"/>
      <c r="GY255" s="19"/>
      <c r="GZ255" s="19"/>
      <c r="HA255" s="19"/>
      <c r="HB255" s="19"/>
      <c r="HC255" s="19"/>
      <c r="HD255" s="19"/>
      <c r="HE255" s="19"/>
      <c r="HF255" s="19"/>
      <c r="HG255" s="19"/>
      <c r="HH255" s="19"/>
      <c r="HI255" s="19"/>
      <c r="HJ255" s="19"/>
      <c r="HK255" s="19"/>
      <c r="HL255" s="19"/>
      <c r="HM255" s="19"/>
      <c r="HN255" s="19"/>
      <c r="HO255" s="19"/>
      <c r="HP255" s="19"/>
      <c r="HQ255" s="19"/>
      <c r="HR255" s="19"/>
      <c r="HS255" s="19"/>
      <c r="HT255" s="19"/>
      <c r="HU255" s="19"/>
      <c r="HV255" s="19"/>
    </row>
    <row r="256" spans="1:230" s="26" customFormat="1" x14ac:dyDescent="0.25">
      <c r="A256" s="97" t="s">
        <v>450</v>
      </c>
      <c r="B256" s="52" t="s">
        <v>340</v>
      </c>
      <c r="C256" s="25">
        <f>C257+C258</f>
        <v>0</v>
      </c>
      <c r="D256" s="25">
        <f t="shared" ref="D256:N256" si="128">D257+D258</f>
        <v>0</v>
      </c>
      <c r="E256" s="25">
        <f t="shared" si="128"/>
        <v>0</v>
      </c>
      <c r="F256" s="25">
        <f t="shared" si="128"/>
        <v>0</v>
      </c>
      <c r="G256" s="25">
        <f t="shared" si="128"/>
        <v>0</v>
      </c>
      <c r="H256" s="25">
        <f t="shared" si="128"/>
        <v>0</v>
      </c>
      <c r="I256" s="25">
        <f t="shared" si="128"/>
        <v>0</v>
      </c>
      <c r="J256" s="25">
        <f t="shared" si="128"/>
        <v>0</v>
      </c>
      <c r="K256" s="25">
        <f t="shared" si="128"/>
        <v>0</v>
      </c>
      <c r="L256" s="25">
        <f t="shared" si="128"/>
        <v>0</v>
      </c>
      <c r="M256" s="25">
        <f t="shared" si="128"/>
        <v>0</v>
      </c>
      <c r="N256" s="25">
        <f t="shared" si="128"/>
        <v>0</v>
      </c>
      <c r="O256" s="97" t="s">
        <v>466</v>
      </c>
      <c r="P256" s="81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  <c r="AV256" s="19"/>
      <c r="AW256" s="19"/>
      <c r="AX256" s="19"/>
      <c r="AY256" s="19"/>
      <c r="AZ256" s="19"/>
      <c r="BA256" s="19"/>
      <c r="BB256" s="19"/>
      <c r="BC256" s="19"/>
      <c r="BD256" s="19"/>
      <c r="BE256" s="19"/>
      <c r="BF256" s="19"/>
      <c r="BG256" s="19"/>
      <c r="BH256" s="19"/>
      <c r="BI256" s="19"/>
      <c r="BJ256" s="19"/>
      <c r="BK256" s="19"/>
      <c r="BL256" s="19"/>
      <c r="BM256" s="19"/>
      <c r="BN256" s="19"/>
      <c r="BO256" s="19"/>
      <c r="BP256" s="19"/>
      <c r="BQ256" s="19"/>
      <c r="BR256" s="19"/>
      <c r="BS256" s="19"/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 s="19"/>
      <c r="CK256" s="19"/>
      <c r="CL256" s="19"/>
      <c r="CM256" s="19"/>
      <c r="CN256" s="19"/>
      <c r="CO256" s="19"/>
      <c r="CP256" s="19"/>
      <c r="CQ256" s="19"/>
      <c r="CR256" s="19"/>
      <c r="CS256" s="19"/>
      <c r="CT256" s="19"/>
      <c r="CU256" s="19"/>
      <c r="CV256" s="19"/>
      <c r="CW256" s="19"/>
      <c r="CX256" s="19"/>
      <c r="CY256" s="19"/>
      <c r="CZ256" s="19"/>
      <c r="DA256" s="19"/>
      <c r="DB256" s="19"/>
      <c r="DC256" s="19"/>
      <c r="DD256" s="19"/>
      <c r="DE256" s="19"/>
      <c r="DF256" s="19"/>
      <c r="DG256" s="19"/>
      <c r="DH256" s="19"/>
      <c r="DI256" s="19"/>
      <c r="DJ256" s="19"/>
      <c r="DK256" s="19"/>
      <c r="DL256" s="19"/>
      <c r="DM256" s="19"/>
      <c r="DN256" s="19"/>
      <c r="DO256" s="19"/>
      <c r="DP256" s="19"/>
      <c r="DQ256" s="19"/>
      <c r="DR256" s="19"/>
      <c r="DS256" s="19"/>
      <c r="DT256" s="19"/>
      <c r="DU256" s="19"/>
      <c r="DV256" s="19"/>
      <c r="DW256" s="19"/>
      <c r="DX256" s="19"/>
      <c r="DY256" s="19"/>
      <c r="DZ256" s="19"/>
      <c r="EA256" s="19"/>
      <c r="EB256" s="19"/>
      <c r="EC256" s="19"/>
      <c r="ED256" s="19"/>
      <c r="EE256" s="19"/>
      <c r="EF256" s="19"/>
      <c r="EG256" s="19"/>
      <c r="EH256" s="19"/>
      <c r="EI256" s="19"/>
      <c r="EJ256" s="19"/>
      <c r="EK256" s="19"/>
      <c r="EL256" s="19"/>
      <c r="EM256" s="19"/>
      <c r="EN256" s="19"/>
      <c r="EO256" s="19"/>
      <c r="EP256" s="19"/>
      <c r="EQ256" s="19"/>
      <c r="ER256" s="19"/>
      <c r="ES256" s="19"/>
      <c r="ET256" s="19"/>
      <c r="EU256" s="19"/>
      <c r="EV256" s="19"/>
      <c r="EW256" s="19"/>
      <c r="EX256" s="19"/>
      <c r="EY256" s="19"/>
      <c r="EZ256" s="19"/>
      <c r="FA256" s="19"/>
      <c r="FB256" s="19"/>
      <c r="FC256" s="19"/>
      <c r="FD256" s="19"/>
      <c r="FE256" s="19"/>
      <c r="FF256" s="19"/>
      <c r="FG256" s="19"/>
      <c r="FH256" s="19"/>
      <c r="FI256" s="19"/>
      <c r="FJ256" s="19"/>
      <c r="FK256" s="19"/>
      <c r="FL256" s="19"/>
      <c r="FM256" s="19"/>
      <c r="FN256" s="19"/>
      <c r="FO256" s="19"/>
      <c r="FP256" s="19"/>
      <c r="FQ256" s="19"/>
      <c r="FR256" s="19"/>
      <c r="FS256" s="19"/>
      <c r="FT256" s="19"/>
      <c r="FU256" s="19"/>
      <c r="FV256" s="19"/>
      <c r="FW256" s="19"/>
      <c r="FX256" s="19"/>
      <c r="FY256" s="19"/>
      <c r="FZ256" s="19"/>
      <c r="GA256" s="19"/>
      <c r="GB256" s="19"/>
      <c r="GC256" s="19"/>
      <c r="GD256" s="19"/>
      <c r="GE256" s="19"/>
      <c r="GF256" s="19"/>
      <c r="GG256" s="19"/>
      <c r="GH256" s="19"/>
      <c r="GI256" s="19"/>
      <c r="GJ256" s="19"/>
      <c r="GK256" s="19"/>
      <c r="GL256" s="19"/>
      <c r="GM256" s="19"/>
      <c r="GN256" s="19"/>
      <c r="GO256" s="19"/>
      <c r="GP256" s="19"/>
      <c r="GQ256" s="19"/>
      <c r="GR256" s="19"/>
      <c r="GS256" s="19"/>
      <c r="GT256" s="19"/>
      <c r="GU256" s="19"/>
      <c r="GV256" s="19"/>
      <c r="GW256" s="19"/>
      <c r="GX256" s="19"/>
      <c r="GY256" s="19"/>
      <c r="GZ256" s="19"/>
      <c r="HA256" s="19"/>
      <c r="HB256" s="19"/>
      <c r="HC256" s="19"/>
      <c r="HD256" s="19"/>
      <c r="HE256" s="19"/>
      <c r="HF256" s="19"/>
      <c r="HG256" s="19"/>
      <c r="HH256" s="19"/>
      <c r="HI256" s="19"/>
      <c r="HJ256" s="19"/>
      <c r="HK256" s="19"/>
      <c r="HL256" s="19"/>
      <c r="HM256" s="19"/>
      <c r="HN256" s="19"/>
      <c r="HO256" s="19"/>
      <c r="HP256" s="19"/>
      <c r="HQ256" s="19"/>
      <c r="HR256" s="19"/>
      <c r="HS256" s="19"/>
      <c r="HT256" s="19"/>
      <c r="HU256" s="19"/>
      <c r="HV256" s="19"/>
    </row>
    <row r="257" spans="1:230" s="26" customFormat="1" ht="144" customHeight="1" x14ac:dyDescent="0.25">
      <c r="A257" s="98"/>
      <c r="B257" s="35" t="s">
        <v>338</v>
      </c>
      <c r="C257" s="25">
        <f>SUM(D257:N257)</f>
        <v>0</v>
      </c>
      <c r="D257" s="54">
        <v>0</v>
      </c>
      <c r="E257" s="54">
        <v>0</v>
      </c>
      <c r="F257" s="54">
        <v>0</v>
      </c>
      <c r="G257" s="54">
        <v>0</v>
      </c>
      <c r="H257" s="54">
        <v>0</v>
      </c>
      <c r="I257" s="54">
        <v>0</v>
      </c>
      <c r="J257" s="54">
        <v>0</v>
      </c>
      <c r="K257" s="54">
        <v>0</v>
      </c>
      <c r="L257" s="54">
        <v>0</v>
      </c>
      <c r="M257" s="54">
        <v>0</v>
      </c>
      <c r="N257" s="54">
        <v>0</v>
      </c>
      <c r="O257" s="98"/>
      <c r="P257" s="100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  <c r="AV257" s="19"/>
      <c r="AW257" s="19"/>
      <c r="AX257" s="19"/>
      <c r="AY257" s="19"/>
      <c r="AZ257" s="19"/>
      <c r="BA257" s="19"/>
      <c r="BB257" s="19"/>
      <c r="BC257" s="19"/>
      <c r="BD257" s="19"/>
      <c r="BE257" s="19"/>
      <c r="BF257" s="19"/>
      <c r="BG257" s="19"/>
      <c r="BH257" s="19"/>
      <c r="BI257" s="19"/>
      <c r="BJ257" s="19"/>
      <c r="BK257" s="19"/>
      <c r="BL257" s="19"/>
      <c r="BM257" s="19"/>
      <c r="BN257" s="19"/>
      <c r="BO257" s="19"/>
      <c r="BP257" s="19"/>
      <c r="BQ257" s="19"/>
      <c r="BR257" s="19"/>
      <c r="BS257" s="19"/>
      <c r="BT257" s="19"/>
      <c r="BU257" s="19"/>
      <c r="BV257" s="19"/>
      <c r="BW257" s="19"/>
      <c r="BX257" s="19"/>
      <c r="BY257" s="19"/>
      <c r="BZ257" s="19"/>
      <c r="CA257" s="19"/>
      <c r="CB257" s="19"/>
      <c r="CC257" s="19"/>
      <c r="CD257" s="19"/>
      <c r="CE257" s="19"/>
      <c r="CF257" s="19"/>
      <c r="CG257" s="19"/>
      <c r="CH257" s="19"/>
      <c r="CI257" s="19"/>
      <c r="CJ257" s="19"/>
      <c r="CK257" s="19"/>
      <c r="CL257" s="19"/>
      <c r="CM257" s="19"/>
      <c r="CN257" s="19"/>
      <c r="CO257" s="19"/>
      <c r="CP257" s="19"/>
      <c r="CQ257" s="19"/>
      <c r="CR257" s="19"/>
      <c r="CS257" s="19"/>
      <c r="CT257" s="19"/>
      <c r="CU257" s="19"/>
      <c r="CV257" s="19"/>
      <c r="CW257" s="19"/>
      <c r="CX257" s="19"/>
      <c r="CY257" s="19"/>
      <c r="CZ257" s="19"/>
      <c r="DA257" s="19"/>
      <c r="DB257" s="19"/>
      <c r="DC257" s="19"/>
      <c r="DD257" s="19"/>
      <c r="DE257" s="19"/>
      <c r="DF257" s="19"/>
      <c r="DG257" s="19"/>
      <c r="DH257" s="19"/>
      <c r="DI257" s="19"/>
      <c r="DJ257" s="19"/>
      <c r="DK257" s="19"/>
      <c r="DL257" s="19"/>
      <c r="DM257" s="19"/>
      <c r="DN257" s="19"/>
      <c r="DO257" s="19"/>
      <c r="DP257" s="19"/>
      <c r="DQ257" s="19"/>
      <c r="DR257" s="19"/>
      <c r="DS257" s="19"/>
      <c r="DT257" s="19"/>
      <c r="DU257" s="19"/>
      <c r="DV257" s="19"/>
      <c r="DW257" s="19"/>
      <c r="DX257" s="19"/>
      <c r="DY257" s="19"/>
      <c r="DZ257" s="19"/>
      <c r="EA257" s="19"/>
      <c r="EB257" s="19"/>
      <c r="EC257" s="19"/>
      <c r="ED257" s="19"/>
      <c r="EE257" s="19"/>
      <c r="EF257" s="19"/>
      <c r="EG257" s="19"/>
      <c r="EH257" s="19"/>
      <c r="EI257" s="19"/>
      <c r="EJ257" s="19"/>
      <c r="EK257" s="19"/>
      <c r="EL257" s="19"/>
      <c r="EM257" s="19"/>
      <c r="EN257" s="19"/>
      <c r="EO257" s="19"/>
      <c r="EP257" s="19"/>
      <c r="EQ257" s="19"/>
      <c r="ER257" s="19"/>
      <c r="ES257" s="19"/>
      <c r="ET257" s="19"/>
      <c r="EU257" s="19"/>
      <c r="EV257" s="19"/>
      <c r="EW257" s="19"/>
      <c r="EX257" s="19"/>
      <c r="EY257" s="19"/>
      <c r="EZ257" s="19"/>
      <c r="FA257" s="19"/>
      <c r="FB257" s="19"/>
      <c r="FC257" s="19"/>
      <c r="FD257" s="19"/>
      <c r="FE257" s="19"/>
      <c r="FF257" s="19"/>
      <c r="FG257" s="19"/>
      <c r="FH257" s="19"/>
      <c r="FI257" s="19"/>
      <c r="FJ257" s="19"/>
      <c r="FK257" s="19"/>
      <c r="FL257" s="19"/>
      <c r="FM257" s="19"/>
      <c r="FN257" s="19"/>
      <c r="FO257" s="19"/>
      <c r="FP257" s="19"/>
      <c r="FQ257" s="19"/>
      <c r="FR257" s="19"/>
      <c r="FS257" s="19"/>
      <c r="FT257" s="19"/>
      <c r="FU257" s="19"/>
      <c r="FV257" s="19"/>
      <c r="FW257" s="19"/>
      <c r="FX257" s="19"/>
      <c r="FY257" s="19"/>
      <c r="FZ257" s="19"/>
      <c r="GA257" s="19"/>
      <c r="GB257" s="19"/>
      <c r="GC257" s="19"/>
      <c r="GD257" s="19"/>
      <c r="GE257" s="19"/>
      <c r="GF257" s="19"/>
      <c r="GG257" s="19"/>
      <c r="GH257" s="19"/>
      <c r="GI257" s="19"/>
      <c r="GJ257" s="19"/>
      <c r="GK257" s="19"/>
      <c r="GL257" s="19"/>
      <c r="GM257" s="19"/>
      <c r="GN257" s="19"/>
      <c r="GO257" s="19"/>
      <c r="GP257" s="19"/>
      <c r="GQ257" s="19"/>
      <c r="GR257" s="19"/>
      <c r="GS257" s="19"/>
      <c r="GT257" s="19"/>
      <c r="GU257" s="19"/>
      <c r="GV257" s="19"/>
      <c r="GW257" s="19"/>
      <c r="GX257" s="19"/>
      <c r="GY257" s="19"/>
      <c r="GZ257" s="19"/>
      <c r="HA257" s="19"/>
      <c r="HB257" s="19"/>
      <c r="HC257" s="19"/>
      <c r="HD257" s="19"/>
      <c r="HE257" s="19"/>
      <c r="HF257" s="19"/>
      <c r="HG257" s="19"/>
      <c r="HH257" s="19"/>
      <c r="HI257" s="19"/>
      <c r="HJ257" s="19"/>
      <c r="HK257" s="19"/>
      <c r="HL257" s="19"/>
      <c r="HM257" s="19"/>
      <c r="HN257" s="19"/>
      <c r="HO257" s="19"/>
      <c r="HP257" s="19"/>
      <c r="HQ257" s="19"/>
      <c r="HR257" s="19"/>
      <c r="HS257" s="19"/>
      <c r="HT257" s="19"/>
      <c r="HU257" s="19"/>
      <c r="HV257" s="19"/>
    </row>
    <row r="258" spans="1:230" ht="186" customHeight="1" x14ac:dyDescent="0.25">
      <c r="A258" s="99"/>
      <c r="B258" s="35" t="s">
        <v>339</v>
      </c>
      <c r="C258" s="25">
        <f>SUM(D258:N258)</f>
        <v>0</v>
      </c>
      <c r="D258" s="54">
        <v>0</v>
      </c>
      <c r="E258" s="54">
        <v>0</v>
      </c>
      <c r="F258" s="54">
        <v>0</v>
      </c>
      <c r="G258" s="54">
        <v>0</v>
      </c>
      <c r="H258" s="54">
        <v>0</v>
      </c>
      <c r="I258" s="54">
        <v>0</v>
      </c>
      <c r="J258" s="54">
        <v>0</v>
      </c>
      <c r="K258" s="54">
        <v>0</v>
      </c>
      <c r="L258" s="54">
        <v>0</v>
      </c>
      <c r="M258" s="54">
        <v>0</v>
      </c>
      <c r="N258" s="54">
        <v>0</v>
      </c>
      <c r="O258" s="99"/>
      <c r="P258" s="102"/>
    </row>
    <row r="259" spans="1:230" x14ac:dyDescent="0.25">
      <c r="A259" s="97" t="s">
        <v>358</v>
      </c>
      <c r="B259" s="52" t="s">
        <v>340</v>
      </c>
      <c r="C259" s="25">
        <v>0</v>
      </c>
      <c r="D259" s="25">
        <v>0</v>
      </c>
      <c r="E259" s="25">
        <v>0</v>
      </c>
      <c r="F259" s="25">
        <v>0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  <c r="L259" s="25">
        <v>0</v>
      </c>
      <c r="M259" s="25">
        <v>0</v>
      </c>
      <c r="N259" s="25">
        <v>0</v>
      </c>
      <c r="O259" s="97" t="s">
        <v>466</v>
      </c>
      <c r="P259" s="100"/>
    </row>
    <row r="260" spans="1:230" ht="153" customHeight="1" x14ac:dyDescent="0.25">
      <c r="A260" s="98"/>
      <c r="B260" s="35" t="s">
        <v>338</v>
      </c>
      <c r="C260" s="25">
        <v>0</v>
      </c>
      <c r="D260" s="25">
        <v>0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98"/>
      <c r="P260" s="101"/>
    </row>
    <row r="261" spans="1:230" ht="150" customHeight="1" x14ac:dyDescent="0.25">
      <c r="A261" s="99"/>
      <c r="B261" s="35" t="s">
        <v>339</v>
      </c>
      <c r="C261" s="25">
        <v>0</v>
      </c>
      <c r="D261" s="25">
        <v>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99"/>
      <c r="P261" s="102"/>
    </row>
    <row r="262" spans="1:230" x14ac:dyDescent="0.25">
      <c r="A262" s="97" t="s">
        <v>428</v>
      </c>
      <c r="B262" s="52" t="s">
        <v>340</v>
      </c>
      <c r="C262" s="25">
        <f>C265</f>
        <v>300000</v>
      </c>
      <c r="D262" s="25">
        <f t="shared" ref="D262:N262" si="129">D265</f>
        <v>100000</v>
      </c>
      <c r="E262" s="25">
        <f t="shared" si="129"/>
        <v>100000</v>
      </c>
      <c r="F262" s="25">
        <f>F264</f>
        <v>100000</v>
      </c>
      <c r="G262" s="25">
        <f t="shared" si="129"/>
        <v>0</v>
      </c>
      <c r="H262" s="25">
        <f t="shared" si="129"/>
        <v>0</v>
      </c>
      <c r="I262" s="25">
        <f t="shared" si="129"/>
        <v>0</v>
      </c>
      <c r="J262" s="25">
        <f t="shared" si="129"/>
        <v>0</v>
      </c>
      <c r="K262" s="25">
        <f t="shared" si="129"/>
        <v>0</v>
      </c>
      <c r="L262" s="25">
        <f t="shared" si="129"/>
        <v>0</v>
      </c>
      <c r="M262" s="25">
        <f t="shared" si="129"/>
        <v>0</v>
      </c>
      <c r="N262" s="25">
        <f t="shared" si="129"/>
        <v>0</v>
      </c>
      <c r="O262" s="97" t="s">
        <v>471</v>
      </c>
      <c r="P262" s="100">
        <v>43</v>
      </c>
    </row>
    <row r="263" spans="1:230" ht="147" customHeight="1" x14ac:dyDescent="0.25">
      <c r="A263" s="98"/>
      <c r="B263" s="35" t="s">
        <v>338</v>
      </c>
      <c r="C263" s="25">
        <f>C266</f>
        <v>0</v>
      </c>
      <c r="D263" s="25">
        <f t="shared" ref="D263:E263" si="130">D266</f>
        <v>0</v>
      </c>
      <c r="E263" s="25">
        <f t="shared" si="130"/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98"/>
      <c r="P263" s="101"/>
    </row>
    <row r="264" spans="1:230" ht="90" customHeight="1" x14ac:dyDescent="0.25">
      <c r="A264" s="99"/>
      <c r="B264" s="35" t="s">
        <v>339</v>
      </c>
      <c r="C264" s="25">
        <f>C267</f>
        <v>300000</v>
      </c>
      <c r="D264" s="25">
        <f t="shared" ref="D264:E264" si="131">D267</f>
        <v>100000</v>
      </c>
      <c r="E264" s="25">
        <f t="shared" si="131"/>
        <v>100000</v>
      </c>
      <c r="F264" s="25">
        <f>F267</f>
        <v>100000</v>
      </c>
      <c r="G264" s="25">
        <v>0</v>
      </c>
      <c r="H264" s="25">
        <v>0</v>
      </c>
      <c r="I264" s="25">
        <v>0</v>
      </c>
      <c r="J264" s="25">
        <v>0</v>
      </c>
      <c r="K264" s="25">
        <v>0</v>
      </c>
      <c r="L264" s="25">
        <v>0</v>
      </c>
      <c r="M264" s="25">
        <v>0</v>
      </c>
      <c r="N264" s="25">
        <v>0</v>
      </c>
      <c r="O264" s="99"/>
      <c r="P264" s="102"/>
    </row>
    <row r="265" spans="1:230" x14ac:dyDescent="0.25">
      <c r="A265" s="97" t="s">
        <v>359</v>
      </c>
      <c r="B265" s="52" t="s">
        <v>340</v>
      </c>
      <c r="C265" s="25">
        <f>C266+C267</f>
        <v>300000</v>
      </c>
      <c r="D265" s="25">
        <f>D266+D267</f>
        <v>100000</v>
      </c>
      <c r="E265" s="25">
        <f>E266+E267</f>
        <v>100000</v>
      </c>
      <c r="F265" s="25">
        <f>F266+F267</f>
        <v>100000</v>
      </c>
      <c r="G265" s="25">
        <v>0</v>
      </c>
      <c r="H265" s="25">
        <v>0</v>
      </c>
      <c r="I265" s="25">
        <v>0</v>
      </c>
      <c r="J265" s="25">
        <v>0</v>
      </c>
      <c r="K265" s="25">
        <v>0</v>
      </c>
      <c r="L265" s="25">
        <v>0</v>
      </c>
      <c r="M265" s="25">
        <v>0</v>
      </c>
      <c r="N265" s="25">
        <v>0</v>
      </c>
      <c r="O265" s="97" t="s">
        <v>466</v>
      </c>
      <c r="P265" s="100"/>
    </row>
    <row r="266" spans="1:230" ht="147" customHeight="1" x14ac:dyDescent="0.25">
      <c r="A266" s="98"/>
      <c r="B266" s="35" t="s">
        <v>338</v>
      </c>
      <c r="C266" s="25">
        <f>D266+E266+F266+G266+H266+I266+J266+K266+L266+M266+N266</f>
        <v>0</v>
      </c>
      <c r="D266" s="25">
        <v>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98"/>
      <c r="P266" s="102"/>
    </row>
    <row r="267" spans="1:230" ht="96" customHeight="1" x14ac:dyDescent="0.25">
      <c r="A267" s="99"/>
      <c r="B267" s="35" t="s">
        <v>339</v>
      </c>
      <c r="C267" s="25">
        <f>D267+E267+F267+G267+H267+I267+J267+K267+L267+M267+N267</f>
        <v>300000</v>
      </c>
      <c r="D267" s="25">
        <v>100000</v>
      </c>
      <c r="E267" s="25">
        <v>100000</v>
      </c>
      <c r="F267" s="25">
        <v>100000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99"/>
      <c r="P267" s="73"/>
    </row>
    <row r="268" spans="1:230" x14ac:dyDescent="0.25">
      <c r="A268" s="97" t="s">
        <v>417</v>
      </c>
      <c r="B268" s="52" t="s">
        <v>340</v>
      </c>
      <c r="C268" s="25">
        <f>C271</f>
        <v>0</v>
      </c>
      <c r="D268" s="25">
        <f>D269+D270</f>
        <v>0</v>
      </c>
      <c r="E268" s="25">
        <f t="shared" ref="E268:N268" si="132">E269+E270</f>
        <v>0</v>
      </c>
      <c r="F268" s="25">
        <f t="shared" si="132"/>
        <v>0</v>
      </c>
      <c r="G268" s="25">
        <f t="shared" si="132"/>
        <v>0</v>
      </c>
      <c r="H268" s="25">
        <f t="shared" si="132"/>
        <v>0</v>
      </c>
      <c r="I268" s="25">
        <f t="shared" si="132"/>
        <v>0</v>
      </c>
      <c r="J268" s="25">
        <f t="shared" si="132"/>
        <v>0</v>
      </c>
      <c r="K268" s="25">
        <f t="shared" si="132"/>
        <v>0</v>
      </c>
      <c r="L268" s="25">
        <f>L269+L270</f>
        <v>0</v>
      </c>
      <c r="M268" s="25">
        <f t="shared" si="132"/>
        <v>0</v>
      </c>
      <c r="N268" s="25">
        <f t="shared" si="132"/>
        <v>0</v>
      </c>
      <c r="O268" s="97" t="s">
        <v>473</v>
      </c>
      <c r="P268" s="100"/>
    </row>
    <row r="269" spans="1:230" ht="162" customHeight="1" x14ac:dyDescent="0.25">
      <c r="A269" s="98"/>
      <c r="B269" s="52" t="s">
        <v>338</v>
      </c>
      <c r="C269" s="25">
        <f>C272</f>
        <v>0</v>
      </c>
      <c r="D269" s="25">
        <v>0</v>
      </c>
      <c r="E269" s="25">
        <v>0</v>
      </c>
      <c r="F269" s="25">
        <v>0</v>
      </c>
      <c r="G269" s="25">
        <v>0</v>
      </c>
      <c r="H269" s="25">
        <v>0</v>
      </c>
      <c r="I269" s="25">
        <v>0</v>
      </c>
      <c r="J269" s="25">
        <v>0</v>
      </c>
      <c r="K269" s="25">
        <v>0</v>
      </c>
      <c r="L269" s="25">
        <v>0</v>
      </c>
      <c r="M269" s="25">
        <v>0</v>
      </c>
      <c r="N269" s="25">
        <v>0</v>
      </c>
      <c r="O269" s="98"/>
      <c r="P269" s="101"/>
    </row>
    <row r="270" spans="1:230" ht="201" customHeight="1" x14ac:dyDescent="0.25">
      <c r="A270" s="99"/>
      <c r="B270" s="52" t="s">
        <v>339</v>
      </c>
      <c r="C270" s="25">
        <f>C273</f>
        <v>0</v>
      </c>
      <c r="D270" s="25">
        <v>0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99"/>
      <c r="P270" s="102"/>
    </row>
    <row r="271" spans="1:230" x14ac:dyDescent="0.25">
      <c r="A271" s="97" t="s">
        <v>380</v>
      </c>
      <c r="B271" s="52" t="s">
        <v>340</v>
      </c>
      <c r="C271" s="25">
        <f>D271+E271+F271+G271+H271+I271+J271+K271+L271+M271+N271</f>
        <v>0</v>
      </c>
      <c r="D271" s="25">
        <v>0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97" t="s">
        <v>473</v>
      </c>
      <c r="P271" s="100"/>
    </row>
    <row r="272" spans="1:230" ht="153" customHeight="1" x14ac:dyDescent="0.25">
      <c r="A272" s="98"/>
      <c r="B272" s="35" t="s">
        <v>338</v>
      </c>
      <c r="C272" s="25">
        <f>D272+E272+F272+G272+H272+I272+J272+K272+L272+M272+N272</f>
        <v>0</v>
      </c>
      <c r="D272" s="25">
        <v>0</v>
      </c>
      <c r="E272" s="25">
        <v>0</v>
      </c>
      <c r="F272" s="25">
        <v>0</v>
      </c>
      <c r="G272" s="25">
        <v>0</v>
      </c>
      <c r="H272" s="25">
        <v>0</v>
      </c>
      <c r="I272" s="25">
        <v>0</v>
      </c>
      <c r="J272" s="25">
        <v>0</v>
      </c>
      <c r="K272" s="25">
        <v>0</v>
      </c>
      <c r="L272" s="25">
        <v>0</v>
      </c>
      <c r="M272" s="25">
        <v>0</v>
      </c>
      <c r="N272" s="25">
        <v>0</v>
      </c>
      <c r="O272" s="98"/>
      <c r="P272" s="102"/>
    </row>
    <row r="273" spans="1:16" ht="129" customHeight="1" x14ac:dyDescent="0.25">
      <c r="A273" s="99"/>
      <c r="B273" s="35" t="s">
        <v>339</v>
      </c>
      <c r="C273" s="25">
        <f>D273+E273+F273+G273+H273+I273+J273+K273+L273+M273+N273</f>
        <v>0</v>
      </c>
      <c r="D273" s="25">
        <v>0</v>
      </c>
      <c r="E273" s="25">
        <v>0</v>
      </c>
      <c r="F273" s="25">
        <v>0</v>
      </c>
      <c r="G273" s="25">
        <v>0</v>
      </c>
      <c r="H273" s="25">
        <v>0</v>
      </c>
      <c r="I273" s="25">
        <v>0</v>
      </c>
      <c r="J273" s="25">
        <v>0</v>
      </c>
      <c r="K273" s="25">
        <v>0</v>
      </c>
      <c r="L273" s="25">
        <v>0</v>
      </c>
      <c r="M273" s="25">
        <v>0</v>
      </c>
      <c r="N273" s="25">
        <v>0</v>
      </c>
      <c r="O273" s="99"/>
      <c r="P273" s="74"/>
    </row>
    <row r="274" spans="1:16" ht="36" customHeight="1" x14ac:dyDescent="0.25">
      <c r="A274" s="97" t="s">
        <v>429</v>
      </c>
      <c r="B274" s="52" t="s">
        <v>340</v>
      </c>
      <c r="C274" s="25">
        <f>C275+C276</f>
        <v>0</v>
      </c>
      <c r="D274" s="25">
        <f>D275+D276</f>
        <v>0</v>
      </c>
      <c r="E274" s="25">
        <f>E275+E276</f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97" t="s">
        <v>483</v>
      </c>
      <c r="P274" s="100"/>
    </row>
    <row r="275" spans="1:16" ht="165" customHeight="1" x14ac:dyDescent="0.25">
      <c r="A275" s="98"/>
      <c r="B275" s="35" t="s">
        <v>338</v>
      </c>
      <c r="C275" s="25">
        <f>C279+C282+C285+C288</f>
        <v>0</v>
      </c>
      <c r="D275" s="25">
        <f t="shared" ref="D275:F275" si="133">D279+D282+D285+D288</f>
        <v>0</v>
      </c>
      <c r="E275" s="25">
        <f t="shared" si="133"/>
        <v>0</v>
      </c>
      <c r="F275" s="25">
        <f t="shared" si="133"/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98"/>
      <c r="P275" s="101"/>
    </row>
    <row r="276" spans="1:16" ht="153" customHeight="1" x14ac:dyDescent="0.25">
      <c r="A276" s="99"/>
      <c r="B276" s="35" t="s">
        <v>339</v>
      </c>
      <c r="C276" s="25">
        <f>C280+C283+C286+C289</f>
        <v>0</v>
      </c>
      <c r="D276" s="25">
        <f t="shared" ref="D276:E276" si="134">D280+D283+D286+D289</f>
        <v>0</v>
      </c>
      <c r="E276" s="25">
        <f t="shared" si="134"/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99"/>
      <c r="P276" s="102"/>
    </row>
    <row r="277" spans="1:16" x14ac:dyDescent="0.25">
      <c r="A277" s="97" t="s">
        <v>378</v>
      </c>
      <c r="B277" s="97" t="s">
        <v>340</v>
      </c>
      <c r="C277" s="133"/>
      <c r="D277" s="133"/>
      <c r="E277" s="133"/>
      <c r="F277" s="133"/>
      <c r="G277" s="133"/>
      <c r="H277" s="133"/>
      <c r="I277" s="133"/>
      <c r="J277" s="133"/>
      <c r="K277" s="133"/>
      <c r="L277" s="133"/>
      <c r="M277" s="133"/>
      <c r="N277" s="133"/>
      <c r="O277" s="97" t="s">
        <v>472</v>
      </c>
      <c r="P277" s="72">
        <v>59</v>
      </c>
    </row>
    <row r="278" spans="1:16" x14ac:dyDescent="0.25">
      <c r="A278" s="98"/>
      <c r="B278" s="99"/>
      <c r="C278" s="134"/>
      <c r="D278" s="134"/>
      <c r="E278" s="134"/>
      <c r="F278" s="134"/>
      <c r="G278" s="134"/>
      <c r="H278" s="134"/>
      <c r="I278" s="134"/>
      <c r="J278" s="134"/>
      <c r="K278" s="134"/>
      <c r="L278" s="134"/>
      <c r="M278" s="134"/>
      <c r="N278" s="134"/>
      <c r="O278" s="98"/>
      <c r="P278" s="101"/>
    </row>
    <row r="279" spans="1:16" ht="156" customHeight="1" x14ac:dyDescent="0.25">
      <c r="A279" s="98"/>
      <c r="B279" s="35" t="s">
        <v>338</v>
      </c>
      <c r="C279" s="25">
        <f t="shared" ref="C279:C289" si="135">D279+E279+F279+G279+H279+I279+J279+K279+L279+M279+N279</f>
        <v>0</v>
      </c>
      <c r="D279" s="25">
        <v>0</v>
      </c>
      <c r="E279" s="25">
        <v>0</v>
      </c>
      <c r="F279" s="25">
        <v>0</v>
      </c>
      <c r="G279" s="25">
        <v>0</v>
      </c>
      <c r="H279" s="25">
        <v>0</v>
      </c>
      <c r="I279" s="25">
        <v>0</v>
      </c>
      <c r="J279" s="25">
        <v>0</v>
      </c>
      <c r="K279" s="25">
        <v>0</v>
      </c>
      <c r="L279" s="25">
        <v>0</v>
      </c>
      <c r="M279" s="25">
        <v>0</v>
      </c>
      <c r="N279" s="25">
        <v>0</v>
      </c>
      <c r="O279" s="98"/>
      <c r="P279" s="101"/>
    </row>
    <row r="280" spans="1:16" ht="126" customHeight="1" x14ac:dyDescent="0.25">
      <c r="A280" s="99"/>
      <c r="B280" s="35" t="s">
        <v>339</v>
      </c>
      <c r="C280" s="25">
        <f t="shared" si="135"/>
        <v>0</v>
      </c>
      <c r="D280" s="25">
        <v>0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99"/>
      <c r="P280" s="102"/>
    </row>
    <row r="281" spans="1:16" x14ac:dyDescent="0.25">
      <c r="A281" s="97" t="s">
        <v>360</v>
      </c>
      <c r="B281" s="52" t="s">
        <v>340</v>
      </c>
      <c r="C281" s="25">
        <f t="shared" si="135"/>
        <v>0</v>
      </c>
      <c r="D281" s="25">
        <v>0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97" t="s">
        <v>473</v>
      </c>
      <c r="P281" s="100"/>
    </row>
    <row r="282" spans="1:16" ht="159" customHeight="1" x14ac:dyDescent="0.25">
      <c r="A282" s="98"/>
      <c r="B282" s="35" t="s">
        <v>338</v>
      </c>
      <c r="C282" s="25">
        <f t="shared" si="135"/>
        <v>0</v>
      </c>
      <c r="D282" s="25">
        <v>0</v>
      </c>
      <c r="E282" s="25">
        <v>0</v>
      </c>
      <c r="F282" s="25">
        <v>0</v>
      </c>
      <c r="G282" s="25">
        <v>0</v>
      </c>
      <c r="H282" s="25">
        <v>0</v>
      </c>
      <c r="I282" s="25">
        <v>0</v>
      </c>
      <c r="J282" s="25">
        <v>0</v>
      </c>
      <c r="K282" s="25">
        <v>0</v>
      </c>
      <c r="L282" s="25">
        <v>0</v>
      </c>
      <c r="M282" s="25">
        <v>0</v>
      </c>
      <c r="N282" s="25">
        <v>0</v>
      </c>
      <c r="O282" s="98"/>
      <c r="P282" s="101"/>
    </row>
    <row r="283" spans="1:16" ht="156" customHeight="1" x14ac:dyDescent="0.25">
      <c r="A283" s="99"/>
      <c r="B283" s="35" t="s">
        <v>339</v>
      </c>
      <c r="C283" s="25">
        <f t="shared" si="135"/>
        <v>0</v>
      </c>
      <c r="D283" s="25">
        <v>0</v>
      </c>
      <c r="E283" s="25"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25">
        <v>0</v>
      </c>
      <c r="M283" s="25">
        <v>0</v>
      </c>
      <c r="N283" s="25">
        <v>0</v>
      </c>
      <c r="O283" s="99"/>
      <c r="P283" s="102"/>
    </row>
    <row r="284" spans="1:16" x14ac:dyDescent="0.25">
      <c r="A284" s="97" t="s">
        <v>369</v>
      </c>
      <c r="B284" s="52" t="s">
        <v>340</v>
      </c>
      <c r="C284" s="25">
        <f t="shared" si="135"/>
        <v>0</v>
      </c>
      <c r="D284" s="25">
        <v>0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97" t="s">
        <v>472</v>
      </c>
      <c r="P284" s="100"/>
    </row>
    <row r="285" spans="1:16" ht="156" customHeight="1" x14ac:dyDescent="0.25">
      <c r="A285" s="98"/>
      <c r="B285" s="35" t="s">
        <v>338</v>
      </c>
      <c r="C285" s="25">
        <f t="shared" si="135"/>
        <v>0</v>
      </c>
      <c r="D285" s="25">
        <v>0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98"/>
      <c r="P285" s="101"/>
    </row>
    <row r="286" spans="1:16" ht="102" customHeight="1" x14ac:dyDescent="0.25">
      <c r="A286" s="99"/>
      <c r="B286" s="35" t="s">
        <v>339</v>
      </c>
      <c r="C286" s="25">
        <f t="shared" si="135"/>
        <v>0</v>
      </c>
      <c r="D286" s="25">
        <v>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99"/>
      <c r="P286" s="102"/>
    </row>
    <row r="287" spans="1:16" x14ac:dyDescent="0.25">
      <c r="A287" s="97" t="s">
        <v>438</v>
      </c>
      <c r="B287" s="52" t="s">
        <v>340</v>
      </c>
      <c r="C287" s="25">
        <f t="shared" si="135"/>
        <v>0</v>
      </c>
      <c r="D287" s="36">
        <f>D288+D289</f>
        <v>0</v>
      </c>
      <c r="E287" s="36">
        <f>E288+E289</f>
        <v>0</v>
      </c>
      <c r="F287" s="36">
        <f>F288+F289</f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97" t="s">
        <v>472</v>
      </c>
      <c r="P287" s="100"/>
    </row>
    <row r="288" spans="1:16" ht="171" customHeight="1" x14ac:dyDescent="0.25">
      <c r="A288" s="98"/>
      <c r="B288" s="35" t="s">
        <v>338</v>
      </c>
      <c r="C288" s="25">
        <f t="shared" si="135"/>
        <v>0</v>
      </c>
      <c r="D288" s="36">
        <v>0</v>
      </c>
      <c r="E288" s="36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25">
        <v>0</v>
      </c>
      <c r="M288" s="25">
        <v>0</v>
      </c>
      <c r="N288" s="25">
        <v>0</v>
      </c>
      <c r="O288" s="98"/>
      <c r="P288" s="101"/>
    </row>
    <row r="289" spans="1:16" ht="87" customHeight="1" x14ac:dyDescent="0.25">
      <c r="A289" s="99"/>
      <c r="B289" s="35" t="s">
        <v>339</v>
      </c>
      <c r="C289" s="25">
        <f t="shared" si="135"/>
        <v>0</v>
      </c>
      <c r="D289" s="36">
        <v>0</v>
      </c>
      <c r="E289" s="36">
        <v>0</v>
      </c>
      <c r="F289" s="36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25">
        <v>0</v>
      </c>
      <c r="M289" s="25">
        <v>0</v>
      </c>
      <c r="N289" s="25">
        <v>0</v>
      </c>
      <c r="O289" s="99"/>
      <c r="P289" s="102"/>
    </row>
    <row r="290" spans="1:16" x14ac:dyDescent="0.25">
      <c r="A290" s="97" t="s">
        <v>430</v>
      </c>
      <c r="B290" s="52" t="s">
        <v>340</v>
      </c>
      <c r="C290" s="25">
        <f>C291+C292</f>
        <v>1552452</v>
      </c>
      <c r="D290" s="25">
        <f t="shared" ref="D290:N290" si="136">D291+D292</f>
        <v>141132</v>
      </c>
      <c r="E290" s="25">
        <f t="shared" si="136"/>
        <v>141132</v>
      </c>
      <c r="F290" s="25">
        <f t="shared" si="136"/>
        <v>141132</v>
      </c>
      <c r="G290" s="25">
        <f t="shared" si="136"/>
        <v>141132</v>
      </c>
      <c r="H290" s="25">
        <f t="shared" si="136"/>
        <v>141132</v>
      </c>
      <c r="I290" s="25">
        <f t="shared" si="136"/>
        <v>141132</v>
      </c>
      <c r="J290" s="25">
        <f t="shared" si="136"/>
        <v>141132</v>
      </c>
      <c r="K290" s="25">
        <f t="shared" si="136"/>
        <v>141132</v>
      </c>
      <c r="L290" s="25">
        <f t="shared" si="136"/>
        <v>141132</v>
      </c>
      <c r="M290" s="25">
        <f t="shared" si="136"/>
        <v>141132</v>
      </c>
      <c r="N290" s="25">
        <f t="shared" si="136"/>
        <v>141132</v>
      </c>
      <c r="O290" s="97" t="s">
        <v>473</v>
      </c>
      <c r="P290" s="100"/>
    </row>
    <row r="291" spans="1:16" ht="171" customHeight="1" x14ac:dyDescent="0.25">
      <c r="A291" s="98"/>
      <c r="B291" s="35" t="s">
        <v>338</v>
      </c>
      <c r="C291" s="25">
        <f>C294</f>
        <v>0</v>
      </c>
      <c r="D291" s="25">
        <v>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98"/>
      <c r="P291" s="101"/>
    </row>
    <row r="292" spans="1:16" ht="84" customHeight="1" x14ac:dyDescent="0.25">
      <c r="A292" s="99"/>
      <c r="B292" s="35" t="s">
        <v>339</v>
      </c>
      <c r="C292" s="25">
        <f>C295</f>
        <v>1552452</v>
      </c>
      <c r="D292" s="25">
        <f t="shared" ref="D292:N292" si="137">D295</f>
        <v>141132</v>
      </c>
      <c r="E292" s="25">
        <f t="shared" si="137"/>
        <v>141132</v>
      </c>
      <c r="F292" s="25">
        <f t="shared" si="137"/>
        <v>141132</v>
      </c>
      <c r="G292" s="25">
        <f t="shared" si="137"/>
        <v>141132</v>
      </c>
      <c r="H292" s="25">
        <f t="shared" si="137"/>
        <v>141132</v>
      </c>
      <c r="I292" s="25">
        <f t="shared" si="137"/>
        <v>141132</v>
      </c>
      <c r="J292" s="25">
        <f t="shared" si="137"/>
        <v>141132</v>
      </c>
      <c r="K292" s="25">
        <f t="shared" si="137"/>
        <v>141132</v>
      </c>
      <c r="L292" s="25">
        <f t="shared" si="137"/>
        <v>141132</v>
      </c>
      <c r="M292" s="25">
        <f t="shared" si="137"/>
        <v>141132</v>
      </c>
      <c r="N292" s="25">
        <f t="shared" si="137"/>
        <v>141132</v>
      </c>
      <c r="O292" s="99"/>
      <c r="P292" s="102"/>
    </row>
    <row r="293" spans="1:16" x14ac:dyDescent="0.25">
      <c r="A293" s="97" t="s">
        <v>418</v>
      </c>
      <c r="B293" s="52" t="s">
        <v>340</v>
      </c>
      <c r="C293" s="25">
        <f>C295+C294</f>
        <v>1552452</v>
      </c>
      <c r="D293" s="25">
        <f t="shared" ref="D293:N293" si="138">D295+D294</f>
        <v>141132</v>
      </c>
      <c r="E293" s="25">
        <f t="shared" si="138"/>
        <v>141132</v>
      </c>
      <c r="F293" s="25">
        <f t="shared" si="138"/>
        <v>141132</v>
      </c>
      <c r="G293" s="25">
        <f t="shared" si="138"/>
        <v>141132</v>
      </c>
      <c r="H293" s="25">
        <f t="shared" si="138"/>
        <v>141132</v>
      </c>
      <c r="I293" s="25">
        <f t="shared" si="138"/>
        <v>141132</v>
      </c>
      <c r="J293" s="25">
        <f t="shared" si="138"/>
        <v>141132</v>
      </c>
      <c r="K293" s="25">
        <f t="shared" si="138"/>
        <v>141132</v>
      </c>
      <c r="L293" s="25">
        <f t="shared" si="138"/>
        <v>141132</v>
      </c>
      <c r="M293" s="25">
        <f t="shared" si="138"/>
        <v>141132</v>
      </c>
      <c r="N293" s="25">
        <f t="shared" si="138"/>
        <v>141132</v>
      </c>
      <c r="O293" s="97" t="s">
        <v>473</v>
      </c>
      <c r="P293" s="100"/>
    </row>
    <row r="294" spans="1:16" ht="153" customHeight="1" x14ac:dyDescent="0.25">
      <c r="A294" s="98"/>
      <c r="B294" s="35" t="s">
        <v>338</v>
      </c>
      <c r="C294" s="25">
        <f>D294+E294+F294+G294+H294+I294+J294+K294+L294+M294+N294</f>
        <v>0</v>
      </c>
      <c r="D294" s="25">
        <v>0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98"/>
      <c r="P294" s="101"/>
    </row>
    <row r="295" spans="1:16" ht="84" customHeight="1" x14ac:dyDescent="0.25">
      <c r="A295" s="99"/>
      <c r="B295" s="35" t="s">
        <v>339</v>
      </c>
      <c r="C295" s="25">
        <f>D295+E295+F295+G295+H295+I295+J295+K295+L295+M295+N295</f>
        <v>1552452</v>
      </c>
      <c r="D295" s="25">
        <v>141132</v>
      </c>
      <c r="E295" s="25">
        <v>141132</v>
      </c>
      <c r="F295" s="25">
        <v>141132</v>
      </c>
      <c r="G295" s="25">
        <v>141132</v>
      </c>
      <c r="H295" s="25">
        <v>141132</v>
      </c>
      <c r="I295" s="25">
        <v>141132</v>
      </c>
      <c r="J295" s="25">
        <v>141132</v>
      </c>
      <c r="K295" s="25">
        <v>141132</v>
      </c>
      <c r="L295" s="25">
        <v>141132</v>
      </c>
      <c r="M295" s="25">
        <v>141132</v>
      </c>
      <c r="N295" s="25">
        <v>141132</v>
      </c>
      <c r="O295" s="99"/>
      <c r="P295" s="102"/>
    </row>
    <row r="296" spans="1:16" x14ac:dyDescent="0.25">
      <c r="A296" s="97" t="s">
        <v>414</v>
      </c>
      <c r="B296" s="52" t="s">
        <v>340</v>
      </c>
      <c r="C296" s="25">
        <f t="shared" ref="C296:C297" si="139">C299</f>
        <v>5235000</v>
      </c>
      <c r="D296" s="25">
        <f>D297+D298</f>
        <v>1966741.67</v>
      </c>
      <c r="E296" s="25">
        <f t="shared" ref="E296:N296" si="140">E297+E298</f>
        <v>1745000</v>
      </c>
      <c r="F296" s="25">
        <v>1745000</v>
      </c>
      <c r="G296" s="25">
        <f t="shared" si="140"/>
        <v>0</v>
      </c>
      <c r="H296" s="25">
        <f t="shared" si="140"/>
        <v>0</v>
      </c>
      <c r="I296" s="25">
        <f t="shared" si="140"/>
        <v>0</v>
      </c>
      <c r="J296" s="25">
        <f t="shared" si="140"/>
        <v>0</v>
      </c>
      <c r="K296" s="25">
        <f t="shared" si="140"/>
        <v>0</v>
      </c>
      <c r="L296" s="25">
        <f t="shared" si="140"/>
        <v>0</v>
      </c>
      <c r="M296" s="25">
        <f t="shared" si="140"/>
        <v>0</v>
      </c>
      <c r="N296" s="25">
        <f t="shared" si="140"/>
        <v>0</v>
      </c>
      <c r="O296" s="97" t="s">
        <v>412</v>
      </c>
      <c r="P296" s="100"/>
    </row>
    <row r="297" spans="1:16" ht="162" customHeight="1" x14ac:dyDescent="0.25">
      <c r="A297" s="98"/>
      <c r="B297" s="35" t="s">
        <v>338</v>
      </c>
      <c r="C297" s="25">
        <f t="shared" si="139"/>
        <v>0</v>
      </c>
      <c r="D297" s="25">
        <v>0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98"/>
      <c r="P297" s="101"/>
    </row>
    <row r="298" spans="1:16" ht="90" customHeight="1" x14ac:dyDescent="0.25">
      <c r="A298" s="99"/>
      <c r="B298" s="35" t="s">
        <v>339</v>
      </c>
      <c r="C298" s="25">
        <f>C301+C304</f>
        <v>5456741.6699999999</v>
      </c>
      <c r="D298" s="25">
        <f>D301+D304</f>
        <v>1966741.67</v>
      </c>
      <c r="E298" s="25">
        <f t="shared" ref="E298:N298" si="141">E301</f>
        <v>1745000</v>
      </c>
      <c r="F298" s="25">
        <f t="shared" si="141"/>
        <v>1745000</v>
      </c>
      <c r="G298" s="25">
        <f t="shared" si="141"/>
        <v>0</v>
      </c>
      <c r="H298" s="25">
        <f t="shared" si="141"/>
        <v>0</v>
      </c>
      <c r="I298" s="25">
        <f t="shared" si="141"/>
        <v>0</v>
      </c>
      <c r="J298" s="25">
        <f t="shared" si="141"/>
        <v>0</v>
      </c>
      <c r="K298" s="25">
        <f t="shared" si="141"/>
        <v>0</v>
      </c>
      <c r="L298" s="25">
        <f t="shared" si="141"/>
        <v>0</v>
      </c>
      <c r="M298" s="25">
        <f t="shared" si="141"/>
        <v>0</v>
      </c>
      <c r="N298" s="25">
        <f t="shared" si="141"/>
        <v>0</v>
      </c>
      <c r="O298" s="99"/>
      <c r="P298" s="102"/>
    </row>
    <row r="299" spans="1:16" ht="33" customHeight="1" x14ac:dyDescent="0.25">
      <c r="A299" s="97" t="s">
        <v>413</v>
      </c>
      <c r="B299" s="58" t="s">
        <v>340</v>
      </c>
      <c r="C299" s="25">
        <f>C300+C301</f>
        <v>5235000</v>
      </c>
      <c r="D299" s="25">
        <f>D301</f>
        <v>1745000</v>
      </c>
      <c r="E299" s="25">
        <f t="shared" ref="E299:N299" si="142">E300+E301</f>
        <v>1745000</v>
      </c>
      <c r="F299" s="25">
        <f t="shared" si="142"/>
        <v>1745000</v>
      </c>
      <c r="G299" s="25">
        <f t="shared" si="142"/>
        <v>0</v>
      </c>
      <c r="H299" s="25">
        <f t="shared" si="142"/>
        <v>0</v>
      </c>
      <c r="I299" s="25">
        <f t="shared" si="142"/>
        <v>0</v>
      </c>
      <c r="J299" s="25">
        <f t="shared" si="142"/>
        <v>0</v>
      </c>
      <c r="K299" s="25">
        <f t="shared" si="142"/>
        <v>0</v>
      </c>
      <c r="L299" s="25">
        <f t="shared" si="142"/>
        <v>0</v>
      </c>
      <c r="M299" s="25">
        <f t="shared" si="142"/>
        <v>0</v>
      </c>
      <c r="N299" s="25">
        <f t="shared" si="142"/>
        <v>0</v>
      </c>
      <c r="O299" s="97" t="s">
        <v>365</v>
      </c>
      <c r="P299" s="100"/>
    </row>
    <row r="300" spans="1:16" ht="147" customHeight="1" x14ac:dyDescent="0.25">
      <c r="A300" s="98"/>
      <c r="B300" s="35" t="s">
        <v>338</v>
      </c>
      <c r="C300" s="25">
        <f>D300+E300+F300+G300+H300+I300+J300+K300+L300+M300+N300</f>
        <v>0</v>
      </c>
      <c r="D300" s="25">
        <v>0</v>
      </c>
      <c r="E300" s="25">
        <v>0</v>
      </c>
      <c r="F300" s="25">
        <v>0</v>
      </c>
      <c r="G300" s="25">
        <v>0</v>
      </c>
      <c r="H300" s="25">
        <v>0</v>
      </c>
      <c r="I300" s="25">
        <v>0</v>
      </c>
      <c r="J300" s="25">
        <v>0</v>
      </c>
      <c r="K300" s="25">
        <v>0</v>
      </c>
      <c r="L300" s="25">
        <v>0</v>
      </c>
      <c r="M300" s="25">
        <v>0</v>
      </c>
      <c r="N300" s="25">
        <v>0</v>
      </c>
      <c r="O300" s="98"/>
      <c r="P300" s="101"/>
    </row>
    <row r="301" spans="1:16" ht="78" customHeight="1" x14ac:dyDescent="0.25">
      <c r="A301" s="99"/>
      <c r="B301" s="35" t="s">
        <v>339</v>
      </c>
      <c r="C301" s="25">
        <f>D301+E301+F301+G301+H301+I301+J301+K301+L301+M301+N301</f>
        <v>5235000</v>
      </c>
      <c r="D301" s="25">
        <v>1745000</v>
      </c>
      <c r="E301" s="25">
        <v>1745000</v>
      </c>
      <c r="F301" s="25">
        <v>1745000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25">
        <v>0</v>
      </c>
      <c r="M301" s="25">
        <v>0</v>
      </c>
      <c r="N301" s="25">
        <v>0</v>
      </c>
      <c r="O301" s="99"/>
      <c r="P301" s="102"/>
    </row>
    <row r="302" spans="1:16" ht="78" customHeight="1" x14ac:dyDescent="0.25">
      <c r="A302" s="57" t="s">
        <v>489</v>
      </c>
      <c r="B302" s="58" t="s">
        <v>340</v>
      </c>
      <c r="C302" s="25">
        <f>D302+E302+F302+G302+H302+J302+I302+K302+L302+M302+N302</f>
        <v>221741.67</v>
      </c>
      <c r="D302" s="59">
        <f>D303+D304</f>
        <v>221741.67</v>
      </c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97" t="s">
        <v>365</v>
      </c>
      <c r="P302" s="73"/>
    </row>
    <row r="303" spans="1:16" ht="78" customHeight="1" x14ac:dyDescent="0.25">
      <c r="A303" s="57"/>
      <c r="B303" s="58" t="s">
        <v>338</v>
      </c>
      <c r="C303" s="25">
        <f>D303+E303+F303+G303+H303+J303+I303+K303+L303+M303+N303</f>
        <v>0</v>
      </c>
      <c r="D303" s="25">
        <v>0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98"/>
      <c r="P303" s="73"/>
    </row>
    <row r="304" spans="1:16" ht="78" customHeight="1" x14ac:dyDescent="0.25">
      <c r="A304" s="57"/>
      <c r="B304" s="58" t="s">
        <v>339</v>
      </c>
      <c r="C304" s="25">
        <f>D304+E304+F304+G304+H304+J304+I304+K304+L304+M304+N304</f>
        <v>221741.67</v>
      </c>
      <c r="D304" s="25">
        <v>221741.67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99"/>
      <c r="P304" s="73"/>
    </row>
    <row r="305" spans="1:22" ht="33" customHeight="1" x14ac:dyDescent="0.25">
      <c r="A305" s="97" t="s">
        <v>407</v>
      </c>
      <c r="B305" s="52" t="s">
        <v>340</v>
      </c>
      <c r="C305" s="25">
        <f>C306+C307</f>
        <v>0</v>
      </c>
      <c r="D305" s="25">
        <f t="shared" ref="D305:N305" si="143">D306+D307</f>
        <v>0</v>
      </c>
      <c r="E305" s="25">
        <f t="shared" si="143"/>
        <v>0</v>
      </c>
      <c r="F305" s="25">
        <f t="shared" si="143"/>
        <v>0</v>
      </c>
      <c r="G305" s="25">
        <f t="shared" si="143"/>
        <v>0</v>
      </c>
      <c r="H305" s="25">
        <f t="shared" si="143"/>
        <v>0</v>
      </c>
      <c r="I305" s="25">
        <f t="shared" si="143"/>
        <v>0</v>
      </c>
      <c r="J305" s="25">
        <f t="shared" si="143"/>
        <v>0</v>
      </c>
      <c r="K305" s="25">
        <f t="shared" si="143"/>
        <v>0</v>
      </c>
      <c r="L305" s="25">
        <f t="shared" si="143"/>
        <v>0</v>
      </c>
      <c r="M305" s="25">
        <f t="shared" si="143"/>
        <v>0</v>
      </c>
      <c r="N305" s="25">
        <f t="shared" si="143"/>
        <v>0</v>
      </c>
      <c r="O305" s="97" t="s">
        <v>486</v>
      </c>
      <c r="P305" s="73"/>
    </row>
    <row r="306" spans="1:22" ht="150" customHeight="1" x14ac:dyDescent="0.25">
      <c r="A306" s="98"/>
      <c r="B306" s="35" t="s">
        <v>338</v>
      </c>
      <c r="C306" s="25">
        <f>C309+C312+C315</f>
        <v>0</v>
      </c>
      <c r="D306" s="25">
        <f t="shared" ref="D306:N306" si="144">D309+D312+D315</f>
        <v>0</v>
      </c>
      <c r="E306" s="25">
        <f t="shared" si="144"/>
        <v>0</v>
      </c>
      <c r="F306" s="25">
        <f t="shared" si="144"/>
        <v>0</v>
      </c>
      <c r="G306" s="25">
        <f t="shared" si="144"/>
        <v>0</v>
      </c>
      <c r="H306" s="25">
        <f t="shared" si="144"/>
        <v>0</v>
      </c>
      <c r="I306" s="25">
        <f t="shared" si="144"/>
        <v>0</v>
      </c>
      <c r="J306" s="25">
        <f t="shared" si="144"/>
        <v>0</v>
      </c>
      <c r="K306" s="25">
        <f t="shared" si="144"/>
        <v>0</v>
      </c>
      <c r="L306" s="25">
        <f t="shared" si="144"/>
        <v>0</v>
      </c>
      <c r="M306" s="25">
        <f t="shared" si="144"/>
        <v>0</v>
      </c>
      <c r="N306" s="25">
        <f t="shared" si="144"/>
        <v>0</v>
      </c>
      <c r="O306" s="98"/>
      <c r="P306" s="73"/>
    </row>
    <row r="307" spans="1:22" ht="135" customHeight="1" x14ac:dyDescent="0.25">
      <c r="A307" s="99"/>
      <c r="B307" s="35" t="s">
        <v>339</v>
      </c>
      <c r="C307" s="25">
        <f>C310+C313+C316</f>
        <v>0</v>
      </c>
      <c r="D307" s="25">
        <f t="shared" ref="D307:N307" si="145">D310+D313+D316</f>
        <v>0</v>
      </c>
      <c r="E307" s="25">
        <f t="shared" si="145"/>
        <v>0</v>
      </c>
      <c r="F307" s="25">
        <f t="shared" si="145"/>
        <v>0</v>
      </c>
      <c r="G307" s="25">
        <f t="shared" si="145"/>
        <v>0</v>
      </c>
      <c r="H307" s="25">
        <f t="shared" si="145"/>
        <v>0</v>
      </c>
      <c r="I307" s="25">
        <f t="shared" si="145"/>
        <v>0</v>
      </c>
      <c r="J307" s="25">
        <f t="shared" si="145"/>
        <v>0</v>
      </c>
      <c r="K307" s="25">
        <f t="shared" si="145"/>
        <v>0</v>
      </c>
      <c r="L307" s="25">
        <f t="shared" si="145"/>
        <v>0</v>
      </c>
      <c r="M307" s="25">
        <f t="shared" si="145"/>
        <v>0</v>
      </c>
      <c r="N307" s="25">
        <f t="shared" si="145"/>
        <v>0</v>
      </c>
      <c r="O307" s="99"/>
      <c r="P307" s="73"/>
    </row>
    <row r="308" spans="1:22" x14ac:dyDescent="0.25">
      <c r="A308" s="97" t="s">
        <v>368</v>
      </c>
      <c r="B308" s="52" t="s">
        <v>340</v>
      </c>
      <c r="C308" s="25">
        <f>C309+C310</f>
        <v>0</v>
      </c>
      <c r="D308" s="25">
        <f t="shared" ref="D308:N308" si="146">D309+D310</f>
        <v>0</v>
      </c>
      <c r="E308" s="25">
        <f t="shared" si="146"/>
        <v>0</v>
      </c>
      <c r="F308" s="25">
        <f t="shared" si="146"/>
        <v>0</v>
      </c>
      <c r="G308" s="25">
        <f t="shared" si="146"/>
        <v>0</v>
      </c>
      <c r="H308" s="25">
        <f t="shared" si="146"/>
        <v>0</v>
      </c>
      <c r="I308" s="25">
        <f t="shared" si="146"/>
        <v>0</v>
      </c>
      <c r="J308" s="25">
        <f t="shared" si="146"/>
        <v>0</v>
      </c>
      <c r="K308" s="25">
        <f t="shared" si="146"/>
        <v>0</v>
      </c>
      <c r="L308" s="25">
        <f t="shared" si="146"/>
        <v>0</v>
      </c>
      <c r="M308" s="25">
        <f t="shared" si="146"/>
        <v>0</v>
      </c>
      <c r="N308" s="25">
        <f t="shared" si="146"/>
        <v>0</v>
      </c>
      <c r="O308" s="97" t="s">
        <v>486</v>
      </c>
      <c r="P308" s="73"/>
    </row>
    <row r="309" spans="1:22" ht="108.75" customHeight="1" x14ac:dyDescent="0.25">
      <c r="A309" s="98"/>
      <c r="B309" s="35" t="s">
        <v>338</v>
      </c>
      <c r="C309" s="25">
        <f>D309+E309+F309+G309+H309+I309+J309+K309+L309+M309+N309</f>
        <v>0</v>
      </c>
      <c r="D309" s="25">
        <v>0</v>
      </c>
      <c r="E309" s="25">
        <v>0</v>
      </c>
      <c r="F309" s="25">
        <v>0</v>
      </c>
      <c r="G309" s="25">
        <v>0</v>
      </c>
      <c r="H309" s="25">
        <v>0</v>
      </c>
      <c r="I309" s="25">
        <v>0</v>
      </c>
      <c r="J309" s="25">
        <v>0</v>
      </c>
      <c r="K309" s="25">
        <v>0</v>
      </c>
      <c r="L309" s="25">
        <v>0</v>
      </c>
      <c r="M309" s="25">
        <v>0</v>
      </c>
      <c r="N309" s="25">
        <v>0</v>
      </c>
      <c r="O309" s="98"/>
      <c r="P309" s="73"/>
    </row>
    <row r="310" spans="1:22" ht="87.75" customHeight="1" x14ac:dyDescent="0.25">
      <c r="A310" s="99"/>
      <c r="B310" s="35" t="s">
        <v>339</v>
      </c>
      <c r="C310" s="25">
        <f>D310+E310+F310+G310+H310+I310+J310+K310+L310+M310+N310</f>
        <v>0</v>
      </c>
      <c r="D310" s="25">
        <v>0</v>
      </c>
      <c r="E310" s="25">
        <v>0</v>
      </c>
      <c r="F310" s="25">
        <v>0</v>
      </c>
      <c r="G310" s="25">
        <v>0</v>
      </c>
      <c r="H310" s="25">
        <v>0</v>
      </c>
      <c r="I310" s="25">
        <v>0</v>
      </c>
      <c r="J310" s="25">
        <v>0</v>
      </c>
      <c r="K310" s="25">
        <v>0</v>
      </c>
      <c r="L310" s="25">
        <v>0</v>
      </c>
      <c r="M310" s="25">
        <v>0</v>
      </c>
      <c r="N310" s="25">
        <v>0</v>
      </c>
      <c r="O310" s="99"/>
      <c r="P310" s="73"/>
    </row>
    <row r="311" spans="1:22" x14ac:dyDescent="0.25">
      <c r="A311" s="97" t="s">
        <v>399</v>
      </c>
      <c r="B311" s="52" t="s">
        <v>340</v>
      </c>
      <c r="C311" s="25">
        <f>C312+C313</f>
        <v>0</v>
      </c>
      <c r="D311" s="25">
        <f t="shared" ref="D311:N311" si="147">D312+D313</f>
        <v>0</v>
      </c>
      <c r="E311" s="25">
        <f t="shared" si="147"/>
        <v>0</v>
      </c>
      <c r="F311" s="25">
        <f t="shared" si="147"/>
        <v>0</v>
      </c>
      <c r="G311" s="25">
        <f t="shared" si="147"/>
        <v>0</v>
      </c>
      <c r="H311" s="25">
        <f t="shared" si="147"/>
        <v>0</v>
      </c>
      <c r="I311" s="25">
        <f t="shared" si="147"/>
        <v>0</v>
      </c>
      <c r="J311" s="25">
        <f t="shared" si="147"/>
        <v>0</v>
      </c>
      <c r="K311" s="25">
        <f t="shared" si="147"/>
        <v>0</v>
      </c>
      <c r="L311" s="25">
        <f t="shared" si="147"/>
        <v>0</v>
      </c>
      <c r="M311" s="25">
        <f t="shared" si="147"/>
        <v>0</v>
      </c>
      <c r="N311" s="25">
        <f t="shared" si="147"/>
        <v>0</v>
      </c>
      <c r="O311" s="97" t="s">
        <v>486</v>
      </c>
      <c r="P311" s="73"/>
    </row>
    <row r="312" spans="1:22" ht="159" customHeight="1" x14ac:dyDescent="0.25">
      <c r="A312" s="98"/>
      <c r="B312" s="35" t="s">
        <v>338</v>
      </c>
      <c r="C312" s="25">
        <f>D312+E312+F312+G312+H312+I312+J312+K312+L312+M312+N312</f>
        <v>0</v>
      </c>
      <c r="D312" s="25">
        <v>0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98"/>
      <c r="P312" s="73"/>
    </row>
    <row r="313" spans="1:22" ht="138" customHeight="1" x14ac:dyDescent="0.25">
      <c r="A313" s="99"/>
      <c r="B313" s="35" t="s">
        <v>339</v>
      </c>
      <c r="C313" s="25">
        <f>D313+E313+F313+G313+H313+I313+J313+K313+L313+M313+N313</f>
        <v>0</v>
      </c>
      <c r="D313" s="25">
        <v>0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99"/>
      <c r="P313" s="73"/>
    </row>
    <row r="314" spans="1:22" x14ac:dyDescent="0.25">
      <c r="A314" s="97" t="s">
        <v>400</v>
      </c>
      <c r="B314" s="52" t="s">
        <v>340</v>
      </c>
      <c r="C314" s="25">
        <f>C315+C316</f>
        <v>0</v>
      </c>
      <c r="D314" s="25">
        <f>D315+D316</f>
        <v>0</v>
      </c>
      <c r="E314" s="25">
        <f t="shared" ref="E314:N314" si="148">E315+E316</f>
        <v>0</v>
      </c>
      <c r="F314" s="25">
        <f t="shared" si="148"/>
        <v>0</v>
      </c>
      <c r="G314" s="25">
        <f t="shared" si="148"/>
        <v>0</v>
      </c>
      <c r="H314" s="25">
        <f t="shared" si="148"/>
        <v>0</v>
      </c>
      <c r="I314" s="25">
        <f t="shared" si="148"/>
        <v>0</v>
      </c>
      <c r="J314" s="25">
        <f t="shared" si="148"/>
        <v>0</v>
      </c>
      <c r="K314" s="25">
        <f t="shared" si="148"/>
        <v>0</v>
      </c>
      <c r="L314" s="25">
        <f t="shared" si="148"/>
        <v>0</v>
      </c>
      <c r="M314" s="25">
        <f t="shared" si="148"/>
        <v>0</v>
      </c>
      <c r="N314" s="25">
        <f t="shared" si="148"/>
        <v>0</v>
      </c>
      <c r="O314" s="97" t="s">
        <v>473</v>
      </c>
      <c r="P314" s="73"/>
    </row>
    <row r="315" spans="1:22" ht="165" customHeight="1" x14ac:dyDescent="0.25">
      <c r="A315" s="98"/>
      <c r="B315" s="35" t="s">
        <v>338</v>
      </c>
      <c r="C315" s="25">
        <f>D315+E315+F315+G315+H315+I315+J315+K315+L315+M315+N315</f>
        <v>0</v>
      </c>
      <c r="D315" s="25">
        <v>0</v>
      </c>
      <c r="E315" s="25">
        <v>0</v>
      </c>
      <c r="F315" s="25">
        <v>0</v>
      </c>
      <c r="G315" s="25">
        <v>0</v>
      </c>
      <c r="H315" s="25">
        <v>0</v>
      </c>
      <c r="I315" s="25">
        <v>0</v>
      </c>
      <c r="J315" s="25">
        <v>0</v>
      </c>
      <c r="K315" s="25">
        <v>0</v>
      </c>
      <c r="L315" s="25">
        <v>0</v>
      </c>
      <c r="M315" s="25">
        <v>0</v>
      </c>
      <c r="N315" s="25">
        <v>0</v>
      </c>
      <c r="O315" s="98"/>
      <c r="P315" s="73"/>
    </row>
    <row r="316" spans="1:22" ht="69" customHeight="1" x14ac:dyDescent="0.25">
      <c r="A316" s="99"/>
      <c r="B316" s="35" t="s">
        <v>339</v>
      </c>
      <c r="C316" s="25">
        <f>D316+E316+F316+G316+H316+I316+J316+K316+L316+M316+N316</f>
        <v>0</v>
      </c>
      <c r="D316" s="25">
        <v>0</v>
      </c>
      <c r="E316" s="25">
        <v>0</v>
      </c>
      <c r="F316" s="25">
        <v>0</v>
      </c>
      <c r="G316" s="25">
        <v>0</v>
      </c>
      <c r="H316" s="25">
        <v>0</v>
      </c>
      <c r="I316" s="25">
        <v>0</v>
      </c>
      <c r="J316" s="25">
        <v>0</v>
      </c>
      <c r="K316" s="25">
        <v>0</v>
      </c>
      <c r="L316" s="25">
        <v>0</v>
      </c>
      <c r="M316" s="25">
        <v>0</v>
      </c>
      <c r="N316" s="25">
        <v>0</v>
      </c>
      <c r="O316" s="99"/>
      <c r="P316" s="73"/>
    </row>
    <row r="317" spans="1:22" x14ac:dyDescent="0.25">
      <c r="A317" s="106" t="s">
        <v>401</v>
      </c>
      <c r="B317" s="24" t="s">
        <v>340</v>
      </c>
      <c r="C317" s="25">
        <f t="shared" ref="C317:N317" si="149">C318+C319</f>
        <v>7309193.6699999999</v>
      </c>
      <c r="D317" s="25">
        <f>D318+D319</f>
        <v>2207873.67</v>
      </c>
      <c r="E317" s="25">
        <f t="shared" si="149"/>
        <v>1986132</v>
      </c>
      <c r="F317" s="25">
        <f t="shared" si="149"/>
        <v>1986132</v>
      </c>
      <c r="G317" s="25">
        <f t="shared" si="149"/>
        <v>141132</v>
      </c>
      <c r="H317" s="25">
        <f t="shared" si="149"/>
        <v>141132</v>
      </c>
      <c r="I317" s="25">
        <f t="shared" si="149"/>
        <v>141132</v>
      </c>
      <c r="J317" s="25">
        <f t="shared" si="149"/>
        <v>141132</v>
      </c>
      <c r="K317" s="25">
        <f t="shared" si="149"/>
        <v>141132</v>
      </c>
      <c r="L317" s="25">
        <f t="shared" si="149"/>
        <v>141132</v>
      </c>
      <c r="M317" s="25">
        <f t="shared" si="149"/>
        <v>141132</v>
      </c>
      <c r="N317" s="25">
        <f t="shared" si="149"/>
        <v>141132</v>
      </c>
      <c r="O317" s="38" t="s">
        <v>197</v>
      </c>
      <c r="P317" s="81" t="s">
        <v>197</v>
      </c>
      <c r="Q317" s="37"/>
      <c r="R317" s="37"/>
      <c r="S317" s="37"/>
      <c r="V317" s="37"/>
    </row>
    <row r="318" spans="1:22" ht="141" customHeight="1" x14ac:dyDescent="0.25">
      <c r="A318" s="107"/>
      <c r="B318" s="52" t="s">
        <v>338</v>
      </c>
      <c r="C318" s="25">
        <f>D318+E318+F318+G318+H318+I318+J318+K318+L318+M318+N318</f>
        <v>0</v>
      </c>
      <c r="D318" s="25">
        <f t="shared" ref="D318:N318" si="150">D239+D254+D263+D269+D275+D291+D297+D306</f>
        <v>0</v>
      </c>
      <c r="E318" s="25">
        <f t="shared" si="150"/>
        <v>0</v>
      </c>
      <c r="F318" s="25">
        <f t="shared" si="150"/>
        <v>0</v>
      </c>
      <c r="G318" s="25">
        <f t="shared" si="150"/>
        <v>0</v>
      </c>
      <c r="H318" s="25">
        <f t="shared" si="150"/>
        <v>0</v>
      </c>
      <c r="I318" s="25">
        <f t="shared" si="150"/>
        <v>0</v>
      </c>
      <c r="J318" s="25">
        <f t="shared" si="150"/>
        <v>0</v>
      </c>
      <c r="K318" s="25">
        <f t="shared" si="150"/>
        <v>0</v>
      </c>
      <c r="L318" s="25">
        <f t="shared" si="150"/>
        <v>0</v>
      </c>
      <c r="M318" s="25">
        <f t="shared" si="150"/>
        <v>0</v>
      </c>
      <c r="N318" s="25">
        <f t="shared" si="150"/>
        <v>0</v>
      </c>
      <c r="O318" s="38"/>
      <c r="P318" s="81" t="s">
        <v>197</v>
      </c>
      <c r="Q318" s="37"/>
      <c r="R318" s="37"/>
      <c r="S318" s="37"/>
      <c r="T318" s="37"/>
      <c r="U318" s="37"/>
      <c r="V318" s="37"/>
    </row>
    <row r="319" spans="1:22" ht="81" customHeight="1" x14ac:dyDescent="0.25">
      <c r="A319" s="108"/>
      <c r="B319" s="24" t="s">
        <v>339</v>
      </c>
      <c r="C319" s="25">
        <f>D319+E319+F319+G319+H319+I319+J319+K319+L319+M319+N319</f>
        <v>7309193.6699999999</v>
      </c>
      <c r="D319" s="25">
        <f>D240+D255+D264+D270+D276+D292+D298+D307</f>
        <v>2207873.67</v>
      </c>
      <c r="E319" s="25">
        <f t="shared" ref="E319:N319" si="151">E240+E255+E264+E270+E276+E292+E298+E307</f>
        <v>1986132</v>
      </c>
      <c r="F319" s="25">
        <f t="shared" si="151"/>
        <v>1986132</v>
      </c>
      <c r="G319" s="25">
        <f t="shared" si="151"/>
        <v>141132</v>
      </c>
      <c r="H319" s="25">
        <f t="shared" si="151"/>
        <v>141132</v>
      </c>
      <c r="I319" s="25">
        <f t="shared" si="151"/>
        <v>141132</v>
      </c>
      <c r="J319" s="25">
        <f t="shared" si="151"/>
        <v>141132</v>
      </c>
      <c r="K319" s="25">
        <f t="shared" si="151"/>
        <v>141132</v>
      </c>
      <c r="L319" s="25">
        <f t="shared" si="151"/>
        <v>141132</v>
      </c>
      <c r="M319" s="25">
        <f t="shared" si="151"/>
        <v>141132</v>
      </c>
      <c r="N319" s="25">
        <f t="shared" si="151"/>
        <v>141132</v>
      </c>
      <c r="O319" s="38" t="s">
        <v>197</v>
      </c>
      <c r="P319" s="81" t="s">
        <v>197</v>
      </c>
      <c r="Q319" s="37"/>
      <c r="R319" s="37"/>
      <c r="S319" s="37"/>
    </row>
    <row r="320" spans="1:22" x14ac:dyDescent="0.25">
      <c r="A320" s="106" t="s">
        <v>459</v>
      </c>
      <c r="B320" s="24" t="s">
        <v>340</v>
      </c>
      <c r="C320" s="25">
        <f>C321+C322</f>
        <v>100929080.73</v>
      </c>
      <c r="D320" s="25">
        <f>D321+D322</f>
        <v>30212880.969999999</v>
      </c>
      <c r="E320" s="25">
        <f t="shared" ref="E320:N320" si="152">E321+E322</f>
        <v>20561035.879999999</v>
      </c>
      <c r="F320" s="25">
        <f>F321+F322</f>
        <v>20631235.879999999</v>
      </c>
      <c r="G320" s="25">
        <f>G321+G322</f>
        <v>3636091</v>
      </c>
      <c r="H320" s="25">
        <f t="shared" si="152"/>
        <v>3744891</v>
      </c>
      <c r="I320" s="25">
        <f t="shared" si="152"/>
        <v>3636091</v>
      </c>
      <c r="J320" s="25">
        <f t="shared" si="152"/>
        <v>3744891</v>
      </c>
      <c r="K320" s="25">
        <f t="shared" si="152"/>
        <v>3636091</v>
      </c>
      <c r="L320" s="25">
        <f t="shared" si="152"/>
        <v>3744891</v>
      </c>
      <c r="M320" s="25">
        <f t="shared" si="152"/>
        <v>3636091</v>
      </c>
      <c r="N320" s="25">
        <f t="shared" si="152"/>
        <v>3744891</v>
      </c>
      <c r="O320" s="38" t="s">
        <v>197</v>
      </c>
      <c r="P320" s="81" t="s">
        <v>197</v>
      </c>
      <c r="Q320" s="37"/>
      <c r="R320" s="37"/>
      <c r="S320" s="37"/>
    </row>
    <row r="321" spans="1:19" ht="159" customHeight="1" x14ac:dyDescent="0.25">
      <c r="A321" s="107"/>
      <c r="B321" s="52" t="s">
        <v>338</v>
      </c>
      <c r="C321" s="25">
        <f>C318+C233</f>
        <v>106700</v>
      </c>
      <c r="D321" s="25">
        <f t="shared" ref="D321:N321" si="153">D233+D318</f>
        <v>106700</v>
      </c>
      <c r="E321" s="25">
        <f t="shared" si="153"/>
        <v>0</v>
      </c>
      <c r="F321" s="25">
        <f t="shared" si="153"/>
        <v>0</v>
      </c>
      <c r="G321" s="25">
        <f t="shared" si="153"/>
        <v>0</v>
      </c>
      <c r="H321" s="25">
        <f t="shared" si="153"/>
        <v>0</v>
      </c>
      <c r="I321" s="25">
        <f t="shared" si="153"/>
        <v>0</v>
      </c>
      <c r="J321" s="25">
        <f t="shared" si="153"/>
        <v>0</v>
      </c>
      <c r="K321" s="25">
        <f t="shared" si="153"/>
        <v>0</v>
      </c>
      <c r="L321" s="25">
        <f t="shared" si="153"/>
        <v>0</v>
      </c>
      <c r="M321" s="25">
        <f t="shared" si="153"/>
        <v>0</v>
      </c>
      <c r="N321" s="25">
        <f t="shared" si="153"/>
        <v>0</v>
      </c>
      <c r="O321" s="38" t="s">
        <v>197</v>
      </c>
      <c r="P321" s="81" t="s">
        <v>197</v>
      </c>
      <c r="Q321" s="37"/>
      <c r="R321" s="37"/>
      <c r="S321" s="37"/>
    </row>
    <row r="322" spans="1:19" ht="90" customHeight="1" x14ac:dyDescent="0.25">
      <c r="A322" s="108"/>
      <c r="B322" s="24" t="s">
        <v>339</v>
      </c>
      <c r="C322" s="25">
        <f>C319+C234</f>
        <v>100822380.73</v>
      </c>
      <c r="D322" s="25">
        <f>D319+D234</f>
        <v>30106180.969999999</v>
      </c>
      <c r="E322" s="25">
        <f>E319+E234</f>
        <v>20561035.879999999</v>
      </c>
      <c r="F322" s="25">
        <f t="shared" ref="F322:N322" si="154">F234+F319</f>
        <v>20631235.879999999</v>
      </c>
      <c r="G322" s="25">
        <f>G234+G319</f>
        <v>3636091</v>
      </c>
      <c r="H322" s="25">
        <f t="shared" si="154"/>
        <v>3744891</v>
      </c>
      <c r="I322" s="25">
        <f t="shared" si="154"/>
        <v>3636091</v>
      </c>
      <c r="J322" s="25">
        <f t="shared" si="154"/>
        <v>3744891</v>
      </c>
      <c r="K322" s="25">
        <f t="shared" si="154"/>
        <v>3636091</v>
      </c>
      <c r="L322" s="25">
        <f t="shared" si="154"/>
        <v>3744891</v>
      </c>
      <c r="M322" s="25">
        <f t="shared" si="154"/>
        <v>3636091</v>
      </c>
      <c r="N322" s="25">
        <f t="shared" si="154"/>
        <v>3744891</v>
      </c>
      <c r="O322" s="38" t="s">
        <v>197</v>
      </c>
      <c r="P322" s="81" t="s">
        <v>197</v>
      </c>
      <c r="Q322" s="37"/>
      <c r="R322" s="37"/>
      <c r="S322" s="37"/>
    </row>
    <row r="323" spans="1:19" x14ac:dyDescent="0.25">
      <c r="A323" s="106" t="s">
        <v>451</v>
      </c>
      <c r="B323" s="24" t="s">
        <v>340</v>
      </c>
      <c r="C323" s="25">
        <f>C324+C325</f>
        <v>160200</v>
      </c>
      <c r="D323" s="25">
        <f t="shared" ref="D323:N323" si="155">D324+D325</f>
        <v>160200</v>
      </c>
      <c r="E323" s="25">
        <f t="shared" si="155"/>
        <v>0</v>
      </c>
      <c r="F323" s="25">
        <f t="shared" si="155"/>
        <v>0</v>
      </c>
      <c r="G323" s="25">
        <f t="shared" si="155"/>
        <v>0</v>
      </c>
      <c r="H323" s="25">
        <f t="shared" si="155"/>
        <v>0</v>
      </c>
      <c r="I323" s="25">
        <f t="shared" si="155"/>
        <v>0</v>
      </c>
      <c r="J323" s="25">
        <f t="shared" si="155"/>
        <v>0</v>
      </c>
      <c r="K323" s="25">
        <f t="shared" si="155"/>
        <v>0</v>
      </c>
      <c r="L323" s="25">
        <f t="shared" si="155"/>
        <v>0</v>
      </c>
      <c r="M323" s="25">
        <f t="shared" si="155"/>
        <v>0</v>
      </c>
      <c r="N323" s="25">
        <f t="shared" si="155"/>
        <v>0</v>
      </c>
      <c r="O323" s="38" t="s">
        <v>197</v>
      </c>
      <c r="P323" s="81" t="s">
        <v>197</v>
      </c>
      <c r="Q323" s="37"/>
    </row>
    <row r="324" spans="1:19" ht="141" customHeight="1" x14ac:dyDescent="0.25">
      <c r="A324" s="107"/>
      <c r="B324" s="24" t="s">
        <v>338</v>
      </c>
      <c r="C324" s="25">
        <f>D324+E324+F324+G324+H324+I324+J324+K324+L324+M324+N324</f>
        <v>0</v>
      </c>
      <c r="D324" s="25">
        <f t="shared" ref="D324:N324" si="156">D170</f>
        <v>0</v>
      </c>
      <c r="E324" s="25">
        <f t="shared" si="156"/>
        <v>0</v>
      </c>
      <c r="F324" s="25">
        <f t="shared" si="156"/>
        <v>0</v>
      </c>
      <c r="G324" s="25">
        <f t="shared" si="156"/>
        <v>0</v>
      </c>
      <c r="H324" s="25">
        <f t="shared" si="156"/>
        <v>0</v>
      </c>
      <c r="I324" s="25">
        <f t="shared" si="156"/>
        <v>0</v>
      </c>
      <c r="J324" s="25">
        <f t="shared" si="156"/>
        <v>0</v>
      </c>
      <c r="K324" s="25">
        <f t="shared" si="156"/>
        <v>0</v>
      </c>
      <c r="L324" s="25">
        <f t="shared" si="156"/>
        <v>0</v>
      </c>
      <c r="M324" s="25">
        <f t="shared" si="156"/>
        <v>0</v>
      </c>
      <c r="N324" s="25">
        <f t="shared" si="156"/>
        <v>0</v>
      </c>
      <c r="O324" s="38" t="s">
        <v>197</v>
      </c>
      <c r="P324" s="81" t="s">
        <v>197</v>
      </c>
    </row>
    <row r="325" spans="1:19" ht="78" customHeight="1" x14ac:dyDescent="0.25">
      <c r="A325" s="108"/>
      <c r="B325" s="24" t="s">
        <v>339</v>
      </c>
      <c r="C325" s="25">
        <f>D325+E325+F325+G325+H325+I325+J325+K325+L325+M325+N325</f>
        <v>160200</v>
      </c>
      <c r="D325" s="25">
        <f t="shared" ref="D325:N325" si="157">D171</f>
        <v>160200</v>
      </c>
      <c r="E325" s="25">
        <f t="shared" si="157"/>
        <v>0</v>
      </c>
      <c r="F325" s="25">
        <f t="shared" si="157"/>
        <v>0</v>
      </c>
      <c r="G325" s="25">
        <f t="shared" si="157"/>
        <v>0</v>
      </c>
      <c r="H325" s="25">
        <f t="shared" si="157"/>
        <v>0</v>
      </c>
      <c r="I325" s="25">
        <f t="shared" si="157"/>
        <v>0</v>
      </c>
      <c r="J325" s="25">
        <f t="shared" si="157"/>
        <v>0</v>
      </c>
      <c r="K325" s="25">
        <f t="shared" si="157"/>
        <v>0</v>
      </c>
      <c r="L325" s="25">
        <f t="shared" si="157"/>
        <v>0</v>
      </c>
      <c r="M325" s="25">
        <f t="shared" si="157"/>
        <v>0</v>
      </c>
      <c r="N325" s="25">
        <f t="shared" si="157"/>
        <v>0</v>
      </c>
      <c r="O325" s="38" t="s">
        <v>197</v>
      </c>
      <c r="P325" s="81" t="s">
        <v>197</v>
      </c>
    </row>
    <row r="326" spans="1:19" x14ac:dyDescent="0.25">
      <c r="A326" s="106" t="s">
        <v>452</v>
      </c>
      <c r="B326" s="24" t="s">
        <v>340</v>
      </c>
      <c r="C326" s="25">
        <f>C327+C328</f>
        <v>5456741.6699999999</v>
      </c>
      <c r="D326" s="25">
        <f>D327+D328</f>
        <v>1966741.67</v>
      </c>
      <c r="E326" s="25">
        <f>E327+E328</f>
        <v>1745000</v>
      </c>
      <c r="F326" s="25">
        <f>F327+F328</f>
        <v>1745000</v>
      </c>
      <c r="G326" s="25">
        <f t="shared" ref="G326:N326" si="158">G327+G328</f>
        <v>0</v>
      </c>
      <c r="H326" s="25">
        <f t="shared" si="158"/>
        <v>0</v>
      </c>
      <c r="I326" s="25">
        <f t="shared" si="158"/>
        <v>0</v>
      </c>
      <c r="J326" s="25">
        <f t="shared" si="158"/>
        <v>0</v>
      </c>
      <c r="K326" s="25">
        <f t="shared" si="158"/>
        <v>0</v>
      </c>
      <c r="L326" s="25">
        <f t="shared" si="158"/>
        <v>0</v>
      </c>
      <c r="M326" s="25">
        <f t="shared" si="158"/>
        <v>0</v>
      </c>
      <c r="N326" s="25">
        <f t="shared" si="158"/>
        <v>0</v>
      </c>
      <c r="O326" s="38" t="s">
        <v>197</v>
      </c>
      <c r="P326" s="81" t="s">
        <v>197</v>
      </c>
    </row>
    <row r="327" spans="1:19" ht="132" customHeight="1" x14ac:dyDescent="0.25">
      <c r="A327" s="107"/>
      <c r="B327" s="24" t="s">
        <v>337</v>
      </c>
      <c r="C327" s="25">
        <f t="shared" ref="C327:N327" si="159">C300</f>
        <v>0</v>
      </c>
      <c r="D327" s="25">
        <f t="shared" si="159"/>
        <v>0</v>
      </c>
      <c r="E327" s="25">
        <f t="shared" si="159"/>
        <v>0</v>
      </c>
      <c r="F327" s="25">
        <f t="shared" si="159"/>
        <v>0</v>
      </c>
      <c r="G327" s="25">
        <f t="shared" si="159"/>
        <v>0</v>
      </c>
      <c r="H327" s="25">
        <f t="shared" si="159"/>
        <v>0</v>
      </c>
      <c r="I327" s="25">
        <f t="shared" si="159"/>
        <v>0</v>
      </c>
      <c r="J327" s="25">
        <f t="shared" si="159"/>
        <v>0</v>
      </c>
      <c r="K327" s="25">
        <f t="shared" si="159"/>
        <v>0</v>
      </c>
      <c r="L327" s="25">
        <f t="shared" si="159"/>
        <v>0</v>
      </c>
      <c r="M327" s="25">
        <f t="shared" si="159"/>
        <v>0</v>
      </c>
      <c r="N327" s="25">
        <f t="shared" si="159"/>
        <v>0</v>
      </c>
      <c r="O327" s="38" t="s">
        <v>197</v>
      </c>
      <c r="P327" s="81" t="s">
        <v>197</v>
      </c>
    </row>
    <row r="328" spans="1:19" ht="72" customHeight="1" x14ac:dyDescent="0.25">
      <c r="A328" s="108"/>
      <c r="B328" s="24" t="s">
        <v>339</v>
      </c>
      <c r="C328" s="25">
        <f>D328+E328+F328+G328+H328+I328+J328+K328+L328+M328+N328</f>
        <v>5456741.6699999999</v>
      </c>
      <c r="D328" s="25">
        <f>D301+D304</f>
        <v>1966741.67</v>
      </c>
      <c r="E328" s="25">
        <f t="shared" ref="E328:N328" si="160">E301+E304</f>
        <v>1745000</v>
      </c>
      <c r="F328" s="25">
        <f t="shared" si="160"/>
        <v>1745000</v>
      </c>
      <c r="G328" s="25">
        <f t="shared" si="160"/>
        <v>0</v>
      </c>
      <c r="H328" s="25">
        <f t="shared" si="160"/>
        <v>0</v>
      </c>
      <c r="I328" s="25">
        <f t="shared" si="160"/>
        <v>0</v>
      </c>
      <c r="J328" s="25">
        <f t="shared" si="160"/>
        <v>0</v>
      </c>
      <c r="K328" s="25">
        <f t="shared" si="160"/>
        <v>0</v>
      </c>
      <c r="L328" s="25">
        <f t="shared" si="160"/>
        <v>0</v>
      </c>
      <c r="M328" s="25">
        <f t="shared" si="160"/>
        <v>0</v>
      </c>
      <c r="N328" s="25">
        <f t="shared" si="160"/>
        <v>0</v>
      </c>
      <c r="O328" s="38" t="s">
        <v>197</v>
      </c>
      <c r="P328" s="81" t="s">
        <v>197</v>
      </c>
    </row>
    <row r="329" spans="1:19" x14ac:dyDescent="0.25">
      <c r="A329" s="97" t="s">
        <v>453</v>
      </c>
      <c r="B329" s="24" t="s">
        <v>340</v>
      </c>
      <c r="C329" s="25">
        <f>C330+C331</f>
        <v>1500000</v>
      </c>
      <c r="D329" s="25">
        <f t="shared" ref="D329:N329" si="161">D330+D331</f>
        <v>150000</v>
      </c>
      <c r="E329" s="25">
        <f t="shared" si="161"/>
        <v>150000</v>
      </c>
      <c r="F329" s="25">
        <f t="shared" si="161"/>
        <v>150000</v>
      </c>
      <c r="G329" s="25">
        <f t="shared" si="161"/>
        <v>150000</v>
      </c>
      <c r="H329" s="25">
        <f t="shared" si="161"/>
        <v>150000</v>
      </c>
      <c r="I329" s="25">
        <f t="shared" si="161"/>
        <v>150000</v>
      </c>
      <c r="J329" s="25">
        <f t="shared" si="161"/>
        <v>150000</v>
      </c>
      <c r="K329" s="25">
        <f t="shared" si="161"/>
        <v>150000</v>
      </c>
      <c r="L329" s="25">
        <f t="shared" si="161"/>
        <v>150000</v>
      </c>
      <c r="M329" s="25">
        <f t="shared" si="161"/>
        <v>150000</v>
      </c>
      <c r="N329" s="25">
        <f t="shared" si="161"/>
        <v>150000</v>
      </c>
      <c r="O329" s="38"/>
      <c r="P329" s="81" t="s">
        <v>197</v>
      </c>
    </row>
    <row r="330" spans="1:19" ht="138" customHeight="1" x14ac:dyDescent="0.25">
      <c r="A330" s="98"/>
      <c r="B330" s="24" t="s">
        <v>337</v>
      </c>
      <c r="C330" s="25">
        <f t="shared" ref="C330:N330" si="162">C130</f>
        <v>0</v>
      </c>
      <c r="D330" s="25">
        <f t="shared" si="162"/>
        <v>0</v>
      </c>
      <c r="E330" s="25">
        <f t="shared" si="162"/>
        <v>0</v>
      </c>
      <c r="F330" s="25">
        <f t="shared" si="162"/>
        <v>0</v>
      </c>
      <c r="G330" s="25">
        <f t="shared" si="162"/>
        <v>0</v>
      </c>
      <c r="H330" s="25">
        <f t="shared" si="162"/>
        <v>0</v>
      </c>
      <c r="I330" s="25">
        <f t="shared" si="162"/>
        <v>0</v>
      </c>
      <c r="J330" s="25">
        <f t="shared" si="162"/>
        <v>0</v>
      </c>
      <c r="K330" s="25">
        <f t="shared" si="162"/>
        <v>0</v>
      </c>
      <c r="L330" s="25">
        <f t="shared" si="162"/>
        <v>0</v>
      </c>
      <c r="M330" s="25">
        <f t="shared" si="162"/>
        <v>0</v>
      </c>
      <c r="N330" s="25">
        <f t="shared" si="162"/>
        <v>0</v>
      </c>
      <c r="O330" s="38"/>
      <c r="P330" s="81" t="s">
        <v>197</v>
      </c>
    </row>
    <row r="331" spans="1:19" ht="75" customHeight="1" x14ac:dyDescent="0.25">
      <c r="A331" s="99"/>
      <c r="B331" s="24" t="s">
        <v>339</v>
      </c>
      <c r="C331" s="25">
        <f>D331+E331+F331+G331+H331+I331+J331+K331+L331+N331</f>
        <v>1500000</v>
      </c>
      <c r="D331" s="25">
        <f t="shared" ref="D331:N331" si="163">D134</f>
        <v>150000</v>
      </c>
      <c r="E331" s="25">
        <f t="shared" si="163"/>
        <v>150000</v>
      </c>
      <c r="F331" s="25">
        <f t="shared" si="163"/>
        <v>150000</v>
      </c>
      <c r="G331" s="25">
        <f t="shared" si="163"/>
        <v>150000</v>
      </c>
      <c r="H331" s="25">
        <f t="shared" si="163"/>
        <v>150000</v>
      </c>
      <c r="I331" s="25">
        <f t="shared" si="163"/>
        <v>150000</v>
      </c>
      <c r="J331" s="25">
        <f t="shared" si="163"/>
        <v>150000</v>
      </c>
      <c r="K331" s="25">
        <f t="shared" si="163"/>
        <v>150000</v>
      </c>
      <c r="L331" s="25">
        <f t="shared" si="163"/>
        <v>150000</v>
      </c>
      <c r="M331" s="25">
        <f t="shared" si="163"/>
        <v>150000</v>
      </c>
      <c r="N331" s="25">
        <f t="shared" si="163"/>
        <v>150000</v>
      </c>
      <c r="O331" s="38"/>
      <c r="P331" s="81" t="s">
        <v>197</v>
      </c>
    </row>
    <row r="332" spans="1:19" x14ac:dyDescent="0.25">
      <c r="A332" s="106" t="s">
        <v>454</v>
      </c>
      <c r="B332" s="24" t="s">
        <v>340</v>
      </c>
      <c r="C332" s="25">
        <f>C333+C334</f>
        <v>6894651.4800000004</v>
      </c>
      <c r="D332" s="25">
        <f>D333+D334</f>
        <v>1054295.1599999999</v>
      </c>
      <c r="E332" s="25">
        <f t="shared" ref="E332:N332" si="164">E333+E334</f>
        <v>604861.16</v>
      </c>
      <c r="F332" s="25">
        <f t="shared" si="164"/>
        <v>675061.16</v>
      </c>
      <c r="G332" s="25">
        <f t="shared" si="164"/>
        <v>604862</v>
      </c>
      <c r="H332" s="25">
        <f t="shared" si="164"/>
        <v>713662</v>
      </c>
      <c r="I332" s="25">
        <f t="shared" si="164"/>
        <v>604862</v>
      </c>
      <c r="J332" s="25">
        <f t="shared" si="164"/>
        <v>713662</v>
      </c>
      <c r="K332" s="25">
        <f t="shared" si="164"/>
        <v>604862</v>
      </c>
      <c r="L332" s="25">
        <f t="shared" si="164"/>
        <v>713662</v>
      </c>
      <c r="M332" s="25">
        <f t="shared" si="164"/>
        <v>604862</v>
      </c>
      <c r="N332" s="25">
        <f t="shared" si="164"/>
        <v>713662</v>
      </c>
      <c r="O332" s="38" t="s">
        <v>197</v>
      </c>
      <c r="P332" s="81" t="s">
        <v>197</v>
      </c>
    </row>
    <row r="333" spans="1:19" ht="138" customHeight="1" x14ac:dyDescent="0.25">
      <c r="A333" s="107"/>
      <c r="B333" s="24" t="s">
        <v>338</v>
      </c>
      <c r="C333" s="25">
        <f>D333+E333+F333+G333+H333+I333+J333+K333+M333+N333</f>
        <v>0</v>
      </c>
      <c r="D333" s="25">
        <v>0</v>
      </c>
      <c r="E333" s="25">
        <v>0</v>
      </c>
      <c r="F333" s="25">
        <v>0</v>
      </c>
      <c r="G333" s="25">
        <v>0</v>
      </c>
      <c r="H333" s="25">
        <v>0</v>
      </c>
      <c r="I333" s="25">
        <v>0</v>
      </c>
      <c r="J333" s="25">
        <v>0</v>
      </c>
      <c r="K333" s="25">
        <v>0</v>
      </c>
      <c r="L333" s="25">
        <v>0</v>
      </c>
      <c r="M333" s="25">
        <v>0</v>
      </c>
      <c r="N333" s="25">
        <v>0</v>
      </c>
      <c r="O333" s="38" t="s">
        <v>197</v>
      </c>
      <c r="P333" s="81" t="s">
        <v>197</v>
      </c>
      <c r="Q333" s="37">
        <f>D334+29158585.81</f>
        <v>30212880.969999999</v>
      </c>
      <c r="R333" s="37">
        <f>E334+19956174.12</f>
        <v>20561035.280000001</v>
      </c>
      <c r="S333" s="37">
        <f>F334+19956174.12</f>
        <v>20631235.280000001</v>
      </c>
    </row>
    <row r="334" spans="1:19" ht="84" customHeight="1" x14ac:dyDescent="0.25">
      <c r="A334" s="108"/>
      <c r="B334" s="24" t="s">
        <v>339</v>
      </c>
      <c r="C334" s="25">
        <f>D334+E334+F334+G334+H334+I334+J334+K334+M334+N334</f>
        <v>6894651.4800000004</v>
      </c>
      <c r="D334" s="25">
        <f t="shared" ref="D334:N334" si="165">D71+D74+D104+D113+D122+D141+D144+D225+D295</f>
        <v>1054295.1599999999</v>
      </c>
      <c r="E334" s="25">
        <f t="shared" si="165"/>
        <v>604861.16</v>
      </c>
      <c r="F334" s="25">
        <f t="shared" si="165"/>
        <v>675061.16</v>
      </c>
      <c r="G334" s="25">
        <f t="shared" si="165"/>
        <v>604862</v>
      </c>
      <c r="H334" s="25">
        <f t="shared" si="165"/>
        <v>713662</v>
      </c>
      <c r="I334" s="25">
        <f t="shared" si="165"/>
        <v>604862</v>
      </c>
      <c r="J334" s="25">
        <f t="shared" si="165"/>
        <v>713662</v>
      </c>
      <c r="K334" s="25">
        <f t="shared" si="165"/>
        <v>604862</v>
      </c>
      <c r="L334" s="25">
        <f t="shared" si="165"/>
        <v>713662</v>
      </c>
      <c r="M334" s="25">
        <f t="shared" si="165"/>
        <v>604862</v>
      </c>
      <c r="N334" s="25">
        <f t="shared" si="165"/>
        <v>713662</v>
      </c>
      <c r="O334" s="38" t="s">
        <v>197</v>
      </c>
      <c r="P334" s="81" t="s">
        <v>197</v>
      </c>
      <c r="Q334" s="37">
        <f>D320-D334</f>
        <v>29158585.809999999</v>
      </c>
      <c r="R334" s="37">
        <f t="shared" ref="R334:S334" si="166">E320-E334</f>
        <v>19956174.719999999</v>
      </c>
      <c r="S334" s="37">
        <f t="shared" si="166"/>
        <v>19956174.719999999</v>
      </c>
    </row>
    <row r="335" spans="1:19" x14ac:dyDescent="0.25">
      <c r="A335" s="106" t="s">
        <v>455</v>
      </c>
      <c r="B335" s="24" t="s">
        <v>340</v>
      </c>
      <c r="C335" s="25">
        <f>C336+C337</f>
        <v>7600000</v>
      </c>
      <c r="D335" s="25">
        <f>D336+D337</f>
        <v>2600000</v>
      </c>
      <c r="E335" s="25">
        <f t="shared" ref="E335:N335" si="167">E336+E337</f>
        <v>2500000</v>
      </c>
      <c r="F335" s="25">
        <f t="shared" si="167"/>
        <v>2500000</v>
      </c>
      <c r="G335" s="25">
        <f t="shared" si="167"/>
        <v>0</v>
      </c>
      <c r="H335" s="25">
        <f t="shared" si="167"/>
        <v>0</v>
      </c>
      <c r="I335" s="25">
        <f t="shared" si="167"/>
        <v>0</v>
      </c>
      <c r="J335" s="25">
        <f t="shared" si="167"/>
        <v>0</v>
      </c>
      <c r="K335" s="25">
        <f t="shared" si="167"/>
        <v>0</v>
      </c>
      <c r="L335" s="25">
        <f t="shared" si="167"/>
        <v>0</v>
      </c>
      <c r="M335" s="25">
        <f t="shared" si="167"/>
        <v>0</v>
      </c>
      <c r="N335" s="25">
        <f t="shared" si="167"/>
        <v>0</v>
      </c>
      <c r="O335" s="38" t="s">
        <v>197</v>
      </c>
      <c r="P335" s="81" t="s">
        <v>197</v>
      </c>
      <c r="Q335" s="37">
        <f>Q334-29158585.81</f>
        <v>0</v>
      </c>
      <c r="R335" s="37">
        <f>R334-19956174.72</f>
        <v>0</v>
      </c>
      <c r="S335" s="37">
        <f>S334-19956174.72</f>
        <v>0</v>
      </c>
    </row>
    <row r="336" spans="1:19" ht="66" x14ac:dyDescent="0.25">
      <c r="A336" s="107"/>
      <c r="B336" s="24" t="s">
        <v>338</v>
      </c>
      <c r="C336" s="25">
        <f>D336+E336+F336+G336+H336+I336+J336+K336+M336+N336</f>
        <v>0</v>
      </c>
      <c r="D336" s="25">
        <v>0</v>
      </c>
      <c r="E336" s="25">
        <v>0</v>
      </c>
      <c r="F336" s="25">
        <v>0</v>
      </c>
      <c r="G336" s="25">
        <v>0</v>
      </c>
      <c r="H336" s="25">
        <v>0</v>
      </c>
      <c r="I336" s="25">
        <v>0</v>
      </c>
      <c r="J336" s="25">
        <v>0</v>
      </c>
      <c r="K336" s="25">
        <v>0</v>
      </c>
      <c r="L336" s="25">
        <v>0</v>
      </c>
      <c r="M336" s="25">
        <v>0</v>
      </c>
      <c r="N336" s="25">
        <v>0</v>
      </c>
      <c r="O336" s="38" t="s">
        <v>197</v>
      </c>
      <c r="P336" s="81" t="s">
        <v>197</v>
      </c>
    </row>
    <row r="337" spans="1:19" x14ac:dyDescent="0.25">
      <c r="A337" s="108"/>
      <c r="B337" s="24" t="s">
        <v>339</v>
      </c>
      <c r="C337" s="25">
        <f>D337+E337+F337+G337+H337+I337+J337+K337+M337+N337</f>
        <v>7600000</v>
      </c>
      <c r="D337" s="25">
        <f>D18+D27</f>
        <v>2600000</v>
      </c>
      <c r="E337" s="25">
        <f>E18+E27</f>
        <v>2500000</v>
      </c>
      <c r="F337" s="25">
        <f>F18+F27</f>
        <v>2500000</v>
      </c>
      <c r="G337" s="25">
        <v>0</v>
      </c>
      <c r="H337" s="25">
        <v>0</v>
      </c>
      <c r="I337" s="25">
        <v>0</v>
      </c>
      <c r="J337" s="25">
        <v>0</v>
      </c>
      <c r="K337" s="25">
        <v>0</v>
      </c>
      <c r="L337" s="25">
        <v>0</v>
      </c>
      <c r="M337" s="25">
        <v>0</v>
      </c>
      <c r="N337" s="25">
        <v>0</v>
      </c>
      <c r="O337" s="38" t="s">
        <v>197</v>
      </c>
      <c r="P337" s="81" t="s">
        <v>197</v>
      </c>
    </row>
    <row r="338" spans="1:19" x14ac:dyDescent="0.25">
      <c r="A338" s="97" t="s">
        <v>456</v>
      </c>
      <c r="B338" s="24" t="s">
        <v>340</v>
      </c>
      <c r="C338" s="25">
        <f>C339+C340</f>
        <v>15312784.220000001</v>
      </c>
      <c r="D338" s="54">
        <f>D339+D340</f>
        <v>5639653.1200000001</v>
      </c>
      <c r="E338" s="54">
        <f t="shared" ref="E338:F338" si="168">E339+E340</f>
        <v>4836565.55</v>
      </c>
      <c r="F338" s="54">
        <f t="shared" si="168"/>
        <v>4836565.55</v>
      </c>
      <c r="G338" s="54">
        <f t="shared" ref="G338:N338" si="169">G339+G340</f>
        <v>0</v>
      </c>
      <c r="H338" s="54">
        <f t="shared" si="169"/>
        <v>0</v>
      </c>
      <c r="I338" s="54">
        <f t="shared" si="169"/>
        <v>0</v>
      </c>
      <c r="J338" s="54">
        <f t="shared" si="169"/>
        <v>0</v>
      </c>
      <c r="K338" s="54">
        <f t="shared" si="169"/>
        <v>0</v>
      </c>
      <c r="L338" s="54">
        <f t="shared" si="169"/>
        <v>0</v>
      </c>
      <c r="M338" s="54">
        <f t="shared" si="169"/>
        <v>0</v>
      </c>
      <c r="N338" s="54">
        <f t="shared" si="169"/>
        <v>0</v>
      </c>
      <c r="O338" s="38" t="s">
        <v>197</v>
      </c>
      <c r="P338" s="81" t="s">
        <v>197</v>
      </c>
    </row>
    <row r="339" spans="1:19" ht="141" customHeight="1" x14ac:dyDescent="0.25">
      <c r="A339" s="98"/>
      <c r="B339" s="24" t="s">
        <v>338</v>
      </c>
      <c r="C339" s="25">
        <f>D339+E339+F339+G339+H339+I339+K339+L339+N339</f>
        <v>0</v>
      </c>
      <c r="D339" s="25">
        <f t="shared" ref="D339:N339" si="170">D55+D61+D64++D67+D94+D97+D100+D161+D254+D257+D263</f>
        <v>0</v>
      </c>
      <c r="E339" s="25">
        <f t="shared" si="170"/>
        <v>0</v>
      </c>
      <c r="F339" s="25">
        <f t="shared" si="170"/>
        <v>0</v>
      </c>
      <c r="G339" s="25">
        <f t="shared" si="170"/>
        <v>0</v>
      </c>
      <c r="H339" s="25">
        <f t="shared" si="170"/>
        <v>0</v>
      </c>
      <c r="I339" s="25">
        <f t="shared" si="170"/>
        <v>0</v>
      </c>
      <c r="J339" s="25">
        <f t="shared" si="170"/>
        <v>0</v>
      </c>
      <c r="K339" s="25">
        <f t="shared" si="170"/>
        <v>0</v>
      </c>
      <c r="L339" s="25">
        <f t="shared" si="170"/>
        <v>0</v>
      </c>
      <c r="M339" s="25">
        <f t="shared" si="170"/>
        <v>0</v>
      </c>
      <c r="N339" s="25">
        <f t="shared" si="170"/>
        <v>0</v>
      </c>
      <c r="O339" s="38" t="s">
        <v>197</v>
      </c>
      <c r="P339" s="81" t="s">
        <v>197</v>
      </c>
    </row>
    <row r="340" spans="1:19" ht="78" customHeight="1" x14ac:dyDescent="0.25">
      <c r="A340" s="99"/>
      <c r="B340" s="50" t="s">
        <v>339</v>
      </c>
      <c r="C340" s="25">
        <f>C56+C62+C65+C68+C95+C98+C101+C162+C255+C258+C264</f>
        <v>15312784.220000001</v>
      </c>
      <c r="D340" s="25">
        <f t="shared" ref="D340:N340" si="171">D56+D62+D65+D68+D95+D98+D101+D162+D267</f>
        <v>5639653.1200000001</v>
      </c>
      <c r="E340" s="25">
        <f t="shared" si="171"/>
        <v>4836565.55</v>
      </c>
      <c r="F340" s="25">
        <f t="shared" si="171"/>
        <v>4836565.55</v>
      </c>
      <c r="G340" s="25">
        <f t="shared" si="171"/>
        <v>0</v>
      </c>
      <c r="H340" s="25">
        <f t="shared" si="171"/>
        <v>0</v>
      </c>
      <c r="I340" s="25">
        <f t="shared" si="171"/>
        <v>0</v>
      </c>
      <c r="J340" s="25">
        <f t="shared" si="171"/>
        <v>0</v>
      </c>
      <c r="K340" s="25">
        <f t="shared" si="171"/>
        <v>0</v>
      </c>
      <c r="L340" s="25">
        <f t="shared" si="171"/>
        <v>0</v>
      </c>
      <c r="M340" s="25">
        <f t="shared" si="171"/>
        <v>0</v>
      </c>
      <c r="N340" s="25">
        <f t="shared" si="171"/>
        <v>0</v>
      </c>
      <c r="O340" s="66" t="s">
        <v>197</v>
      </c>
      <c r="P340" s="81" t="s">
        <v>197</v>
      </c>
    </row>
    <row r="341" spans="1:19" x14ac:dyDescent="0.25">
      <c r="A341" s="97" t="s">
        <v>457</v>
      </c>
      <c r="B341" s="24" t="s">
        <v>340</v>
      </c>
      <c r="C341" s="25">
        <f>C342+C343</f>
        <v>12259522.359999999</v>
      </c>
      <c r="D341" s="25">
        <f t="shared" ref="D341:N341" si="172">D342+D343</f>
        <v>5852762.0199999996</v>
      </c>
      <c r="E341" s="25">
        <f t="shared" si="172"/>
        <v>3203380.17</v>
      </c>
      <c r="F341" s="25">
        <f t="shared" si="172"/>
        <v>3203380.17</v>
      </c>
      <c r="G341" s="25">
        <f t="shared" si="172"/>
        <v>0</v>
      </c>
      <c r="H341" s="25">
        <f t="shared" si="172"/>
        <v>0</v>
      </c>
      <c r="I341" s="25">
        <f t="shared" si="172"/>
        <v>0</v>
      </c>
      <c r="J341" s="25">
        <f t="shared" si="172"/>
        <v>0</v>
      </c>
      <c r="K341" s="25">
        <f t="shared" si="172"/>
        <v>0</v>
      </c>
      <c r="L341" s="25">
        <f t="shared" si="172"/>
        <v>0</v>
      </c>
      <c r="M341" s="25">
        <f t="shared" si="172"/>
        <v>0</v>
      </c>
      <c r="N341" s="25">
        <f t="shared" si="172"/>
        <v>0</v>
      </c>
      <c r="O341" s="66" t="s">
        <v>197</v>
      </c>
      <c r="P341" s="81" t="s">
        <v>197</v>
      </c>
    </row>
    <row r="342" spans="1:19" ht="141" customHeight="1" x14ac:dyDescent="0.25">
      <c r="A342" s="98"/>
      <c r="B342" s="24" t="s">
        <v>338</v>
      </c>
      <c r="C342" s="25">
        <f>D342+E342+F342+G342+H342+I342+J342+K342+M342+N342</f>
        <v>106700</v>
      </c>
      <c r="D342" s="25">
        <f t="shared" ref="D342:N342" si="173">D91</f>
        <v>106700</v>
      </c>
      <c r="E342" s="25">
        <f t="shared" si="173"/>
        <v>0</v>
      </c>
      <c r="F342" s="25">
        <f t="shared" si="173"/>
        <v>0</v>
      </c>
      <c r="G342" s="25">
        <f t="shared" si="173"/>
        <v>0</v>
      </c>
      <c r="H342" s="25">
        <f t="shared" si="173"/>
        <v>0</v>
      </c>
      <c r="I342" s="25">
        <f t="shared" si="173"/>
        <v>0</v>
      </c>
      <c r="J342" s="25">
        <f t="shared" si="173"/>
        <v>0</v>
      </c>
      <c r="K342" s="25">
        <f t="shared" si="173"/>
        <v>0</v>
      </c>
      <c r="L342" s="25">
        <f t="shared" si="173"/>
        <v>0</v>
      </c>
      <c r="M342" s="25">
        <f t="shared" si="173"/>
        <v>0</v>
      </c>
      <c r="N342" s="25">
        <f t="shared" si="173"/>
        <v>0</v>
      </c>
      <c r="O342" s="66" t="s">
        <v>197</v>
      </c>
      <c r="P342" s="81" t="s">
        <v>197</v>
      </c>
    </row>
    <row r="343" spans="1:19" ht="75" customHeight="1" x14ac:dyDescent="0.25">
      <c r="A343" s="99"/>
      <c r="B343" s="50" t="s">
        <v>339</v>
      </c>
      <c r="C343" s="25">
        <f>D343+E343+F343+G343+H343+I343+J343+K343+M343+N343</f>
        <v>12152822.359999999</v>
      </c>
      <c r="D343" s="25">
        <f t="shared" ref="D343:N343" si="174">D77+D92+D107+D125+D153+D147+D183+D186+D228</f>
        <v>5746062.0199999996</v>
      </c>
      <c r="E343" s="25">
        <f t="shared" si="174"/>
        <v>3203380.17</v>
      </c>
      <c r="F343" s="25">
        <f t="shared" si="174"/>
        <v>3203380.17</v>
      </c>
      <c r="G343" s="25">
        <f t="shared" si="174"/>
        <v>0</v>
      </c>
      <c r="H343" s="25">
        <f t="shared" si="174"/>
        <v>0</v>
      </c>
      <c r="I343" s="25">
        <f t="shared" si="174"/>
        <v>0</v>
      </c>
      <c r="J343" s="25">
        <f t="shared" si="174"/>
        <v>0</v>
      </c>
      <c r="K343" s="25">
        <f t="shared" si="174"/>
        <v>0</v>
      </c>
      <c r="L343" s="25">
        <f t="shared" si="174"/>
        <v>0</v>
      </c>
      <c r="M343" s="25">
        <f t="shared" si="174"/>
        <v>0</v>
      </c>
      <c r="N343" s="25">
        <f t="shared" si="174"/>
        <v>0</v>
      </c>
      <c r="O343" s="66" t="s">
        <v>197</v>
      </c>
      <c r="P343" s="81" t="s">
        <v>197</v>
      </c>
    </row>
    <row r="344" spans="1:19" x14ac:dyDescent="0.25">
      <c r="A344" s="97" t="s">
        <v>493</v>
      </c>
      <c r="B344" s="24" t="s">
        <v>340</v>
      </c>
      <c r="C344" s="25">
        <f>C345+C346</f>
        <v>40622290</v>
      </c>
      <c r="D344" s="25">
        <f t="shared" ref="D344:N344" si="175">D345+D346</f>
        <v>9511229</v>
      </c>
      <c r="E344" s="25">
        <f t="shared" si="175"/>
        <v>5471229</v>
      </c>
      <c r="F344" s="25">
        <f t="shared" si="175"/>
        <v>5471229</v>
      </c>
      <c r="G344" s="25">
        <f t="shared" si="175"/>
        <v>2881229</v>
      </c>
      <c r="H344" s="25">
        <f t="shared" si="175"/>
        <v>2881229</v>
      </c>
      <c r="I344" s="25">
        <f t="shared" si="175"/>
        <v>2881229</v>
      </c>
      <c r="J344" s="25">
        <f t="shared" si="175"/>
        <v>2881229</v>
      </c>
      <c r="K344" s="25">
        <f t="shared" si="175"/>
        <v>2881229</v>
      </c>
      <c r="L344" s="25">
        <f t="shared" si="175"/>
        <v>2881229</v>
      </c>
      <c r="M344" s="25">
        <f t="shared" si="175"/>
        <v>2881229</v>
      </c>
      <c r="N344" s="25">
        <f t="shared" si="175"/>
        <v>2881229</v>
      </c>
      <c r="O344" s="66" t="s">
        <v>197</v>
      </c>
      <c r="P344" s="81" t="s">
        <v>197</v>
      </c>
    </row>
    <row r="345" spans="1:19" ht="159" customHeight="1" x14ac:dyDescent="0.25">
      <c r="A345" s="98"/>
      <c r="B345" s="24" t="s">
        <v>338</v>
      </c>
      <c r="C345" s="25">
        <f>D345+E345+F345+G345+H345+I345+J345+K345+L345+N345</f>
        <v>0</v>
      </c>
      <c r="D345" s="25">
        <v>0</v>
      </c>
      <c r="E345" s="25">
        <v>0</v>
      </c>
      <c r="F345" s="25">
        <v>0</v>
      </c>
      <c r="G345" s="25">
        <v>0</v>
      </c>
      <c r="H345" s="25">
        <v>0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66" t="s">
        <v>197</v>
      </c>
      <c r="P345" s="81" t="s">
        <v>197</v>
      </c>
    </row>
    <row r="346" spans="1:19" ht="102" customHeight="1" x14ac:dyDescent="0.25">
      <c r="A346" s="99"/>
      <c r="B346" s="50" t="s">
        <v>339</v>
      </c>
      <c r="C346" s="25">
        <f>D346+E346+F346+G346+H346+I346+J346+K346+L346+N346</f>
        <v>40622290</v>
      </c>
      <c r="D346" s="25">
        <f>D192+D201+D210+D216+D204</f>
        <v>9511229</v>
      </c>
      <c r="E346" s="25">
        <f>E192+E201+E210+E216+E204</f>
        <v>5471229</v>
      </c>
      <c r="F346" s="25">
        <f>F192+F201+F210+F216+F204</f>
        <v>5471229</v>
      </c>
      <c r="G346" s="25">
        <f t="shared" ref="G346:N346" si="176">G192+G201+G210+G216</f>
        <v>2881229</v>
      </c>
      <c r="H346" s="25">
        <f t="shared" si="176"/>
        <v>2881229</v>
      </c>
      <c r="I346" s="25">
        <f t="shared" si="176"/>
        <v>2881229</v>
      </c>
      <c r="J346" s="25">
        <f t="shared" si="176"/>
        <v>2881229</v>
      </c>
      <c r="K346" s="25">
        <f t="shared" si="176"/>
        <v>2881229</v>
      </c>
      <c r="L346" s="25">
        <f t="shared" si="176"/>
        <v>2881229</v>
      </c>
      <c r="M346" s="25">
        <f t="shared" si="176"/>
        <v>2881229</v>
      </c>
      <c r="N346" s="25">
        <f t="shared" si="176"/>
        <v>2881229</v>
      </c>
      <c r="O346" s="66" t="s">
        <v>197</v>
      </c>
      <c r="P346" s="81" t="s">
        <v>197</v>
      </c>
    </row>
    <row r="347" spans="1:19" x14ac:dyDescent="0.25">
      <c r="A347" s="97" t="s">
        <v>458</v>
      </c>
      <c r="B347" s="24" t="s">
        <v>340</v>
      </c>
      <c r="C347" s="25">
        <f>C348+C349</f>
        <v>7378000</v>
      </c>
      <c r="D347" s="53">
        <f t="shared" ref="D347:N347" si="177">D348+D349</f>
        <v>3278000</v>
      </c>
      <c r="E347" s="53">
        <f t="shared" si="177"/>
        <v>2050000</v>
      </c>
      <c r="F347" s="53">
        <f t="shared" si="177"/>
        <v>2050000</v>
      </c>
      <c r="G347" s="53">
        <f t="shared" si="177"/>
        <v>0</v>
      </c>
      <c r="H347" s="53">
        <f t="shared" si="177"/>
        <v>0</v>
      </c>
      <c r="I347" s="53">
        <f t="shared" si="177"/>
        <v>0</v>
      </c>
      <c r="J347" s="53">
        <f t="shared" si="177"/>
        <v>0</v>
      </c>
      <c r="K347" s="53">
        <f t="shared" si="177"/>
        <v>0</v>
      </c>
      <c r="L347" s="53">
        <f t="shared" si="177"/>
        <v>0</v>
      </c>
      <c r="M347" s="53">
        <f t="shared" si="177"/>
        <v>0</v>
      </c>
      <c r="N347" s="53">
        <f t="shared" si="177"/>
        <v>0</v>
      </c>
      <c r="O347" s="66" t="s">
        <v>197</v>
      </c>
      <c r="P347" s="81" t="s">
        <v>197</v>
      </c>
    </row>
    <row r="348" spans="1:19" ht="156" customHeight="1" x14ac:dyDescent="0.25">
      <c r="A348" s="98"/>
      <c r="B348" s="24" t="s">
        <v>338</v>
      </c>
      <c r="C348" s="25">
        <f>D348+E348+F348+G348+H348+I348+J348+K348+L348+N348+M348</f>
        <v>0</v>
      </c>
      <c r="D348" s="25">
        <f t="shared" ref="D348:N348" si="178">D20</f>
        <v>0</v>
      </c>
      <c r="E348" s="25">
        <f t="shared" si="178"/>
        <v>0</v>
      </c>
      <c r="F348" s="25">
        <f t="shared" si="178"/>
        <v>0</v>
      </c>
      <c r="G348" s="25">
        <f t="shared" si="178"/>
        <v>0</v>
      </c>
      <c r="H348" s="25">
        <f t="shared" si="178"/>
        <v>0</v>
      </c>
      <c r="I348" s="25">
        <f t="shared" si="178"/>
        <v>0</v>
      </c>
      <c r="J348" s="25">
        <f t="shared" si="178"/>
        <v>0</v>
      </c>
      <c r="K348" s="25">
        <f t="shared" si="178"/>
        <v>0</v>
      </c>
      <c r="L348" s="25">
        <f t="shared" si="178"/>
        <v>0</v>
      </c>
      <c r="M348" s="25">
        <f t="shared" si="178"/>
        <v>0</v>
      </c>
      <c r="N348" s="25">
        <f t="shared" si="178"/>
        <v>0</v>
      </c>
      <c r="O348" s="66" t="s">
        <v>197</v>
      </c>
      <c r="P348" s="81" t="s">
        <v>197</v>
      </c>
    </row>
    <row r="349" spans="1:19" ht="108" customHeight="1" x14ac:dyDescent="0.25">
      <c r="A349" s="99"/>
      <c r="B349" s="24" t="s">
        <v>339</v>
      </c>
      <c r="C349" s="25">
        <f>D349+E349+F349+G349+H349+I349+J349+K349+L349+N349+M349</f>
        <v>7378000</v>
      </c>
      <c r="D349" s="25">
        <f>D21+D86</f>
        <v>3278000</v>
      </c>
      <c r="E349" s="25">
        <f>E21+E86</f>
        <v>2050000</v>
      </c>
      <c r="F349" s="25">
        <f>F21+F86</f>
        <v>2050000</v>
      </c>
      <c r="G349" s="25">
        <f t="shared" ref="G349:N349" si="179">G21</f>
        <v>0</v>
      </c>
      <c r="H349" s="25">
        <f t="shared" si="179"/>
        <v>0</v>
      </c>
      <c r="I349" s="25">
        <f t="shared" si="179"/>
        <v>0</v>
      </c>
      <c r="J349" s="25">
        <f t="shared" si="179"/>
        <v>0</v>
      </c>
      <c r="K349" s="25">
        <f t="shared" si="179"/>
        <v>0</v>
      </c>
      <c r="L349" s="25">
        <f t="shared" si="179"/>
        <v>0</v>
      </c>
      <c r="M349" s="25">
        <f t="shared" si="179"/>
        <v>0</v>
      </c>
      <c r="N349" s="25">
        <f t="shared" si="179"/>
        <v>0</v>
      </c>
      <c r="O349" s="38" t="s">
        <v>197</v>
      </c>
      <c r="P349" s="81" t="s">
        <v>197</v>
      </c>
      <c r="Q349" s="37">
        <f>D325+D328+D331+D334+D340+D337+D343+D346+D349</f>
        <v>30106180.969999999</v>
      </c>
      <c r="R349" s="37">
        <f t="shared" ref="R349:S349" si="180">E325+E328+E331+E334+E340+E337+E343+E346+E349</f>
        <v>20561035.879999999</v>
      </c>
      <c r="S349" s="37">
        <f t="shared" si="180"/>
        <v>20631235.879999999</v>
      </c>
    </row>
    <row r="350" spans="1:19" x14ac:dyDescent="0.25">
      <c r="Q350" s="37">
        <f>Q349-D322</f>
        <v>0</v>
      </c>
      <c r="R350" s="37">
        <f t="shared" ref="R350:S350" si="181">R349-E322</f>
        <v>0</v>
      </c>
      <c r="S350" s="37">
        <f t="shared" si="181"/>
        <v>0</v>
      </c>
    </row>
  </sheetData>
  <autoFilter ref="O1:O350"/>
  <mergeCells count="278">
    <mergeCell ref="A9:O9"/>
    <mergeCell ref="A10:O10"/>
    <mergeCell ref="A11:O11"/>
    <mergeCell ref="A12:O12"/>
    <mergeCell ref="M1:O3"/>
    <mergeCell ref="O302:O304"/>
    <mergeCell ref="O305:O307"/>
    <mergeCell ref="O7:O8"/>
    <mergeCell ref="B7:B8"/>
    <mergeCell ref="D277:D278"/>
    <mergeCell ref="E277:E278"/>
    <mergeCell ref="F277:F278"/>
    <mergeCell ref="G277:G278"/>
    <mergeCell ref="H277:H278"/>
    <mergeCell ref="I277:I278"/>
    <mergeCell ref="J277:J278"/>
    <mergeCell ref="K277:K278"/>
    <mergeCell ref="L277:L278"/>
    <mergeCell ref="A229:A231"/>
    <mergeCell ref="A223:A225"/>
    <mergeCell ref="A241:A243"/>
    <mergeCell ref="O238:O240"/>
    <mergeCell ref="O244:O246"/>
    <mergeCell ref="A208:A210"/>
    <mergeCell ref="A166:A168"/>
    <mergeCell ref="O166:O168"/>
    <mergeCell ref="P139:P141"/>
    <mergeCell ref="P142:P144"/>
    <mergeCell ref="O136:O138"/>
    <mergeCell ref="P136:P138"/>
    <mergeCell ref="O145:O147"/>
    <mergeCell ref="A157:A159"/>
    <mergeCell ref="O51:O53"/>
    <mergeCell ref="O117:O119"/>
    <mergeCell ref="O96:O98"/>
    <mergeCell ref="O99:O101"/>
    <mergeCell ref="O105:O107"/>
    <mergeCell ref="O75:O77"/>
    <mergeCell ref="O93:O95"/>
    <mergeCell ref="A123:A125"/>
    <mergeCell ref="O111:O113"/>
    <mergeCell ref="O108:O110"/>
    <mergeCell ref="O120:O122"/>
    <mergeCell ref="P151:P153"/>
    <mergeCell ref="A163:A165"/>
    <mergeCell ref="O163:O165"/>
    <mergeCell ref="P132:P134"/>
    <mergeCell ref="P160:P162"/>
    <mergeCell ref="A132:A134"/>
    <mergeCell ref="A139:A141"/>
    <mergeCell ref="A148:A150"/>
    <mergeCell ref="A142:A144"/>
    <mergeCell ref="A72:A74"/>
    <mergeCell ref="A66:A68"/>
    <mergeCell ref="A90:A92"/>
    <mergeCell ref="O102:O104"/>
    <mergeCell ref="A108:A110"/>
    <mergeCell ref="A84:A86"/>
    <mergeCell ref="A114:A116"/>
    <mergeCell ref="O123:O125"/>
    <mergeCell ref="P169:P171"/>
    <mergeCell ref="P172:P174"/>
    <mergeCell ref="P239:P240"/>
    <mergeCell ref="P271:P272"/>
    <mergeCell ref="P287:P289"/>
    <mergeCell ref="P290:P292"/>
    <mergeCell ref="P214:P216"/>
    <mergeCell ref="P190:P192"/>
    <mergeCell ref="O259:O261"/>
    <mergeCell ref="P242:P243"/>
    <mergeCell ref="O241:O243"/>
    <mergeCell ref="P257:P258"/>
    <mergeCell ref="P259:P261"/>
    <mergeCell ref="O172:O174"/>
    <mergeCell ref="P175:P177"/>
    <mergeCell ref="P178:P180"/>
    <mergeCell ref="P187:P189"/>
    <mergeCell ref="O187:O189"/>
    <mergeCell ref="O175:O177"/>
    <mergeCell ref="O184:O186"/>
    <mergeCell ref="O196:O198"/>
    <mergeCell ref="O223:O225"/>
    <mergeCell ref="O229:O231"/>
    <mergeCell ref="A178:A180"/>
    <mergeCell ref="A187:A189"/>
    <mergeCell ref="A184:A186"/>
    <mergeCell ref="A232:A234"/>
    <mergeCell ref="O211:O213"/>
    <mergeCell ref="A244:A246"/>
    <mergeCell ref="P253:P255"/>
    <mergeCell ref="P293:P295"/>
    <mergeCell ref="B277:B278"/>
    <mergeCell ref="C277:C278"/>
    <mergeCell ref="P284:P286"/>
    <mergeCell ref="P268:P270"/>
    <mergeCell ref="P262:P264"/>
    <mergeCell ref="P265:P266"/>
    <mergeCell ref="O265:O267"/>
    <mergeCell ref="O256:O258"/>
    <mergeCell ref="O250:O252"/>
    <mergeCell ref="O268:O270"/>
    <mergeCell ref="A250:A252"/>
    <mergeCell ref="P278:P280"/>
    <mergeCell ref="P244:P246"/>
    <mergeCell ref="A274:A276"/>
    <mergeCell ref="P274:P276"/>
    <mergeCell ref="O220:O222"/>
    <mergeCell ref="A205:A207"/>
    <mergeCell ref="O205:O207"/>
    <mergeCell ref="A226:A228"/>
    <mergeCell ref="O226:O228"/>
    <mergeCell ref="A214:A216"/>
    <mergeCell ref="O214:O216"/>
    <mergeCell ref="A211:A213"/>
    <mergeCell ref="A311:A313"/>
    <mergeCell ref="O311:O313"/>
    <mergeCell ref="O314:O316"/>
    <mergeCell ref="A314:A316"/>
    <mergeCell ref="A305:A307"/>
    <mergeCell ref="O308:O310"/>
    <mergeCell ref="A308:A310"/>
    <mergeCell ref="A265:A267"/>
    <mergeCell ref="A253:A255"/>
    <mergeCell ref="A277:A280"/>
    <mergeCell ref="O277:O280"/>
    <mergeCell ref="O271:O273"/>
    <mergeCell ref="A268:A270"/>
    <mergeCell ref="O274:O276"/>
    <mergeCell ref="M277:M278"/>
    <mergeCell ref="N277:N278"/>
    <mergeCell ref="O262:O264"/>
    <mergeCell ref="A332:A334"/>
    <mergeCell ref="A347:A349"/>
    <mergeCell ref="A335:A337"/>
    <mergeCell ref="A338:A340"/>
    <mergeCell ref="A341:A343"/>
    <mergeCell ref="A317:A319"/>
    <mergeCell ref="A320:A322"/>
    <mergeCell ref="A323:A325"/>
    <mergeCell ref="A326:A328"/>
    <mergeCell ref="A344:A346"/>
    <mergeCell ref="A329:A331"/>
    <mergeCell ref="P296:P298"/>
    <mergeCell ref="P299:P301"/>
    <mergeCell ref="A293:A295"/>
    <mergeCell ref="A281:A283"/>
    <mergeCell ref="O281:O283"/>
    <mergeCell ref="P281:P283"/>
    <mergeCell ref="A290:A292"/>
    <mergeCell ref="O290:O292"/>
    <mergeCell ref="O293:O295"/>
    <mergeCell ref="A287:A289"/>
    <mergeCell ref="O287:O289"/>
    <mergeCell ref="A296:A298"/>
    <mergeCell ref="A299:A301"/>
    <mergeCell ref="O296:O298"/>
    <mergeCell ref="O299:O301"/>
    <mergeCell ref="A284:A286"/>
    <mergeCell ref="O284:O286"/>
    <mergeCell ref="P19:P21"/>
    <mergeCell ref="O31:O33"/>
    <mergeCell ref="O34:O36"/>
    <mergeCell ref="O48:O50"/>
    <mergeCell ref="O63:O65"/>
    <mergeCell ref="A102:A104"/>
    <mergeCell ref="A96:A98"/>
    <mergeCell ref="A60:A62"/>
    <mergeCell ref="P63:P65"/>
    <mergeCell ref="P60:P62"/>
    <mergeCell ref="A87:A89"/>
    <mergeCell ref="A63:A65"/>
    <mergeCell ref="A75:A77"/>
    <mergeCell ref="A69:A71"/>
    <mergeCell ref="O57:O59"/>
    <mergeCell ref="O54:O56"/>
    <mergeCell ref="O60:O62"/>
    <mergeCell ref="A54:A56"/>
    <mergeCell ref="P54:P56"/>
    <mergeCell ref="O84:O86"/>
    <mergeCell ref="O87:O89"/>
    <mergeCell ref="P51:P53"/>
    <mergeCell ref="P22:P24"/>
    <mergeCell ref="P157:P159"/>
    <mergeCell ref="A181:A183"/>
    <mergeCell ref="O181:O183"/>
    <mergeCell ref="A271:A273"/>
    <mergeCell ref="A247:A249"/>
    <mergeCell ref="O247:O249"/>
    <mergeCell ref="A262:A264"/>
    <mergeCell ref="A256:A258"/>
    <mergeCell ref="A259:A261"/>
    <mergeCell ref="O253:O255"/>
    <mergeCell ref="A199:A201"/>
    <mergeCell ref="O208:O210"/>
    <mergeCell ref="A238:A240"/>
    <mergeCell ref="O199:O201"/>
    <mergeCell ref="O202:O204"/>
    <mergeCell ref="A169:A171"/>
    <mergeCell ref="O157:O159"/>
    <mergeCell ref="A217:O219"/>
    <mergeCell ref="A235:O235"/>
    <mergeCell ref="A236:O236"/>
    <mergeCell ref="A237:O237"/>
    <mergeCell ref="A220:A222"/>
    <mergeCell ref="A172:A174"/>
    <mergeCell ref="A202:A204"/>
    <mergeCell ref="P16:P18"/>
    <mergeCell ref="A25:A27"/>
    <mergeCell ref="A135:O135"/>
    <mergeCell ref="A154:O155"/>
    <mergeCell ref="A193:O194"/>
    <mergeCell ref="P48:P50"/>
    <mergeCell ref="O19:O21"/>
    <mergeCell ref="O25:O27"/>
    <mergeCell ref="O37:O39"/>
    <mergeCell ref="A22:A24"/>
    <mergeCell ref="A48:A50"/>
    <mergeCell ref="O43:O45"/>
    <mergeCell ref="A16:A18"/>
    <mergeCell ref="O16:O18"/>
    <mergeCell ref="P25:P27"/>
    <mergeCell ref="A31:A33"/>
    <mergeCell ref="A37:A39"/>
    <mergeCell ref="A43:A45"/>
    <mergeCell ref="P28:P30"/>
    <mergeCell ref="O28:O30"/>
    <mergeCell ref="O90:O92"/>
    <mergeCell ref="A99:A101"/>
    <mergeCell ref="P57:P59"/>
    <mergeCell ref="A46:O47"/>
    <mergeCell ref="A7:A8"/>
    <mergeCell ref="D7:N7"/>
    <mergeCell ref="A196:A198"/>
    <mergeCell ref="O129:O131"/>
    <mergeCell ref="O160:O162"/>
    <mergeCell ref="O151:O153"/>
    <mergeCell ref="O169:O171"/>
    <mergeCell ref="O178:O180"/>
    <mergeCell ref="O132:O134"/>
    <mergeCell ref="O190:O192"/>
    <mergeCell ref="A160:A162"/>
    <mergeCell ref="A190:A192"/>
    <mergeCell ref="A145:A147"/>
    <mergeCell ref="A151:A153"/>
    <mergeCell ref="O13:O15"/>
    <mergeCell ref="A28:A30"/>
    <mergeCell ref="A117:A119"/>
    <mergeCell ref="A111:A113"/>
    <mergeCell ref="O139:O141"/>
    <mergeCell ref="O142:O144"/>
    <mergeCell ref="O148:O150"/>
    <mergeCell ref="A105:A107"/>
    <mergeCell ref="A120:A122"/>
    <mergeCell ref="A175:A177"/>
    <mergeCell ref="F1:I3"/>
    <mergeCell ref="A5:P5"/>
    <mergeCell ref="O22:O24"/>
    <mergeCell ref="A40:A42"/>
    <mergeCell ref="O40:O42"/>
    <mergeCell ref="P145:P147"/>
    <mergeCell ref="A78:A80"/>
    <mergeCell ref="O78:O80"/>
    <mergeCell ref="A81:A83"/>
    <mergeCell ref="O81:O83"/>
    <mergeCell ref="A93:A95"/>
    <mergeCell ref="A57:A59"/>
    <mergeCell ref="O66:O68"/>
    <mergeCell ref="O69:O71"/>
    <mergeCell ref="O72:O74"/>
    <mergeCell ref="A129:A131"/>
    <mergeCell ref="A136:A138"/>
    <mergeCell ref="P13:P15"/>
    <mergeCell ref="A51:A53"/>
    <mergeCell ref="A19:A21"/>
    <mergeCell ref="A34:A36"/>
    <mergeCell ref="C7:C8"/>
    <mergeCell ref="P7:P8"/>
    <mergeCell ref="A13:A15"/>
  </mergeCells>
  <phoneticPr fontId="2" type="noConversion"/>
  <pageMargins left="1.1811023622047245" right="0.59055118110236227" top="0.78740157480314965" bottom="0.78740157480314965" header="0.31496062992125984" footer="0.31496062992125984"/>
  <pageSetup paperSize="8" scale="18" firstPageNumber="3" fitToHeight="0" orientation="landscape" useFirstPageNumber="1" r:id="rId1"/>
  <headerFooter>
    <oddHeader>&amp;C&amp;"Times New Roman,обычный"&amp;56&amp;P</oddHeader>
  </headerFooter>
  <rowBreaks count="5" manualBreakCount="5">
    <brk id="42" max="16" man="1"/>
    <brk id="125" max="16" man="1"/>
    <brk id="171" max="16" man="1"/>
    <brk id="249" max="16" man="1"/>
    <brk id="286" max="16" man="1"/>
  </rowBreaks>
  <ignoredErrors>
    <ignoredError sqref="G69:N6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opLeftCell="A4" zoomScale="60" zoomScaleNormal="70" workbookViewId="0">
      <pane xSplit="1" ySplit="6" topLeftCell="B140" activePane="bottomRight" state="frozen"/>
      <selection activeCell="A4" sqref="A4"/>
      <selection pane="topRight" activeCell="B4" sqref="B4"/>
      <selection pane="bottomLeft" activeCell="A10" sqref="A10"/>
      <selection pane="bottomRight" activeCell="D12" sqref="D12"/>
    </sheetView>
  </sheetViews>
  <sheetFormatPr defaultColWidth="9.140625" defaultRowHeight="16.5" x14ac:dyDescent="0.25"/>
  <cols>
    <col min="1" max="1" width="44" style="4" customWidth="1"/>
    <col min="2" max="2" width="44" style="4" hidden="1" customWidth="1"/>
    <col min="3" max="3" width="51.85546875" style="3" customWidth="1"/>
    <col min="4" max="4" width="15.7109375" style="3" customWidth="1"/>
    <col min="5" max="5" width="13.28515625" style="3" customWidth="1"/>
    <col min="6" max="6" width="17.140625" style="3" customWidth="1"/>
    <col min="7" max="7" width="12.42578125" style="3" customWidth="1"/>
    <col min="8" max="8" width="15.7109375" style="3" customWidth="1"/>
    <col min="9" max="9" width="12" style="3" customWidth="1"/>
    <col min="10" max="10" width="32.28515625" style="3" customWidth="1"/>
    <col min="11" max="16384" width="9.140625" style="4"/>
  </cols>
  <sheetData>
    <row r="1" spans="1:11" x14ac:dyDescent="0.25">
      <c r="A1" s="1"/>
      <c r="B1" s="1"/>
      <c r="C1" s="2"/>
    </row>
    <row r="2" spans="1:11" x14ac:dyDescent="0.25">
      <c r="A2" s="140" t="s">
        <v>313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1" ht="45" customHeight="1" x14ac:dyDescent="0.25">
      <c r="A3" s="141" t="s">
        <v>277</v>
      </c>
      <c r="B3" s="141"/>
      <c r="C3" s="141"/>
      <c r="D3" s="140"/>
      <c r="E3" s="140"/>
      <c r="F3" s="140"/>
      <c r="G3" s="140"/>
      <c r="H3" s="140"/>
      <c r="I3" s="140"/>
      <c r="J3" s="140"/>
    </row>
    <row r="4" spans="1:11" x14ac:dyDescent="0.25">
      <c r="A4" s="3"/>
      <c r="B4" s="3"/>
    </row>
    <row r="5" spans="1:11" ht="41.25" customHeight="1" x14ac:dyDescent="0.25">
      <c r="A5" s="139" t="s">
        <v>312</v>
      </c>
      <c r="B5" s="139" t="s">
        <v>263</v>
      </c>
      <c r="C5" s="139" t="s">
        <v>316</v>
      </c>
      <c r="D5" s="139" t="s">
        <v>313</v>
      </c>
      <c r="E5" s="139"/>
      <c r="F5" s="139"/>
      <c r="G5" s="139"/>
      <c r="H5" s="139"/>
      <c r="I5" s="139"/>
      <c r="J5" s="139" t="s">
        <v>175</v>
      </c>
      <c r="K5" s="1"/>
    </row>
    <row r="6" spans="1:11" ht="16.5" customHeight="1" x14ac:dyDescent="0.25">
      <c r="A6" s="139"/>
      <c r="B6" s="139"/>
      <c r="C6" s="139"/>
      <c r="D6" s="139" t="s">
        <v>195</v>
      </c>
      <c r="E6" s="139"/>
      <c r="F6" s="139" t="s">
        <v>196</v>
      </c>
      <c r="G6" s="139"/>
      <c r="H6" s="139" t="s">
        <v>198</v>
      </c>
      <c r="I6" s="139"/>
      <c r="J6" s="139"/>
      <c r="K6" s="1"/>
    </row>
    <row r="7" spans="1:11" ht="33" x14ac:dyDescent="0.25">
      <c r="A7" s="139"/>
      <c r="B7" s="139"/>
      <c r="C7" s="139"/>
      <c r="D7" s="5" t="s">
        <v>314</v>
      </c>
      <c r="E7" s="5" t="s">
        <v>315</v>
      </c>
      <c r="F7" s="5" t="s">
        <v>314</v>
      </c>
      <c r="G7" s="5" t="s">
        <v>315</v>
      </c>
      <c r="H7" s="5" t="s">
        <v>314</v>
      </c>
      <c r="I7" s="5" t="s">
        <v>315</v>
      </c>
      <c r="J7" s="139"/>
      <c r="K7" s="1"/>
    </row>
    <row r="8" spans="1:11" ht="15.75" customHeight="1" x14ac:dyDescent="0.25">
      <c r="A8" s="138" t="s">
        <v>264</v>
      </c>
      <c r="B8" s="138"/>
      <c r="C8" s="138"/>
      <c r="D8" s="138"/>
      <c r="E8" s="138"/>
      <c r="F8" s="138"/>
      <c r="G8" s="138"/>
      <c r="H8" s="138"/>
      <c r="I8" s="138"/>
      <c r="J8" s="138"/>
    </row>
    <row r="9" spans="1:11" ht="16.5" customHeight="1" x14ac:dyDescent="0.25">
      <c r="A9" s="137" t="s">
        <v>276</v>
      </c>
      <c r="B9" s="137"/>
      <c r="C9" s="137"/>
      <c r="D9" s="137"/>
      <c r="E9" s="137"/>
      <c r="F9" s="137"/>
      <c r="G9" s="137"/>
      <c r="H9" s="137"/>
      <c r="I9" s="137"/>
      <c r="J9" s="137"/>
    </row>
    <row r="10" spans="1:11" ht="82.5" x14ac:dyDescent="0.25">
      <c r="A10" s="6" t="s">
        <v>226</v>
      </c>
      <c r="B10" s="5" t="s">
        <v>209</v>
      </c>
      <c r="C10" s="7" t="s">
        <v>7</v>
      </c>
      <c r="D10" s="7" t="s">
        <v>261</v>
      </c>
      <c r="E10" s="7" t="s">
        <v>207</v>
      </c>
      <c r="F10" s="7" t="s">
        <v>261</v>
      </c>
      <c r="G10" s="7" t="s">
        <v>207</v>
      </c>
      <c r="H10" s="7" t="s">
        <v>261</v>
      </c>
      <c r="I10" s="7" t="s">
        <v>207</v>
      </c>
      <c r="J10" s="7"/>
    </row>
    <row r="11" spans="1:11" ht="164.25" customHeight="1" x14ac:dyDescent="0.25">
      <c r="A11" s="6" t="s">
        <v>230</v>
      </c>
      <c r="B11" s="5" t="s">
        <v>9</v>
      </c>
      <c r="C11" s="5" t="s">
        <v>124</v>
      </c>
      <c r="D11" s="8" t="s">
        <v>59</v>
      </c>
      <c r="E11" s="8">
        <v>100</v>
      </c>
      <c r="F11" s="8" t="s">
        <v>59</v>
      </c>
      <c r="G11" s="8">
        <v>100</v>
      </c>
      <c r="H11" s="8" t="s">
        <v>59</v>
      </c>
      <c r="I11" s="8">
        <v>100</v>
      </c>
      <c r="J11" s="8" t="s">
        <v>319</v>
      </c>
    </row>
    <row r="12" spans="1:11" ht="261.75" customHeight="1" x14ac:dyDescent="0.25">
      <c r="A12" s="6" t="s">
        <v>229</v>
      </c>
      <c r="B12" s="5" t="s">
        <v>235</v>
      </c>
      <c r="C12" s="5" t="s">
        <v>125</v>
      </c>
      <c r="D12" s="8" t="s">
        <v>59</v>
      </c>
      <c r="E12" s="8">
        <f>21/21*100</f>
        <v>100</v>
      </c>
      <c r="F12" s="8" t="s">
        <v>59</v>
      </c>
      <c r="G12" s="8">
        <f>21/21*100</f>
        <v>100</v>
      </c>
      <c r="H12" s="8" t="s">
        <v>59</v>
      </c>
      <c r="I12" s="8">
        <f>21/21*100</f>
        <v>100</v>
      </c>
      <c r="J12" s="8" t="s">
        <v>60</v>
      </c>
    </row>
    <row r="13" spans="1:11" ht="82.5" x14ac:dyDescent="0.25">
      <c r="A13" s="6" t="s">
        <v>236</v>
      </c>
      <c r="B13" s="5" t="s">
        <v>209</v>
      </c>
      <c r="C13" s="5" t="s">
        <v>129</v>
      </c>
      <c r="D13" s="9" t="s">
        <v>261</v>
      </c>
      <c r="E13" s="7">
        <v>18</v>
      </c>
      <c r="F13" s="9" t="s">
        <v>261</v>
      </c>
      <c r="G13" s="7">
        <v>20</v>
      </c>
      <c r="H13" s="9" t="s">
        <v>261</v>
      </c>
      <c r="I13" s="7">
        <v>22</v>
      </c>
      <c r="J13" s="5" t="s">
        <v>130</v>
      </c>
    </row>
    <row r="14" spans="1:11" ht="82.5" x14ac:dyDescent="0.25">
      <c r="A14" s="6" t="s">
        <v>231</v>
      </c>
      <c r="B14" s="5" t="s">
        <v>209</v>
      </c>
      <c r="C14" s="5" t="s">
        <v>131</v>
      </c>
      <c r="D14" s="7"/>
      <c r="E14" s="10">
        <v>1304.3</v>
      </c>
      <c r="F14" s="10"/>
      <c r="G14" s="10">
        <v>1382.9</v>
      </c>
      <c r="H14" s="10"/>
      <c r="I14" s="10">
        <v>1465.9</v>
      </c>
      <c r="J14" s="7" t="s">
        <v>97</v>
      </c>
    </row>
    <row r="15" spans="1:11" ht="49.5" customHeight="1" x14ac:dyDescent="0.25">
      <c r="A15" s="138" t="s">
        <v>8</v>
      </c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1" ht="21.75" customHeight="1" x14ac:dyDescent="0.25">
      <c r="A16" s="137" t="s">
        <v>240</v>
      </c>
      <c r="B16" s="137"/>
      <c r="C16" s="137"/>
      <c r="D16" s="137"/>
      <c r="E16" s="137"/>
      <c r="F16" s="137"/>
      <c r="G16" s="137"/>
      <c r="H16" s="137"/>
      <c r="I16" s="137"/>
      <c r="J16" s="137"/>
    </row>
    <row r="17" spans="1:10" ht="26.25" customHeight="1" x14ac:dyDescent="0.25">
      <c r="A17" s="137" t="s">
        <v>227</v>
      </c>
      <c r="B17" s="137"/>
      <c r="C17" s="137"/>
      <c r="D17" s="137"/>
      <c r="E17" s="137"/>
      <c r="F17" s="137"/>
      <c r="G17" s="137"/>
      <c r="H17" s="137"/>
      <c r="I17" s="137"/>
      <c r="J17" s="137"/>
    </row>
    <row r="18" spans="1:10" ht="122.25" customHeight="1" x14ac:dyDescent="0.25">
      <c r="A18" s="6" t="s">
        <v>239</v>
      </c>
      <c r="B18" s="5" t="s">
        <v>9</v>
      </c>
      <c r="C18" s="5" t="s">
        <v>64</v>
      </c>
      <c r="D18" s="7" t="s">
        <v>61</v>
      </c>
      <c r="E18" s="7">
        <v>81</v>
      </c>
      <c r="F18" s="7" t="s">
        <v>62</v>
      </c>
      <c r="G18" s="7">
        <v>83</v>
      </c>
      <c r="H18" s="7" t="s">
        <v>63</v>
      </c>
      <c r="I18" s="7">
        <v>85</v>
      </c>
      <c r="J18" s="7"/>
    </row>
    <row r="19" spans="1:10" ht="42.75" customHeight="1" x14ac:dyDescent="0.25">
      <c r="A19" s="137" t="s">
        <v>265</v>
      </c>
      <c r="B19" s="137"/>
      <c r="C19" s="137"/>
      <c r="D19" s="137"/>
      <c r="E19" s="137"/>
      <c r="F19" s="137"/>
      <c r="G19" s="137"/>
      <c r="H19" s="137"/>
      <c r="I19" s="137"/>
      <c r="J19" s="137"/>
    </row>
    <row r="20" spans="1:10" ht="282" customHeight="1" x14ac:dyDescent="0.25">
      <c r="A20" s="6" t="s">
        <v>301</v>
      </c>
      <c r="B20" s="5" t="s">
        <v>235</v>
      </c>
      <c r="C20" s="5" t="s">
        <v>132</v>
      </c>
      <c r="D20" s="5" t="s">
        <v>73</v>
      </c>
      <c r="E20" s="7">
        <v>90</v>
      </c>
      <c r="F20" s="5" t="s">
        <v>74</v>
      </c>
      <c r="G20" s="7">
        <v>90</v>
      </c>
      <c r="H20" s="5" t="s">
        <v>75</v>
      </c>
      <c r="I20" s="7">
        <v>90</v>
      </c>
      <c r="J20" s="5" t="s">
        <v>133</v>
      </c>
    </row>
    <row r="21" spans="1:10" ht="39" customHeight="1" x14ac:dyDescent="0.25">
      <c r="A21" s="137" t="s">
        <v>266</v>
      </c>
      <c r="B21" s="137"/>
      <c r="C21" s="137"/>
      <c r="D21" s="137"/>
      <c r="E21" s="137"/>
      <c r="F21" s="137"/>
      <c r="G21" s="137"/>
      <c r="H21" s="137"/>
      <c r="I21" s="137"/>
      <c r="J21" s="137"/>
    </row>
    <row r="22" spans="1:10" ht="66" x14ac:dyDescent="0.25">
      <c r="A22" s="6" t="s">
        <v>244</v>
      </c>
      <c r="B22" s="5" t="s">
        <v>209</v>
      </c>
      <c r="C22" s="5" t="s">
        <v>134</v>
      </c>
      <c r="D22" s="7" t="s">
        <v>261</v>
      </c>
      <c r="E22" s="7">
        <v>11900</v>
      </c>
      <c r="F22" s="7" t="s">
        <v>261</v>
      </c>
      <c r="G22" s="7">
        <v>12000</v>
      </c>
      <c r="H22" s="7" t="s">
        <v>261</v>
      </c>
      <c r="I22" s="7">
        <v>12100</v>
      </c>
      <c r="J22" s="7"/>
    </row>
    <row r="23" spans="1:10" ht="49.5" x14ac:dyDescent="0.25">
      <c r="A23" s="6" t="s">
        <v>224</v>
      </c>
      <c r="B23" s="5" t="s">
        <v>209</v>
      </c>
      <c r="C23" s="5" t="s">
        <v>135</v>
      </c>
      <c r="D23" s="7" t="s">
        <v>261</v>
      </c>
      <c r="E23" s="7">
        <v>9961</v>
      </c>
      <c r="F23" s="7" t="s">
        <v>261</v>
      </c>
      <c r="G23" s="7">
        <v>10310</v>
      </c>
      <c r="H23" s="7" t="s">
        <v>261</v>
      </c>
      <c r="I23" s="7">
        <v>10671</v>
      </c>
      <c r="J23" s="7"/>
    </row>
    <row r="24" spans="1:10" ht="49.5" x14ac:dyDescent="0.25">
      <c r="A24" s="6" t="s">
        <v>225</v>
      </c>
      <c r="B24" s="5" t="s">
        <v>209</v>
      </c>
      <c r="C24" s="5" t="s">
        <v>134</v>
      </c>
      <c r="D24" s="7" t="s">
        <v>261</v>
      </c>
      <c r="E24" s="7">
        <v>29.3</v>
      </c>
      <c r="F24" s="7" t="s">
        <v>261</v>
      </c>
      <c r="G24" s="7">
        <v>29.6</v>
      </c>
      <c r="H24" s="7" t="s">
        <v>261</v>
      </c>
      <c r="I24" s="7">
        <v>29.9</v>
      </c>
      <c r="J24" s="7"/>
    </row>
    <row r="25" spans="1:10" ht="49.5" x14ac:dyDescent="0.25">
      <c r="A25" s="6" t="s">
        <v>260</v>
      </c>
      <c r="B25" s="5" t="s">
        <v>209</v>
      </c>
      <c r="C25" s="5" t="s">
        <v>134</v>
      </c>
      <c r="D25" s="7"/>
      <c r="E25" s="7">
        <v>69841.399999999994</v>
      </c>
      <c r="F25" s="7"/>
      <c r="G25" s="7">
        <v>76081.3</v>
      </c>
      <c r="H25" s="7"/>
      <c r="I25" s="7">
        <v>82852.5</v>
      </c>
      <c r="J25" s="7"/>
    </row>
    <row r="26" spans="1:10" ht="51.75" customHeight="1" x14ac:dyDescent="0.25">
      <c r="A26" s="137" t="s">
        <v>267</v>
      </c>
      <c r="B26" s="137"/>
      <c r="C26" s="137"/>
      <c r="D26" s="137"/>
      <c r="E26" s="137"/>
      <c r="F26" s="137"/>
      <c r="G26" s="137"/>
      <c r="H26" s="137"/>
      <c r="I26" s="137"/>
      <c r="J26" s="137"/>
    </row>
    <row r="27" spans="1:10" ht="66" x14ac:dyDescent="0.25">
      <c r="A27" s="6" t="s">
        <v>310</v>
      </c>
      <c r="B27" s="5" t="s">
        <v>209</v>
      </c>
      <c r="C27" s="5" t="s">
        <v>136</v>
      </c>
      <c r="D27" s="9" t="s">
        <v>261</v>
      </c>
      <c r="E27" s="7">
        <v>1</v>
      </c>
      <c r="F27" s="9" t="s">
        <v>261</v>
      </c>
      <c r="G27" s="7">
        <v>1</v>
      </c>
      <c r="H27" s="9" t="s">
        <v>261</v>
      </c>
      <c r="I27" s="7">
        <v>2</v>
      </c>
      <c r="J27" s="5" t="s">
        <v>137</v>
      </c>
    </row>
    <row r="28" spans="1:10" ht="99" x14ac:dyDescent="0.25">
      <c r="A28" s="6" t="e">
        <f>'Раздел 3'!#REF!</f>
        <v>#REF!</v>
      </c>
      <c r="B28" s="5" t="s">
        <v>209</v>
      </c>
      <c r="C28" s="5" t="s">
        <v>131</v>
      </c>
      <c r="D28" s="9" t="s">
        <v>261</v>
      </c>
      <c r="E28" s="7">
        <v>5</v>
      </c>
      <c r="F28" s="9" t="s">
        <v>261</v>
      </c>
      <c r="G28" s="7">
        <v>5</v>
      </c>
      <c r="H28" s="9" t="s">
        <v>261</v>
      </c>
      <c r="I28" s="7">
        <v>5</v>
      </c>
      <c r="J28" s="5" t="s">
        <v>138</v>
      </c>
    </row>
    <row r="29" spans="1:10" ht="24" customHeight="1" x14ac:dyDescent="0.25">
      <c r="A29" s="138" t="s">
        <v>268</v>
      </c>
      <c r="B29" s="138"/>
      <c r="C29" s="138"/>
      <c r="D29" s="138"/>
      <c r="E29" s="138"/>
      <c r="F29" s="138"/>
      <c r="G29" s="138"/>
      <c r="H29" s="138"/>
      <c r="I29" s="138"/>
      <c r="J29" s="138"/>
    </row>
    <row r="30" spans="1:10" ht="30" customHeight="1" x14ac:dyDescent="0.25">
      <c r="A30" s="137" t="s">
        <v>269</v>
      </c>
      <c r="B30" s="137"/>
      <c r="C30" s="137"/>
      <c r="D30" s="137"/>
      <c r="E30" s="137"/>
      <c r="F30" s="137"/>
      <c r="G30" s="137"/>
      <c r="H30" s="137"/>
      <c r="I30" s="137"/>
      <c r="J30" s="137"/>
    </row>
    <row r="31" spans="1:10" ht="66" x14ac:dyDescent="0.25">
      <c r="A31" s="6" t="s">
        <v>241</v>
      </c>
      <c r="B31" s="5" t="s">
        <v>270</v>
      </c>
      <c r="C31" s="5" t="s">
        <v>98</v>
      </c>
      <c r="D31" s="7" t="s">
        <v>261</v>
      </c>
      <c r="E31" s="7" t="s">
        <v>207</v>
      </c>
      <c r="F31" s="7" t="s">
        <v>261</v>
      </c>
      <c r="G31" s="7" t="s">
        <v>207</v>
      </c>
      <c r="H31" s="7" t="s">
        <v>261</v>
      </c>
      <c r="I31" s="7" t="s">
        <v>207</v>
      </c>
      <c r="J31" s="7"/>
    </row>
    <row r="32" spans="1:10" ht="99" x14ac:dyDescent="0.25">
      <c r="A32" s="6" t="s">
        <v>208</v>
      </c>
      <c r="B32" s="5" t="s">
        <v>270</v>
      </c>
      <c r="C32" s="5" t="s">
        <v>126</v>
      </c>
      <c r="D32" s="5" t="s">
        <v>317</v>
      </c>
      <c r="E32" s="5">
        <f>32/32*100</f>
        <v>100</v>
      </c>
      <c r="F32" s="5" t="s">
        <v>317</v>
      </c>
      <c r="G32" s="5">
        <f>32/32*100</f>
        <v>100</v>
      </c>
      <c r="H32" s="5" t="s">
        <v>317</v>
      </c>
      <c r="I32" s="5">
        <f>32/32*100</f>
        <v>100</v>
      </c>
      <c r="J32" s="5" t="s">
        <v>318</v>
      </c>
    </row>
    <row r="33" spans="1:10" ht="82.5" x14ac:dyDescent="0.25">
      <c r="A33" s="6" t="s">
        <v>228</v>
      </c>
      <c r="B33" s="5" t="s">
        <v>270</v>
      </c>
      <c r="C33" s="5" t="s">
        <v>131</v>
      </c>
      <c r="D33" s="7" t="s">
        <v>261</v>
      </c>
      <c r="E33" s="7">
        <v>25</v>
      </c>
      <c r="F33" s="7" t="s">
        <v>261</v>
      </c>
      <c r="G33" s="7">
        <v>25</v>
      </c>
      <c r="H33" s="7" t="s">
        <v>261</v>
      </c>
      <c r="I33" s="7">
        <v>25</v>
      </c>
      <c r="J33" s="7"/>
    </row>
    <row r="34" spans="1:10" ht="49.5" x14ac:dyDescent="0.25">
      <c r="A34" s="6" t="s">
        <v>257</v>
      </c>
      <c r="B34" s="5" t="s">
        <v>270</v>
      </c>
      <c r="C34" s="5" t="s">
        <v>131</v>
      </c>
      <c r="D34" s="7" t="s">
        <v>261</v>
      </c>
      <c r="E34" s="7">
        <v>10</v>
      </c>
      <c r="F34" s="7" t="s">
        <v>261</v>
      </c>
      <c r="G34" s="7">
        <v>10</v>
      </c>
      <c r="H34" s="7" t="s">
        <v>261</v>
      </c>
      <c r="I34" s="7">
        <v>10</v>
      </c>
      <c r="J34" s="7"/>
    </row>
    <row r="35" spans="1:10" ht="82.5" x14ac:dyDescent="0.25">
      <c r="A35" s="6" t="s">
        <v>200</v>
      </c>
      <c r="B35" s="5" t="s">
        <v>270</v>
      </c>
      <c r="C35" s="5" t="s">
        <v>187</v>
      </c>
      <c r="D35" s="11" t="s">
        <v>188</v>
      </c>
      <c r="E35" s="7">
        <v>5.9</v>
      </c>
      <c r="F35" s="11" t="s">
        <v>188</v>
      </c>
      <c r="G35" s="7">
        <v>5.9</v>
      </c>
      <c r="H35" s="11" t="s">
        <v>188</v>
      </c>
      <c r="I35" s="7">
        <v>5.9</v>
      </c>
      <c r="J35" s="5" t="s">
        <v>189</v>
      </c>
    </row>
    <row r="36" spans="1:10" ht="99" x14ac:dyDescent="0.25">
      <c r="A36" s="6" t="s">
        <v>306</v>
      </c>
      <c r="B36" s="5" t="s">
        <v>270</v>
      </c>
      <c r="C36" s="5" t="s">
        <v>183</v>
      </c>
      <c r="D36" s="7" t="s">
        <v>261</v>
      </c>
      <c r="E36" s="7">
        <v>100</v>
      </c>
      <c r="F36" s="7" t="s">
        <v>261</v>
      </c>
      <c r="G36" s="7">
        <v>100</v>
      </c>
      <c r="H36" s="7" t="s">
        <v>261</v>
      </c>
      <c r="I36" s="7">
        <v>100</v>
      </c>
      <c r="J36" s="7"/>
    </row>
    <row r="37" spans="1:10" ht="99" x14ac:dyDescent="0.25">
      <c r="A37" s="6" t="s">
        <v>0</v>
      </c>
      <c r="B37" s="5" t="s">
        <v>270</v>
      </c>
      <c r="C37" s="5" t="s">
        <v>182</v>
      </c>
      <c r="D37" s="7" t="s">
        <v>261</v>
      </c>
      <c r="E37" s="7">
        <v>100</v>
      </c>
      <c r="F37" s="7" t="s">
        <v>261</v>
      </c>
      <c r="G37" s="7">
        <v>100</v>
      </c>
      <c r="H37" s="7" t="s">
        <v>261</v>
      </c>
      <c r="I37" s="7">
        <v>100</v>
      </c>
      <c r="J37" s="7"/>
    </row>
    <row r="38" spans="1:10" ht="66" x14ac:dyDescent="0.25">
      <c r="A38" s="6" t="s">
        <v>320</v>
      </c>
      <c r="B38" s="5" t="s">
        <v>270</v>
      </c>
      <c r="C38" s="5" t="s">
        <v>184</v>
      </c>
      <c r="D38" s="7" t="s">
        <v>261</v>
      </c>
      <c r="E38" s="7">
        <v>100</v>
      </c>
      <c r="F38" s="7" t="s">
        <v>261</v>
      </c>
      <c r="G38" s="7">
        <v>100</v>
      </c>
      <c r="H38" s="7" t="s">
        <v>261</v>
      </c>
      <c r="I38" s="7">
        <v>100</v>
      </c>
      <c r="J38" s="7"/>
    </row>
    <row r="39" spans="1:10" ht="66" x14ac:dyDescent="0.25">
      <c r="A39" s="6" t="s">
        <v>321</v>
      </c>
      <c r="B39" s="5" t="s">
        <v>270</v>
      </c>
      <c r="C39" s="5" t="s">
        <v>177</v>
      </c>
      <c r="D39" s="7" t="s">
        <v>261</v>
      </c>
      <c r="E39" s="7" t="s">
        <v>207</v>
      </c>
      <c r="F39" s="7" t="s">
        <v>261</v>
      </c>
      <c r="G39" s="7" t="s">
        <v>207</v>
      </c>
      <c r="H39" s="7" t="s">
        <v>261</v>
      </c>
      <c r="I39" s="7" t="s">
        <v>207</v>
      </c>
      <c r="J39" s="7"/>
    </row>
    <row r="40" spans="1:10" ht="49.5" x14ac:dyDescent="0.25">
      <c r="A40" s="6" t="s">
        <v>322</v>
      </c>
      <c r="B40" s="5" t="s">
        <v>270</v>
      </c>
      <c r="C40" s="5" t="s">
        <v>185</v>
      </c>
      <c r="D40" s="7" t="s">
        <v>261</v>
      </c>
      <c r="E40" s="7">
        <v>100</v>
      </c>
      <c r="F40" s="7" t="s">
        <v>261</v>
      </c>
      <c r="G40" s="7">
        <v>100</v>
      </c>
      <c r="H40" s="7" t="s">
        <v>261</v>
      </c>
      <c r="I40" s="7">
        <v>100</v>
      </c>
      <c r="J40" s="7"/>
    </row>
    <row r="41" spans="1:10" ht="115.5" x14ac:dyDescent="0.25">
      <c r="A41" s="6" t="s">
        <v>305</v>
      </c>
      <c r="B41" s="5" t="s">
        <v>270</v>
      </c>
      <c r="C41" s="5" t="s">
        <v>180</v>
      </c>
      <c r="D41" s="7" t="s">
        <v>181</v>
      </c>
      <c r="E41" s="7">
        <v>100</v>
      </c>
      <c r="F41" s="7" t="s">
        <v>181</v>
      </c>
      <c r="G41" s="7">
        <v>100</v>
      </c>
      <c r="H41" s="7" t="s">
        <v>181</v>
      </c>
      <c r="I41" s="7">
        <v>100</v>
      </c>
      <c r="J41" s="7"/>
    </row>
    <row r="42" spans="1:10" ht="409.5" customHeight="1" x14ac:dyDescent="0.25">
      <c r="A42" s="6" t="s">
        <v>21</v>
      </c>
      <c r="B42" s="5" t="s">
        <v>214</v>
      </c>
      <c r="C42" s="5" t="s">
        <v>139</v>
      </c>
      <c r="D42" s="7" t="s">
        <v>261</v>
      </c>
      <c r="E42" s="7">
        <v>100</v>
      </c>
      <c r="F42" s="7" t="s">
        <v>261</v>
      </c>
      <c r="G42" s="7">
        <v>100</v>
      </c>
      <c r="H42" s="7" t="s">
        <v>261</v>
      </c>
      <c r="I42" s="7">
        <v>100</v>
      </c>
      <c r="J42" s="5" t="s">
        <v>22</v>
      </c>
    </row>
    <row r="43" spans="1:10" ht="115.5" x14ac:dyDescent="0.25">
      <c r="A43" s="6" t="s">
        <v>256</v>
      </c>
      <c r="B43" s="5" t="s">
        <v>214</v>
      </c>
      <c r="C43" s="5" t="s">
        <v>127</v>
      </c>
      <c r="D43" s="7" t="s">
        <v>261</v>
      </c>
      <c r="E43" s="7">
        <v>100</v>
      </c>
      <c r="F43" s="7" t="s">
        <v>261</v>
      </c>
      <c r="G43" s="7">
        <v>100</v>
      </c>
      <c r="H43" s="7" t="s">
        <v>261</v>
      </c>
      <c r="I43" s="7">
        <v>100</v>
      </c>
      <c r="J43" s="5" t="s">
        <v>140</v>
      </c>
    </row>
    <row r="44" spans="1:10" ht="115.5" x14ac:dyDescent="0.25">
      <c r="A44" s="6" t="s">
        <v>201</v>
      </c>
      <c r="B44" s="5" t="s">
        <v>210</v>
      </c>
      <c r="C44" s="5" t="s">
        <v>99</v>
      </c>
      <c r="D44" s="7" t="s">
        <v>261</v>
      </c>
      <c r="E44" s="7">
        <v>100</v>
      </c>
      <c r="F44" s="7" t="s">
        <v>261</v>
      </c>
      <c r="G44" s="7">
        <v>100</v>
      </c>
      <c r="H44" s="7" t="s">
        <v>261</v>
      </c>
      <c r="I44" s="7">
        <v>100</v>
      </c>
      <c r="J44" s="7"/>
    </row>
    <row r="45" spans="1:10" ht="132" x14ac:dyDescent="0.25">
      <c r="A45" s="6" t="s">
        <v>233</v>
      </c>
      <c r="B45" s="5" t="s">
        <v>218</v>
      </c>
      <c r="C45" s="5" t="s">
        <v>141</v>
      </c>
      <c r="D45" s="7" t="s">
        <v>38</v>
      </c>
      <c r="E45" s="7">
        <v>100</v>
      </c>
      <c r="F45" s="7" t="s">
        <v>38</v>
      </c>
      <c r="G45" s="7">
        <v>100</v>
      </c>
      <c r="H45" s="7" t="s">
        <v>38</v>
      </c>
      <c r="I45" s="7">
        <v>100</v>
      </c>
      <c r="J45" s="5" t="s">
        <v>14</v>
      </c>
    </row>
    <row r="46" spans="1:10" ht="82.5" x14ac:dyDescent="0.25">
      <c r="A46" s="6" t="s">
        <v>216</v>
      </c>
      <c r="B46" s="5" t="s">
        <v>217</v>
      </c>
      <c r="C46" s="5" t="s">
        <v>39</v>
      </c>
      <c r="D46" s="7" t="s">
        <v>40</v>
      </c>
      <c r="E46" s="7">
        <v>100</v>
      </c>
      <c r="F46" s="7" t="s">
        <v>40</v>
      </c>
      <c r="G46" s="7">
        <v>100</v>
      </c>
      <c r="H46" s="7" t="s">
        <v>40</v>
      </c>
      <c r="I46" s="7">
        <v>100</v>
      </c>
      <c r="J46" s="5" t="s">
        <v>14</v>
      </c>
    </row>
    <row r="47" spans="1:10" ht="148.5" x14ac:dyDescent="0.25">
      <c r="A47" s="6" t="s">
        <v>307</v>
      </c>
      <c r="B47" s="5" t="s">
        <v>215</v>
      </c>
      <c r="C47" s="5" t="s">
        <v>14</v>
      </c>
      <c r="D47" s="7" t="s">
        <v>261</v>
      </c>
      <c r="E47" s="7">
        <v>621</v>
      </c>
      <c r="F47" s="7" t="s">
        <v>261</v>
      </c>
      <c r="G47" s="7">
        <v>591</v>
      </c>
      <c r="H47" s="7" t="s">
        <v>261</v>
      </c>
      <c r="I47" s="7">
        <v>561</v>
      </c>
      <c r="J47" s="5" t="s">
        <v>15</v>
      </c>
    </row>
    <row r="48" spans="1:10" ht="99" x14ac:dyDescent="0.25">
      <c r="A48" s="6" t="s">
        <v>203</v>
      </c>
      <c r="B48" s="5" t="s">
        <v>215</v>
      </c>
      <c r="C48" s="5" t="s">
        <v>16</v>
      </c>
      <c r="D48" s="7" t="s">
        <v>17</v>
      </c>
      <c r="E48" s="7">
        <v>3.2</v>
      </c>
      <c r="F48" s="7" t="s">
        <v>18</v>
      </c>
      <c r="G48" s="7">
        <v>3.4</v>
      </c>
      <c r="H48" s="7" t="s">
        <v>19</v>
      </c>
      <c r="I48" s="7">
        <v>3.6</v>
      </c>
      <c r="J48" s="8" t="s">
        <v>20</v>
      </c>
    </row>
    <row r="49" spans="1:10" ht="99" x14ac:dyDescent="0.25">
      <c r="A49" s="6" t="s">
        <v>234</v>
      </c>
      <c r="B49" s="5" t="s">
        <v>220</v>
      </c>
      <c r="C49" s="5" t="s">
        <v>142</v>
      </c>
      <c r="D49" s="7" t="s">
        <v>51</v>
      </c>
      <c r="E49" s="7">
        <v>16524</v>
      </c>
      <c r="F49" s="7" t="s">
        <v>50</v>
      </c>
      <c r="G49" s="7">
        <v>17185</v>
      </c>
      <c r="H49" s="7" t="s">
        <v>52</v>
      </c>
      <c r="I49" s="7">
        <v>17872</v>
      </c>
      <c r="J49" s="7"/>
    </row>
    <row r="50" spans="1:10" ht="208.5" customHeight="1" x14ac:dyDescent="0.25">
      <c r="A50" s="6" t="s">
        <v>243</v>
      </c>
      <c r="B50" s="5" t="s">
        <v>220</v>
      </c>
      <c r="C50" s="5" t="s">
        <v>143</v>
      </c>
      <c r="D50" s="7" t="s">
        <v>53</v>
      </c>
      <c r="E50" s="7">
        <v>20880</v>
      </c>
      <c r="F50" s="7" t="s">
        <v>54</v>
      </c>
      <c r="G50" s="7">
        <v>21298</v>
      </c>
      <c r="H50" s="7" t="s">
        <v>55</v>
      </c>
      <c r="I50" s="7">
        <v>21724</v>
      </c>
      <c r="J50" s="7"/>
    </row>
    <row r="51" spans="1:10" ht="63.75" customHeight="1" x14ac:dyDescent="0.25">
      <c r="A51" s="6" t="e">
        <f>#REF!</f>
        <v>#REF!</v>
      </c>
      <c r="B51" s="5" t="e">
        <f>#REF!</f>
        <v>#REF!</v>
      </c>
      <c r="C51" s="5" t="s">
        <v>190</v>
      </c>
      <c r="D51" s="7" t="s">
        <v>261</v>
      </c>
      <c r="E51" s="7">
        <v>1</v>
      </c>
      <c r="F51" s="7" t="s">
        <v>261</v>
      </c>
      <c r="G51" s="7">
        <v>1</v>
      </c>
      <c r="H51" s="7" t="s">
        <v>261</v>
      </c>
      <c r="I51" s="7">
        <v>1</v>
      </c>
      <c r="J51" s="7"/>
    </row>
    <row r="52" spans="1:10" ht="99" x14ac:dyDescent="0.25">
      <c r="A52" s="6" t="s">
        <v>258</v>
      </c>
      <c r="B52" s="5" t="s">
        <v>213</v>
      </c>
      <c r="C52" s="5" t="s">
        <v>78</v>
      </c>
      <c r="D52" s="5" t="s">
        <v>77</v>
      </c>
      <c r="E52" s="7">
        <v>100</v>
      </c>
      <c r="F52" s="5" t="s">
        <v>77</v>
      </c>
      <c r="G52" s="7">
        <v>100</v>
      </c>
      <c r="H52" s="5" t="s">
        <v>77</v>
      </c>
      <c r="I52" s="7">
        <v>100</v>
      </c>
      <c r="J52" s="5" t="s">
        <v>144</v>
      </c>
    </row>
    <row r="53" spans="1:10" ht="99" x14ac:dyDescent="0.25">
      <c r="A53" s="6" t="s">
        <v>259</v>
      </c>
      <c r="B53" s="5" t="s">
        <v>213</v>
      </c>
      <c r="C53" s="5" t="s">
        <v>79</v>
      </c>
      <c r="D53" s="7" t="s">
        <v>80</v>
      </c>
      <c r="E53" s="7">
        <v>100</v>
      </c>
      <c r="F53" s="7" t="s">
        <v>80</v>
      </c>
      <c r="G53" s="7">
        <v>100</v>
      </c>
      <c r="H53" s="7" t="s">
        <v>80</v>
      </c>
      <c r="I53" s="7">
        <v>100</v>
      </c>
      <c r="J53" s="5" t="s">
        <v>144</v>
      </c>
    </row>
    <row r="54" spans="1:10" ht="132" x14ac:dyDescent="0.25">
      <c r="A54" s="6" t="s">
        <v>204</v>
      </c>
      <c r="B54" s="5" t="s">
        <v>219</v>
      </c>
      <c r="C54" s="5" t="s">
        <v>88</v>
      </c>
      <c r="D54" s="7" t="s">
        <v>261</v>
      </c>
      <c r="E54" s="7">
        <v>100</v>
      </c>
      <c r="F54" s="7" t="s">
        <v>261</v>
      </c>
      <c r="G54" s="7">
        <v>100</v>
      </c>
      <c r="H54" s="7" t="s">
        <v>261</v>
      </c>
      <c r="I54" s="7">
        <v>100</v>
      </c>
      <c r="J54" s="5" t="s">
        <v>145</v>
      </c>
    </row>
    <row r="55" spans="1:10" ht="99" x14ac:dyDescent="0.25">
      <c r="A55" s="6" t="s">
        <v>205</v>
      </c>
      <c r="B55" s="5" t="s">
        <v>219</v>
      </c>
      <c r="C55" s="5" t="s">
        <v>89</v>
      </c>
      <c r="D55" s="7" t="s">
        <v>93</v>
      </c>
      <c r="E55" s="7">
        <v>100</v>
      </c>
      <c r="F55" s="7" t="s">
        <v>93</v>
      </c>
      <c r="G55" s="7">
        <v>100</v>
      </c>
      <c r="H55" s="7" t="s">
        <v>93</v>
      </c>
      <c r="I55" s="7">
        <v>100</v>
      </c>
      <c r="J55" s="5"/>
    </row>
    <row r="56" spans="1:10" ht="82.5" x14ac:dyDescent="0.25">
      <c r="A56" s="6" t="s">
        <v>246</v>
      </c>
      <c r="B56" s="5" t="s">
        <v>219</v>
      </c>
      <c r="C56" s="5" t="s">
        <v>86</v>
      </c>
      <c r="D56" s="5" t="s">
        <v>90</v>
      </c>
      <c r="E56" s="7" t="s">
        <v>300</v>
      </c>
      <c r="F56" s="5" t="s">
        <v>91</v>
      </c>
      <c r="G56" s="7" t="s">
        <v>300</v>
      </c>
      <c r="H56" s="5" t="s">
        <v>92</v>
      </c>
      <c r="I56" s="7" t="s">
        <v>300</v>
      </c>
      <c r="J56" s="5" t="s">
        <v>146</v>
      </c>
    </row>
    <row r="57" spans="1:10" ht="82.5" x14ac:dyDescent="0.25">
      <c r="A57" s="6" t="s">
        <v>247</v>
      </c>
      <c r="B57" s="5" t="s">
        <v>219</v>
      </c>
      <c r="C57" s="5" t="s">
        <v>87</v>
      </c>
      <c r="D57" s="5" t="s">
        <v>94</v>
      </c>
      <c r="E57" s="7" t="s">
        <v>300</v>
      </c>
      <c r="F57" s="5" t="s">
        <v>94</v>
      </c>
      <c r="G57" s="7" t="s">
        <v>300</v>
      </c>
      <c r="H57" s="5" t="s">
        <v>94</v>
      </c>
      <c r="I57" s="7" t="s">
        <v>300</v>
      </c>
      <c r="J57" s="5" t="s">
        <v>146</v>
      </c>
    </row>
    <row r="58" spans="1:10" ht="82.5" x14ac:dyDescent="0.25">
      <c r="A58" s="6" t="s">
        <v>248</v>
      </c>
      <c r="B58" s="5" t="s">
        <v>219</v>
      </c>
      <c r="C58" s="5" t="s">
        <v>85</v>
      </c>
      <c r="D58" s="7" t="s">
        <v>261</v>
      </c>
      <c r="E58" s="7" t="s">
        <v>207</v>
      </c>
      <c r="F58" s="7" t="s">
        <v>261</v>
      </c>
      <c r="G58" s="7" t="s">
        <v>207</v>
      </c>
      <c r="H58" s="7" t="s">
        <v>261</v>
      </c>
      <c r="I58" s="7" t="s">
        <v>207</v>
      </c>
      <c r="J58" s="7"/>
    </row>
    <row r="59" spans="1:10" ht="108" customHeight="1" x14ac:dyDescent="0.25">
      <c r="A59" s="6" t="s">
        <v>249</v>
      </c>
      <c r="B59" s="5" t="s">
        <v>219</v>
      </c>
      <c r="C59" s="5" t="s">
        <v>83</v>
      </c>
      <c r="D59" s="7" t="s">
        <v>261</v>
      </c>
      <c r="E59" s="7" t="s">
        <v>207</v>
      </c>
      <c r="F59" s="7" t="s">
        <v>261</v>
      </c>
      <c r="G59" s="7" t="s">
        <v>207</v>
      </c>
      <c r="H59" s="7" t="s">
        <v>261</v>
      </c>
      <c r="I59" s="7" t="s">
        <v>207</v>
      </c>
      <c r="J59" s="5" t="s">
        <v>147</v>
      </c>
    </row>
    <row r="60" spans="1:10" ht="82.5" x14ac:dyDescent="0.25">
      <c r="A60" s="6" t="s">
        <v>26</v>
      </c>
      <c r="B60" s="5" t="s">
        <v>242</v>
      </c>
      <c r="C60" s="5" t="s">
        <v>24</v>
      </c>
      <c r="D60" s="7" t="s">
        <v>23</v>
      </c>
      <c r="E60" s="7">
        <v>100</v>
      </c>
      <c r="F60" s="7" t="s">
        <v>23</v>
      </c>
      <c r="G60" s="7">
        <v>100</v>
      </c>
      <c r="H60" s="7" t="s">
        <v>23</v>
      </c>
      <c r="I60" s="7">
        <v>100</v>
      </c>
      <c r="J60" s="5" t="s">
        <v>30</v>
      </c>
    </row>
    <row r="61" spans="1:10" ht="66" x14ac:dyDescent="0.25">
      <c r="A61" s="6" t="s">
        <v>25</v>
      </c>
      <c r="B61" s="5" t="s">
        <v>242</v>
      </c>
      <c r="C61" s="5" t="s">
        <v>27</v>
      </c>
      <c r="D61" s="7" t="s">
        <v>28</v>
      </c>
      <c r="E61" s="7">
        <v>100</v>
      </c>
      <c r="F61" s="7" t="s">
        <v>29</v>
      </c>
      <c r="G61" s="7">
        <v>100</v>
      </c>
      <c r="H61" s="7" t="s">
        <v>28</v>
      </c>
      <c r="I61" s="7">
        <v>100</v>
      </c>
      <c r="J61" s="5" t="s">
        <v>33</v>
      </c>
    </row>
    <row r="62" spans="1:10" ht="125.25" customHeight="1" x14ac:dyDescent="0.25">
      <c r="A62" s="6" t="s">
        <v>32</v>
      </c>
      <c r="B62" s="5" t="s">
        <v>242</v>
      </c>
      <c r="C62" s="5" t="s">
        <v>31</v>
      </c>
      <c r="D62" s="7" t="s">
        <v>261</v>
      </c>
      <c r="E62" s="7">
        <v>100</v>
      </c>
      <c r="F62" s="7" t="s">
        <v>261</v>
      </c>
      <c r="G62" s="7">
        <v>100</v>
      </c>
      <c r="H62" s="7" t="s">
        <v>261</v>
      </c>
      <c r="I62" s="7">
        <v>100</v>
      </c>
      <c r="J62" s="5" t="s">
        <v>34</v>
      </c>
    </row>
    <row r="63" spans="1:10" ht="148.5" customHeight="1" x14ac:dyDescent="0.25">
      <c r="A63" s="6" t="s">
        <v>37</v>
      </c>
      <c r="B63" s="5" t="s">
        <v>242</v>
      </c>
      <c r="C63" s="5" t="s">
        <v>35</v>
      </c>
      <c r="D63" s="7" t="s">
        <v>261</v>
      </c>
      <c r="E63" s="7">
        <v>100</v>
      </c>
      <c r="F63" s="7" t="s">
        <v>261</v>
      </c>
      <c r="G63" s="7">
        <v>100</v>
      </c>
      <c r="H63" s="7" t="s">
        <v>261</v>
      </c>
      <c r="I63" s="7">
        <v>100</v>
      </c>
      <c r="J63" s="5" t="s">
        <v>36</v>
      </c>
    </row>
    <row r="64" spans="1:10" ht="115.5" x14ac:dyDescent="0.25">
      <c r="A64" s="6" t="s">
        <v>4</v>
      </c>
      <c r="B64" s="5" t="s">
        <v>242</v>
      </c>
      <c r="C64" s="5" t="s">
        <v>41</v>
      </c>
      <c r="D64" s="7" t="s">
        <v>261</v>
      </c>
      <c r="E64" s="7">
        <v>100</v>
      </c>
      <c r="F64" s="7" t="s">
        <v>261</v>
      </c>
      <c r="G64" s="7">
        <v>100</v>
      </c>
      <c r="H64" s="7" t="s">
        <v>261</v>
      </c>
      <c r="I64" s="7">
        <v>100</v>
      </c>
      <c r="J64" s="5" t="s">
        <v>148</v>
      </c>
    </row>
    <row r="65" spans="1:10" ht="252" customHeight="1" x14ac:dyDescent="0.25">
      <c r="A65" s="6" t="s">
        <v>5</v>
      </c>
      <c r="B65" s="5" t="s">
        <v>242</v>
      </c>
      <c r="C65" s="5" t="s">
        <v>42</v>
      </c>
      <c r="D65" s="7" t="s">
        <v>261</v>
      </c>
      <c r="E65" s="7">
        <v>100</v>
      </c>
      <c r="F65" s="7" t="s">
        <v>261</v>
      </c>
      <c r="G65" s="7">
        <v>100</v>
      </c>
      <c r="H65" s="7" t="s">
        <v>261</v>
      </c>
      <c r="I65" s="7">
        <v>100</v>
      </c>
      <c r="J65" s="5" t="s">
        <v>43</v>
      </c>
    </row>
    <row r="66" spans="1:10" ht="49.5" x14ac:dyDescent="0.25">
      <c r="A66" s="6" t="s">
        <v>6</v>
      </c>
      <c r="B66" s="5" t="s">
        <v>242</v>
      </c>
      <c r="C66" s="5" t="s">
        <v>14</v>
      </c>
      <c r="D66" s="7" t="s">
        <v>261</v>
      </c>
      <c r="E66" s="7">
        <v>6</v>
      </c>
      <c r="F66" s="7" t="s">
        <v>261</v>
      </c>
      <c r="G66" s="7">
        <v>6</v>
      </c>
      <c r="H66" s="7" t="s">
        <v>261</v>
      </c>
      <c r="I66" s="7">
        <v>6</v>
      </c>
      <c r="J66" s="5"/>
    </row>
    <row r="67" spans="1:10" ht="99" x14ac:dyDescent="0.25">
      <c r="A67" s="6" t="s">
        <v>202</v>
      </c>
      <c r="B67" s="5" t="s">
        <v>271</v>
      </c>
      <c r="C67" s="5" t="s">
        <v>56</v>
      </c>
      <c r="D67" s="5" t="s">
        <v>57</v>
      </c>
      <c r="E67" s="7">
        <v>100</v>
      </c>
      <c r="F67" s="5" t="s">
        <v>57</v>
      </c>
      <c r="G67" s="7">
        <v>100</v>
      </c>
      <c r="H67" s="5" t="s">
        <v>57</v>
      </c>
      <c r="I67" s="7">
        <v>100</v>
      </c>
      <c r="J67" s="5" t="s">
        <v>58</v>
      </c>
    </row>
    <row r="68" spans="1:10" ht="49.5" x14ac:dyDescent="0.25">
      <c r="A68" s="6" t="s">
        <v>232</v>
      </c>
      <c r="B68" s="5" t="s">
        <v>271</v>
      </c>
      <c r="C68" s="5" t="s">
        <v>14</v>
      </c>
      <c r="D68" s="7" t="s">
        <v>261</v>
      </c>
      <c r="E68" s="7">
        <v>2010</v>
      </c>
      <c r="F68" s="7" t="s">
        <v>261</v>
      </c>
      <c r="G68" s="7">
        <v>493</v>
      </c>
      <c r="H68" s="7" t="s">
        <v>261</v>
      </c>
      <c r="I68" s="7">
        <v>557</v>
      </c>
      <c r="J68" s="5"/>
    </row>
    <row r="69" spans="1:10" ht="49.5" x14ac:dyDescent="0.25">
      <c r="A69" s="6" t="s">
        <v>238</v>
      </c>
      <c r="B69" s="5" t="s">
        <v>271</v>
      </c>
      <c r="C69" s="5" t="s">
        <v>14</v>
      </c>
      <c r="D69" s="7" t="s">
        <v>261</v>
      </c>
      <c r="E69" s="7">
        <v>1727</v>
      </c>
      <c r="F69" s="7" t="s">
        <v>261</v>
      </c>
      <c r="G69" s="7">
        <v>1320</v>
      </c>
      <c r="H69" s="7" t="s">
        <v>261</v>
      </c>
      <c r="I69" s="7">
        <v>1430</v>
      </c>
      <c r="J69" s="5"/>
    </row>
    <row r="70" spans="1:10" ht="115.5" x14ac:dyDescent="0.25">
      <c r="A70" s="6" t="s">
        <v>211</v>
      </c>
      <c r="B70" s="5" t="s">
        <v>212</v>
      </c>
      <c r="C70" s="5" t="s">
        <v>46</v>
      </c>
      <c r="D70" s="7" t="s">
        <v>12</v>
      </c>
      <c r="E70" s="7">
        <v>100</v>
      </c>
      <c r="F70" s="7" t="s">
        <v>12</v>
      </c>
      <c r="G70" s="7">
        <v>100</v>
      </c>
      <c r="H70" s="7" t="s">
        <v>12</v>
      </c>
      <c r="I70" s="7">
        <v>100</v>
      </c>
      <c r="J70" s="5" t="s">
        <v>13</v>
      </c>
    </row>
    <row r="71" spans="1:10" ht="115.5" x14ac:dyDescent="0.25">
      <c r="A71" s="6" t="s">
        <v>84</v>
      </c>
      <c r="B71" s="5" t="s">
        <v>219</v>
      </c>
      <c r="C71" s="5" t="s">
        <v>96</v>
      </c>
      <c r="D71" s="5" t="s">
        <v>95</v>
      </c>
      <c r="E71" s="7">
        <v>100</v>
      </c>
      <c r="F71" s="7"/>
      <c r="G71" s="7"/>
      <c r="H71" s="7"/>
      <c r="I71" s="7"/>
      <c r="J71" s="5" t="s">
        <v>147</v>
      </c>
    </row>
    <row r="72" spans="1:10" ht="82.5" x14ac:dyDescent="0.25">
      <c r="A72" s="6" t="s">
        <v>44</v>
      </c>
      <c r="B72" s="5" t="s">
        <v>221</v>
      </c>
      <c r="C72" s="5" t="s">
        <v>45</v>
      </c>
      <c r="D72" s="5" t="s">
        <v>178</v>
      </c>
      <c r="E72" s="7">
        <v>95</v>
      </c>
      <c r="F72" s="5" t="s">
        <v>178</v>
      </c>
      <c r="G72" s="7">
        <v>95</v>
      </c>
      <c r="H72" s="5" t="s">
        <v>179</v>
      </c>
      <c r="I72" s="7">
        <v>95</v>
      </c>
      <c r="J72" s="5" t="s">
        <v>149</v>
      </c>
    </row>
    <row r="73" spans="1:10" ht="297" x14ac:dyDescent="0.25">
      <c r="A73" s="6" t="s">
        <v>250</v>
      </c>
      <c r="B73" s="5" t="s">
        <v>176</v>
      </c>
      <c r="C73" s="5" t="s">
        <v>150</v>
      </c>
      <c r="D73" s="5" t="s">
        <v>67</v>
      </c>
      <c r="E73" s="7">
        <v>100</v>
      </c>
      <c r="F73" s="5" t="s">
        <v>68</v>
      </c>
      <c r="G73" s="7">
        <v>100</v>
      </c>
      <c r="H73" s="5" t="s">
        <v>69</v>
      </c>
      <c r="I73" s="7">
        <v>100</v>
      </c>
      <c r="J73" s="5" t="s">
        <v>70</v>
      </c>
    </row>
    <row r="74" spans="1:10" ht="270.75" customHeight="1" x14ac:dyDescent="0.25">
      <c r="A74" s="6" t="s">
        <v>222</v>
      </c>
      <c r="B74" s="5" t="s">
        <v>176</v>
      </c>
      <c r="C74" s="5" t="s">
        <v>66</v>
      </c>
      <c r="D74" s="7" t="s">
        <v>65</v>
      </c>
      <c r="E74" s="7">
        <v>100</v>
      </c>
      <c r="F74" s="7" t="s">
        <v>65</v>
      </c>
      <c r="G74" s="7">
        <v>100</v>
      </c>
      <c r="H74" s="7" t="s">
        <v>65</v>
      </c>
      <c r="I74" s="7">
        <v>100</v>
      </c>
      <c r="J74" s="5" t="s">
        <v>151</v>
      </c>
    </row>
    <row r="75" spans="1:10" ht="115.5" x14ac:dyDescent="0.25">
      <c r="A75" s="6" t="s">
        <v>223</v>
      </c>
      <c r="B75" s="5" t="s">
        <v>176</v>
      </c>
      <c r="C75" s="5" t="s">
        <v>128</v>
      </c>
      <c r="D75" s="7" t="s">
        <v>71</v>
      </c>
      <c r="E75" s="7">
        <v>100</v>
      </c>
      <c r="F75" s="7" t="s">
        <v>71</v>
      </c>
      <c r="G75" s="7">
        <v>100</v>
      </c>
      <c r="H75" s="7" t="s">
        <v>71</v>
      </c>
      <c r="I75" s="7">
        <v>100</v>
      </c>
      <c r="J75" s="5" t="s">
        <v>72</v>
      </c>
    </row>
    <row r="76" spans="1:10" ht="264" x14ac:dyDescent="0.25">
      <c r="A76" s="6" t="s">
        <v>301</v>
      </c>
      <c r="B76" s="5" t="s">
        <v>176</v>
      </c>
      <c r="C76" s="5" t="s">
        <v>132</v>
      </c>
      <c r="D76" s="5" t="s">
        <v>73</v>
      </c>
      <c r="E76" s="7">
        <v>90</v>
      </c>
      <c r="F76" s="5" t="s">
        <v>74</v>
      </c>
      <c r="G76" s="7">
        <v>90</v>
      </c>
      <c r="H76" s="5" t="s">
        <v>75</v>
      </c>
      <c r="I76" s="7">
        <v>90</v>
      </c>
      <c r="J76" s="5" t="s">
        <v>133</v>
      </c>
    </row>
    <row r="77" spans="1:10" ht="20.25" customHeight="1" x14ac:dyDescent="0.25">
      <c r="A77" s="137" t="s">
        <v>272</v>
      </c>
      <c r="B77" s="137"/>
      <c r="C77" s="137"/>
      <c r="D77" s="137"/>
      <c r="E77" s="137"/>
      <c r="F77" s="137"/>
      <c r="G77" s="137"/>
      <c r="H77" s="137"/>
      <c r="I77" s="137"/>
      <c r="J77" s="137"/>
    </row>
    <row r="78" spans="1:10" ht="99" x14ac:dyDescent="0.25">
      <c r="A78" s="6" t="s">
        <v>308</v>
      </c>
      <c r="B78" s="5" t="s">
        <v>209</v>
      </c>
      <c r="C78" s="5" t="s">
        <v>100</v>
      </c>
      <c r="D78" s="7" t="s">
        <v>261</v>
      </c>
      <c r="E78" s="7">
        <v>2</v>
      </c>
      <c r="F78" s="7" t="s">
        <v>261</v>
      </c>
      <c r="G78" s="7">
        <v>2</v>
      </c>
      <c r="H78" s="7" t="s">
        <v>261</v>
      </c>
      <c r="I78" s="7">
        <v>2</v>
      </c>
      <c r="J78" s="7"/>
    </row>
    <row r="79" spans="1:10" ht="82.5" x14ac:dyDescent="0.25">
      <c r="A79" s="6" t="s">
        <v>311</v>
      </c>
      <c r="B79" s="5" t="s">
        <v>209</v>
      </c>
      <c r="C79" s="5" t="s">
        <v>100</v>
      </c>
      <c r="D79" s="7" t="s">
        <v>261</v>
      </c>
      <c r="E79" s="7">
        <v>250</v>
      </c>
      <c r="F79" s="7" t="s">
        <v>261</v>
      </c>
      <c r="G79" s="7">
        <v>250</v>
      </c>
      <c r="H79" s="7" t="s">
        <v>261</v>
      </c>
      <c r="I79" s="7">
        <v>250</v>
      </c>
      <c r="J79" s="7"/>
    </row>
    <row r="80" spans="1:10" ht="66" x14ac:dyDescent="0.25">
      <c r="A80" s="6" t="s">
        <v>245</v>
      </c>
      <c r="B80" s="5" t="s">
        <v>209</v>
      </c>
      <c r="C80" s="5" t="s">
        <v>100</v>
      </c>
      <c r="D80" s="7" t="s">
        <v>261</v>
      </c>
      <c r="E80" s="7">
        <v>10</v>
      </c>
      <c r="F80" s="7" t="s">
        <v>261</v>
      </c>
      <c r="G80" s="7">
        <v>10</v>
      </c>
      <c r="H80" s="7" t="s">
        <v>261</v>
      </c>
      <c r="I80" s="7">
        <v>10</v>
      </c>
      <c r="J80" s="7"/>
    </row>
    <row r="81" spans="1:10" ht="99" x14ac:dyDescent="0.25">
      <c r="A81" s="6" t="s">
        <v>302</v>
      </c>
      <c r="B81" s="5" t="s">
        <v>209</v>
      </c>
      <c r="C81" s="5" t="s">
        <v>100</v>
      </c>
      <c r="D81" s="7" t="s">
        <v>261</v>
      </c>
      <c r="E81" s="7">
        <v>36</v>
      </c>
      <c r="F81" s="7" t="s">
        <v>261</v>
      </c>
      <c r="G81" s="7">
        <v>36</v>
      </c>
      <c r="H81" s="7" t="s">
        <v>261</v>
      </c>
      <c r="I81" s="7">
        <v>36</v>
      </c>
      <c r="J81" s="7"/>
    </row>
    <row r="82" spans="1:10" ht="82.5" x14ac:dyDescent="0.25">
      <c r="A82" s="6" t="s">
        <v>309</v>
      </c>
      <c r="B82" s="5" t="s">
        <v>209</v>
      </c>
      <c r="C82" s="5" t="s">
        <v>100</v>
      </c>
      <c r="D82" s="7" t="s">
        <v>261</v>
      </c>
      <c r="E82" s="7">
        <v>9</v>
      </c>
      <c r="F82" s="7" t="s">
        <v>261</v>
      </c>
      <c r="G82" s="7">
        <v>9</v>
      </c>
      <c r="H82" s="7" t="s">
        <v>261</v>
      </c>
      <c r="I82" s="7">
        <v>9</v>
      </c>
      <c r="J82" s="7"/>
    </row>
    <row r="83" spans="1:10" ht="66" x14ac:dyDescent="0.25">
      <c r="A83" s="6" t="s">
        <v>199</v>
      </c>
      <c r="B83" s="5" t="s">
        <v>209</v>
      </c>
      <c r="C83" s="5" t="s">
        <v>100</v>
      </c>
      <c r="D83" s="7" t="s">
        <v>261</v>
      </c>
      <c r="E83" s="7">
        <v>5</v>
      </c>
      <c r="F83" s="7" t="s">
        <v>261</v>
      </c>
      <c r="G83" s="7">
        <v>5</v>
      </c>
      <c r="H83" s="7" t="s">
        <v>261</v>
      </c>
      <c r="I83" s="7">
        <v>5</v>
      </c>
      <c r="J83" s="7"/>
    </row>
    <row r="84" spans="1:10" ht="82.5" x14ac:dyDescent="0.25">
      <c r="A84" s="6" t="s">
        <v>186</v>
      </c>
      <c r="B84" s="5" t="s">
        <v>209</v>
      </c>
      <c r="C84" s="5" t="s">
        <v>100</v>
      </c>
      <c r="D84" s="7" t="s">
        <v>261</v>
      </c>
      <c r="E84" s="7">
        <v>12</v>
      </c>
      <c r="F84" s="7" t="s">
        <v>261</v>
      </c>
      <c r="G84" s="7">
        <v>12</v>
      </c>
      <c r="H84" s="7" t="s">
        <v>261</v>
      </c>
      <c r="I84" s="7">
        <v>12</v>
      </c>
      <c r="J84" s="7"/>
    </row>
    <row r="85" spans="1:10" ht="37.5" x14ac:dyDescent="0.25">
      <c r="A85" s="12" t="s">
        <v>10</v>
      </c>
      <c r="B85" s="13" t="s">
        <v>209</v>
      </c>
      <c r="C85" s="5" t="s">
        <v>100</v>
      </c>
      <c r="D85" s="7" t="s">
        <v>261</v>
      </c>
      <c r="E85" s="7">
        <v>1</v>
      </c>
      <c r="F85" s="7" t="s">
        <v>261</v>
      </c>
      <c r="G85" s="7">
        <v>1</v>
      </c>
      <c r="H85" s="7" t="s">
        <v>261</v>
      </c>
      <c r="I85" s="14">
        <v>1</v>
      </c>
      <c r="J85" s="7"/>
    </row>
    <row r="86" spans="1:10" ht="56.25" x14ac:dyDescent="0.25">
      <c r="A86" s="12" t="s">
        <v>11</v>
      </c>
      <c r="B86" s="13" t="s">
        <v>209</v>
      </c>
      <c r="C86" s="5" t="s">
        <v>100</v>
      </c>
      <c r="D86" s="7" t="s">
        <v>261</v>
      </c>
      <c r="E86" s="7">
        <v>11</v>
      </c>
      <c r="F86" s="7" t="s">
        <v>261</v>
      </c>
      <c r="G86" s="7">
        <v>11</v>
      </c>
      <c r="H86" s="7" t="s">
        <v>261</v>
      </c>
      <c r="I86" s="14">
        <v>11</v>
      </c>
      <c r="J86" s="7"/>
    </row>
    <row r="87" spans="1:10" ht="132" x14ac:dyDescent="0.25">
      <c r="A87" s="6" t="s">
        <v>206</v>
      </c>
      <c r="B87" s="5" t="s">
        <v>262</v>
      </c>
      <c r="C87" s="5" t="s">
        <v>100</v>
      </c>
      <c r="D87" s="7" t="s">
        <v>261</v>
      </c>
      <c r="E87" s="7">
        <v>90</v>
      </c>
      <c r="F87" s="7" t="s">
        <v>261</v>
      </c>
      <c r="G87" s="7">
        <v>90</v>
      </c>
      <c r="H87" s="7" t="s">
        <v>261</v>
      </c>
      <c r="I87" s="7">
        <v>90</v>
      </c>
      <c r="J87" s="7"/>
    </row>
    <row r="88" spans="1:10" ht="49.5" customHeight="1" x14ac:dyDescent="0.25">
      <c r="A88" s="137" t="s">
        <v>273</v>
      </c>
      <c r="B88" s="137"/>
      <c r="C88" s="137"/>
      <c r="D88" s="137"/>
      <c r="E88" s="137"/>
      <c r="F88" s="137"/>
      <c r="G88" s="137"/>
      <c r="H88" s="137"/>
      <c r="I88" s="137"/>
      <c r="J88" s="137"/>
    </row>
    <row r="89" spans="1:10" ht="66" x14ac:dyDescent="0.25">
      <c r="A89" s="6" t="s">
        <v>274</v>
      </c>
      <c r="B89" s="5" t="s">
        <v>1</v>
      </c>
      <c r="C89" s="5" t="s">
        <v>152</v>
      </c>
      <c r="D89" s="9" t="s">
        <v>261</v>
      </c>
      <c r="E89" s="7">
        <v>60</v>
      </c>
      <c r="F89" s="9" t="s">
        <v>261</v>
      </c>
      <c r="G89" s="7">
        <v>60</v>
      </c>
      <c r="H89" s="9" t="s">
        <v>261</v>
      </c>
      <c r="I89" s="7">
        <v>80</v>
      </c>
      <c r="J89" s="5" t="s">
        <v>191</v>
      </c>
    </row>
    <row r="90" spans="1:10" ht="99" x14ac:dyDescent="0.25">
      <c r="A90" s="6" t="s">
        <v>274</v>
      </c>
      <c r="B90" s="5" t="s">
        <v>209</v>
      </c>
      <c r="C90" s="5" t="s">
        <v>129</v>
      </c>
      <c r="D90" s="9" t="s">
        <v>261</v>
      </c>
      <c r="E90" s="7">
        <v>10</v>
      </c>
      <c r="F90" s="9" t="s">
        <v>261</v>
      </c>
      <c r="G90" s="7">
        <v>10</v>
      </c>
      <c r="H90" s="9" t="s">
        <v>261</v>
      </c>
      <c r="I90" s="7">
        <v>10</v>
      </c>
      <c r="J90" s="5" t="s">
        <v>153</v>
      </c>
    </row>
    <row r="91" spans="1:10" ht="115.5" x14ac:dyDescent="0.25">
      <c r="A91" s="6" t="s">
        <v>275</v>
      </c>
      <c r="B91" s="5" t="s">
        <v>209</v>
      </c>
      <c r="C91" s="5" t="s">
        <v>129</v>
      </c>
      <c r="D91" s="9" t="s">
        <v>261</v>
      </c>
      <c r="E91" s="7">
        <v>1</v>
      </c>
      <c r="F91" s="9" t="s">
        <v>261</v>
      </c>
      <c r="G91" s="7">
        <v>0</v>
      </c>
      <c r="H91" s="9" t="s">
        <v>261</v>
      </c>
      <c r="I91" s="7">
        <v>1</v>
      </c>
      <c r="J91" s="5" t="s">
        <v>154</v>
      </c>
    </row>
    <row r="92" spans="1:10" ht="82.5" x14ac:dyDescent="0.25">
      <c r="A92" s="6" t="s">
        <v>303</v>
      </c>
      <c r="B92" s="5" t="s">
        <v>209</v>
      </c>
      <c r="C92" s="5" t="s">
        <v>129</v>
      </c>
      <c r="D92" s="9" t="s">
        <v>261</v>
      </c>
      <c r="E92" s="7">
        <v>0</v>
      </c>
      <c r="F92" s="9" t="s">
        <v>261</v>
      </c>
      <c r="G92" s="7">
        <v>1</v>
      </c>
      <c r="H92" s="9" t="s">
        <v>261</v>
      </c>
      <c r="I92" s="7">
        <v>1</v>
      </c>
      <c r="J92" s="5" t="s">
        <v>155</v>
      </c>
    </row>
    <row r="93" spans="1:10" ht="49.5" x14ac:dyDescent="0.25">
      <c r="A93" s="6" t="s">
        <v>279</v>
      </c>
      <c r="B93" s="5"/>
      <c r="C93" s="7"/>
      <c r="D93" s="9" t="s">
        <v>261</v>
      </c>
      <c r="E93" s="7">
        <f>E94</f>
        <v>1</v>
      </c>
      <c r="F93" s="9" t="s">
        <v>261</v>
      </c>
      <c r="G93" s="7">
        <f>G94</f>
        <v>0</v>
      </c>
      <c r="H93" s="9" t="s">
        <v>261</v>
      </c>
      <c r="I93" s="7">
        <f>I94</f>
        <v>0</v>
      </c>
      <c r="J93" s="7"/>
    </row>
    <row r="94" spans="1:10" ht="99" x14ac:dyDescent="0.25">
      <c r="A94" s="6" t="s">
        <v>280</v>
      </c>
      <c r="B94" s="5" t="s">
        <v>2</v>
      </c>
      <c r="C94" s="5" t="s">
        <v>131</v>
      </c>
      <c r="D94" s="9" t="s">
        <v>261</v>
      </c>
      <c r="E94" s="7">
        <v>1</v>
      </c>
      <c r="F94" s="9" t="s">
        <v>261</v>
      </c>
      <c r="G94" s="7">
        <v>0</v>
      </c>
      <c r="H94" s="9" t="s">
        <v>261</v>
      </c>
      <c r="I94" s="7">
        <v>0</v>
      </c>
      <c r="J94" s="5" t="s">
        <v>156</v>
      </c>
    </row>
    <row r="95" spans="1:10" ht="99" x14ac:dyDescent="0.25">
      <c r="A95" s="6" t="s">
        <v>237</v>
      </c>
      <c r="B95" s="5" t="s">
        <v>2</v>
      </c>
      <c r="C95" s="5" t="s">
        <v>131</v>
      </c>
      <c r="D95" s="9" t="s">
        <v>261</v>
      </c>
      <c r="E95" s="7">
        <v>70</v>
      </c>
      <c r="F95" s="9" t="s">
        <v>261</v>
      </c>
      <c r="G95" s="7">
        <v>0</v>
      </c>
      <c r="H95" s="9" t="s">
        <v>261</v>
      </c>
      <c r="I95" s="7">
        <v>0</v>
      </c>
      <c r="J95" s="5" t="s">
        <v>157</v>
      </c>
    </row>
    <row r="96" spans="1:10" ht="198" x14ac:dyDescent="0.25">
      <c r="A96" s="6" t="s">
        <v>281</v>
      </c>
      <c r="B96" s="5" t="s">
        <v>251</v>
      </c>
      <c r="C96" s="5" t="s">
        <v>104</v>
      </c>
      <c r="D96" s="5" t="s">
        <v>101</v>
      </c>
      <c r="E96" s="8">
        <v>100</v>
      </c>
      <c r="F96" s="5" t="s">
        <v>101</v>
      </c>
      <c r="G96" s="5">
        <v>100</v>
      </c>
      <c r="H96" s="5" t="s">
        <v>102</v>
      </c>
      <c r="I96" s="5">
        <v>100</v>
      </c>
      <c r="J96" s="5" t="s">
        <v>103</v>
      </c>
    </row>
    <row r="97" spans="1:10" ht="115.5" x14ac:dyDescent="0.25">
      <c r="A97" s="6" t="s">
        <v>282</v>
      </c>
      <c r="B97" s="5" t="s">
        <v>278</v>
      </c>
      <c r="C97" s="5" t="s">
        <v>129</v>
      </c>
      <c r="D97" s="15" t="s">
        <v>261</v>
      </c>
      <c r="E97" s="7">
        <v>1</v>
      </c>
      <c r="F97" s="15" t="s">
        <v>261</v>
      </c>
      <c r="G97" s="7">
        <v>1</v>
      </c>
      <c r="H97" s="15" t="s">
        <v>261</v>
      </c>
      <c r="I97" s="7">
        <v>1</v>
      </c>
      <c r="J97" s="5" t="s">
        <v>158</v>
      </c>
    </row>
    <row r="98" spans="1:10" ht="99" x14ac:dyDescent="0.25">
      <c r="A98" s="6" t="s">
        <v>283</v>
      </c>
      <c r="B98" s="5" t="s">
        <v>278</v>
      </c>
      <c r="C98" s="5" t="s">
        <v>129</v>
      </c>
      <c r="D98" s="15" t="s">
        <v>261</v>
      </c>
      <c r="E98" s="7">
        <v>15</v>
      </c>
      <c r="F98" s="15" t="s">
        <v>261</v>
      </c>
      <c r="G98" s="7">
        <v>18</v>
      </c>
      <c r="H98" s="15" t="s">
        <v>261</v>
      </c>
      <c r="I98" s="7">
        <v>20</v>
      </c>
      <c r="J98" s="5" t="s">
        <v>159</v>
      </c>
    </row>
    <row r="99" spans="1:10" ht="82.5" x14ac:dyDescent="0.25">
      <c r="A99" s="6" t="s">
        <v>284</v>
      </c>
      <c r="B99" s="5" t="s">
        <v>278</v>
      </c>
      <c r="C99" s="5" t="s">
        <v>129</v>
      </c>
      <c r="D99" s="15" t="s">
        <v>261</v>
      </c>
      <c r="E99" s="7">
        <v>1</v>
      </c>
      <c r="F99" s="15" t="s">
        <v>261</v>
      </c>
      <c r="G99" s="7">
        <v>1</v>
      </c>
      <c r="H99" s="15" t="s">
        <v>261</v>
      </c>
      <c r="I99" s="7">
        <v>1</v>
      </c>
      <c r="J99" s="5" t="s">
        <v>160</v>
      </c>
    </row>
    <row r="100" spans="1:10" ht="148.5" x14ac:dyDescent="0.25">
      <c r="A100" s="6" t="s">
        <v>105</v>
      </c>
      <c r="B100" s="5"/>
      <c r="C100" s="5" t="s">
        <v>47</v>
      </c>
      <c r="D100" s="15" t="s">
        <v>261</v>
      </c>
      <c r="E100" s="7" t="e">
        <f>'Раздел 3'!#REF!</f>
        <v>#REF!</v>
      </c>
      <c r="F100" s="15" t="s">
        <v>261</v>
      </c>
      <c r="G100" s="7" t="e">
        <f>'Раздел 3'!#REF!</f>
        <v>#REF!</v>
      </c>
      <c r="H100" s="15" t="s">
        <v>261</v>
      </c>
      <c r="I100" s="7" t="e">
        <f>'Раздел 3'!#REF!</f>
        <v>#REF!</v>
      </c>
      <c r="J100" s="5" t="s">
        <v>161</v>
      </c>
    </row>
    <row r="101" spans="1:10" ht="148.5" hidden="1" x14ac:dyDescent="0.25">
      <c r="A101" s="6" t="s">
        <v>286</v>
      </c>
      <c r="B101" s="5" t="s">
        <v>285</v>
      </c>
      <c r="C101" s="5" t="s">
        <v>81</v>
      </c>
      <c r="D101" s="15" t="s">
        <v>261</v>
      </c>
      <c r="E101" s="7">
        <v>4</v>
      </c>
      <c r="F101" s="15" t="s">
        <v>261</v>
      </c>
      <c r="G101" s="7">
        <v>0</v>
      </c>
      <c r="H101" s="15" t="s">
        <v>261</v>
      </c>
      <c r="I101" s="7">
        <v>1</v>
      </c>
      <c r="J101" s="5" t="s">
        <v>162</v>
      </c>
    </row>
    <row r="102" spans="1:10" ht="99" hidden="1" x14ac:dyDescent="0.25">
      <c r="A102" s="6" t="s">
        <v>288</v>
      </c>
      <c r="B102" s="5" t="s">
        <v>287</v>
      </c>
      <c r="C102" s="5" t="s">
        <v>48</v>
      </c>
      <c r="D102" s="15" t="s">
        <v>261</v>
      </c>
      <c r="E102" s="7">
        <v>245</v>
      </c>
      <c r="F102" s="15" t="s">
        <v>261</v>
      </c>
      <c r="G102" s="7">
        <v>208</v>
      </c>
      <c r="H102" s="15" t="s">
        <v>261</v>
      </c>
      <c r="I102" s="7">
        <v>208</v>
      </c>
      <c r="J102" s="5" t="s">
        <v>49</v>
      </c>
    </row>
    <row r="103" spans="1:10" ht="49.5" hidden="1" x14ac:dyDescent="0.25">
      <c r="A103" s="6" t="s">
        <v>289</v>
      </c>
      <c r="B103" s="5" t="s">
        <v>251</v>
      </c>
      <c r="C103" s="7"/>
      <c r="D103" s="15" t="s">
        <v>261</v>
      </c>
      <c r="E103" s="7">
        <v>2</v>
      </c>
      <c r="F103" s="15" t="s">
        <v>261</v>
      </c>
      <c r="G103" s="7">
        <v>2</v>
      </c>
      <c r="H103" s="15" t="s">
        <v>261</v>
      </c>
      <c r="I103" s="7">
        <v>0</v>
      </c>
      <c r="J103" s="7"/>
    </row>
    <row r="104" spans="1:10" ht="49.5" hidden="1" x14ac:dyDescent="0.25">
      <c r="A104" s="6" t="s">
        <v>290</v>
      </c>
      <c r="B104" s="5" t="s">
        <v>251</v>
      </c>
      <c r="C104" s="7"/>
      <c r="D104" s="15" t="s">
        <v>261</v>
      </c>
      <c r="E104" s="7">
        <v>236</v>
      </c>
      <c r="F104" s="15" t="s">
        <v>261</v>
      </c>
      <c r="G104" s="7">
        <v>271</v>
      </c>
      <c r="H104" s="15" t="s">
        <v>261</v>
      </c>
      <c r="I104" s="7">
        <v>289</v>
      </c>
      <c r="J104" s="7"/>
    </row>
    <row r="105" spans="1:10" ht="66" hidden="1" x14ac:dyDescent="0.25">
      <c r="A105" s="6" t="s">
        <v>291</v>
      </c>
      <c r="B105" s="5" t="s">
        <v>3</v>
      </c>
      <c r="C105" s="5" t="s">
        <v>47</v>
      </c>
      <c r="D105" s="15" t="s">
        <v>261</v>
      </c>
      <c r="E105" s="7">
        <v>0</v>
      </c>
      <c r="F105" s="15" t="s">
        <v>261</v>
      </c>
      <c r="G105" s="7">
        <v>3</v>
      </c>
      <c r="H105" s="15" t="s">
        <v>261</v>
      </c>
      <c r="I105" s="7">
        <v>0</v>
      </c>
      <c r="J105" s="5"/>
    </row>
    <row r="106" spans="1:10" ht="132" hidden="1" x14ac:dyDescent="0.25">
      <c r="A106" s="6" t="s">
        <v>293</v>
      </c>
      <c r="B106" s="5" t="s">
        <v>292</v>
      </c>
      <c r="C106" s="5" t="s">
        <v>76</v>
      </c>
      <c r="D106" s="15" t="s">
        <v>261</v>
      </c>
      <c r="E106" s="7">
        <v>41</v>
      </c>
      <c r="F106" s="15" t="s">
        <v>261</v>
      </c>
      <c r="G106" s="7">
        <v>41</v>
      </c>
      <c r="H106" s="15" t="s">
        <v>261</v>
      </c>
      <c r="I106" s="7">
        <v>41</v>
      </c>
      <c r="J106" s="5" t="s">
        <v>163</v>
      </c>
    </row>
    <row r="107" spans="1:10" ht="148.5" x14ac:dyDescent="0.25">
      <c r="A107" s="6" t="s">
        <v>304</v>
      </c>
      <c r="B107" s="5" t="s">
        <v>278</v>
      </c>
      <c r="C107" s="5" t="s">
        <v>129</v>
      </c>
      <c r="D107" s="15" t="s">
        <v>261</v>
      </c>
      <c r="E107" s="7">
        <v>1</v>
      </c>
      <c r="F107" s="15" t="s">
        <v>261</v>
      </c>
      <c r="G107" s="7">
        <v>1</v>
      </c>
      <c r="H107" s="15" t="s">
        <v>261</v>
      </c>
      <c r="I107" s="7">
        <v>1</v>
      </c>
      <c r="J107" s="5" t="s">
        <v>164</v>
      </c>
    </row>
    <row r="108" spans="1:10" ht="99" x14ac:dyDescent="0.25">
      <c r="A108" s="6" t="s">
        <v>294</v>
      </c>
      <c r="B108" s="5" t="s">
        <v>278</v>
      </c>
      <c r="C108" s="5" t="s">
        <v>129</v>
      </c>
      <c r="D108" s="15" t="s">
        <v>261</v>
      </c>
      <c r="E108" s="7">
        <v>2</v>
      </c>
      <c r="F108" s="15" t="s">
        <v>261</v>
      </c>
      <c r="G108" s="7">
        <v>2</v>
      </c>
      <c r="H108" s="15" t="s">
        <v>261</v>
      </c>
      <c r="I108" s="7">
        <v>2</v>
      </c>
      <c r="J108" s="5" t="s">
        <v>165</v>
      </c>
    </row>
    <row r="109" spans="1:10" ht="148.5" x14ac:dyDescent="0.25">
      <c r="A109" s="6" t="s">
        <v>295</v>
      </c>
      <c r="B109" s="5" t="s">
        <v>278</v>
      </c>
      <c r="C109" s="5" t="s">
        <v>129</v>
      </c>
      <c r="D109" s="15" t="s">
        <v>261</v>
      </c>
      <c r="E109" s="7">
        <v>1</v>
      </c>
      <c r="F109" s="15" t="s">
        <v>261</v>
      </c>
      <c r="G109" s="7">
        <v>1</v>
      </c>
      <c r="H109" s="15" t="s">
        <v>261</v>
      </c>
      <c r="I109" s="7">
        <v>1</v>
      </c>
      <c r="J109" s="5" t="s">
        <v>164</v>
      </c>
    </row>
    <row r="110" spans="1:10" ht="115.5" x14ac:dyDescent="0.25">
      <c r="A110" s="6" t="s">
        <v>107</v>
      </c>
      <c r="B110" s="5"/>
      <c r="C110" s="5" t="s">
        <v>129</v>
      </c>
      <c r="D110" s="15" t="s">
        <v>261</v>
      </c>
      <c r="E110" s="7" t="e">
        <f>'Раздел 3'!#REF!</f>
        <v>#REF!</v>
      </c>
      <c r="F110" s="15" t="s">
        <v>261</v>
      </c>
      <c r="G110" s="7" t="e">
        <f>'Раздел 3'!#REF!</f>
        <v>#REF!</v>
      </c>
      <c r="H110" s="15" t="s">
        <v>261</v>
      </c>
      <c r="I110" s="7" t="e">
        <f>'Раздел 3'!#REF!</f>
        <v>#REF!</v>
      </c>
      <c r="J110" s="5" t="s">
        <v>106</v>
      </c>
    </row>
    <row r="111" spans="1:10" ht="148.5" x14ac:dyDescent="0.25">
      <c r="A111" s="6" t="s">
        <v>108</v>
      </c>
      <c r="B111" s="5"/>
      <c r="C111" s="5" t="s">
        <v>129</v>
      </c>
      <c r="D111" s="7" t="s">
        <v>261</v>
      </c>
      <c r="E111" s="16" t="e">
        <f>'Раздел 3'!#REF!</f>
        <v>#REF!</v>
      </c>
      <c r="F111" s="15" t="s">
        <v>261</v>
      </c>
      <c r="G111" s="16" t="e">
        <f>'Раздел 3'!#REF!</f>
        <v>#REF!</v>
      </c>
      <c r="H111" s="15" t="s">
        <v>261</v>
      </c>
      <c r="I111" s="16" t="e">
        <f>'Раздел 3'!#REF!</f>
        <v>#REF!</v>
      </c>
      <c r="J111" s="5" t="s">
        <v>109</v>
      </c>
    </row>
    <row r="112" spans="1:10" ht="66" x14ac:dyDescent="0.25">
      <c r="A112" s="6" t="s">
        <v>111</v>
      </c>
      <c r="B112" s="5"/>
      <c r="C112" s="5" t="s">
        <v>110</v>
      </c>
      <c r="D112" s="7" t="s">
        <v>192</v>
      </c>
      <c r="E112" s="7">
        <v>100</v>
      </c>
      <c r="F112" s="7" t="s">
        <v>192</v>
      </c>
      <c r="G112" s="7">
        <v>100</v>
      </c>
      <c r="H112" s="7" t="s">
        <v>192</v>
      </c>
      <c r="I112" s="7">
        <v>100</v>
      </c>
      <c r="J112" s="5" t="s">
        <v>166</v>
      </c>
    </row>
    <row r="113" spans="1:10" ht="49.5" x14ac:dyDescent="0.25">
      <c r="A113" s="6" t="s">
        <v>112</v>
      </c>
      <c r="B113" s="5"/>
      <c r="C113" s="5" t="s">
        <v>129</v>
      </c>
      <c r="D113" s="7" t="s">
        <v>261</v>
      </c>
      <c r="E113" s="7">
        <v>32</v>
      </c>
      <c r="F113" s="7" t="s">
        <v>261</v>
      </c>
      <c r="G113" s="7">
        <v>32</v>
      </c>
      <c r="H113" s="7" t="s">
        <v>261</v>
      </c>
      <c r="I113" s="7">
        <v>30</v>
      </c>
      <c r="J113" s="7"/>
    </row>
    <row r="114" spans="1:10" ht="148.5" x14ac:dyDescent="0.25">
      <c r="A114" s="6" t="s">
        <v>296</v>
      </c>
      <c r="B114" s="5" t="s">
        <v>251</v>
      </c>
      <c r="C114" s="5" t="s">
        <v>167</v>
      </c>
      <c r="D114" s="7" t="s">
        <v>261</v>
      </c>
      <c r="E114" s="7">
        <v>3</v>
      </c>
      <c r="F114" s="7" t="s">
        <v>261</v>
      </c>
      <c r="G114" s="7">
        <v>3</v>
      </c>
      <c r="H114" s="7" t="s">
        <v>261</v>
      </c>
      <c r="I114" s="7">
        <v>3</v>
      </c>
      <c r="J114" s="5" t="s">
        <v>168</v>
      </c>
    </row>
    <row r="115" spans="1:10" ht="132" x14ac:dyDescent="0.25">
      <c r="A115" s="6" t="s">
        <v>113</v>
      </c>
      <c r="B115" s="5"/>
      <c r="C115" s="5" t="s">
        <v>169</v>
      </c>
      <c r="D115" s="7" t="s">
        <v>193</v>
      </c>
      <c r="E115" s="7">
        <v>100</v>
      </c>
      <c r="F115" s="7" t="s">
        <v>193</v>
      </c>
      <c r="G115" s="7">
        <v>100</v>
      </c>
      <c r="H115" s="7" t="s">
        <v>193</v>
      </c>
      <c r="I115" s="7">
        <v>100</v>
      </c>
      <c r="J115" s="5" t="s">
        <v>82</v>
      </c>
    </row>
    <row r="116" spans="1:10" ht="132" x14ac:dyDescent="0.25">
      <c r="A116" s="6" t="s">
        <v>252</v>
      </c>
      <c r="B116" s="5" t="s">
        <v>251</v>
      </c>
      <c r="C116" s="5" t="s">
        <v>116</v>
      </c>
      <c r="D116" s="5" t="s">
        <v>114</v>
      </c>
      <c r="E116" s="5">
        <v>100</v>
      </c>
      <c r="F116" s="5" t="s">
        <v>114</v>
      </c>
      <c r="G116" s="5">
        <v>100</v>
      </c>
      <c r="H116" s="5" t="s">
        <v>114</v>
      </c>
      <c r="I116" s="5">
        <v>100</v>
      </c>
      <c r="J116" s="5" t="s">
        <v>115</v>
      </c>
    </row>
    <row r="117" spans="1:10" ht="66" x14ac:dyDescent="0.25">
      <c r="A117" s="6" t="s">
        <v>253</v>
      </c>
      <c r="B117" s="5" t="s">
        <v>251</v>
      </c>
      <c r="C117" s="5" t="s">
        <v>170</v>
      </c>
      <c r="D117" s="7" t="s">
        <v>261</v>
      </c>
      <c r="E117" s="7" t="s">
        <v>207</v>
      </c>
      <c r="F117" s="7" t="s">
        <v>261</v>
      </c>
      <c r="G117" s="7" t="s">
        <v>207</v>
      </c>
      <c r="H117" s="7" t="s">
        <v>261</v>
      </c>
      <c r="I117" s="7" t="s">
        <v>207</v>
      </c>
      <c r="J117" s="5" t="s">
        <v>171</v>
      </c>
    </row>
    <row r="118" spans="1:10" ht="147.75" customHeight="1" x14ac:dyDescent="0.25">
      <c r="A118" s="6" t="s">
        <v>254</v>
      </c>
      <c r="B118" s="5" t="s">
        <v>251</v>
      </c>
      <c r="C118" s="5" t="s">
        <v>119</v>
      </c>
      <c r="D118" s="5" t="s">
        <v>117</v>
      </c>
      <c r="E118" s="5">
        <v>100</v>
      </c>
      <c r="F118" s="5" t="s">
        <v>117</v>
      </c>
      <c r="G118" s="5">
        <v>100</v>
      </c>
      <c r="H118" s="5" t="s">
        <v>117</v>
      </c>
      <c r="I118" s="5">
        <v>100</v>
      </c>
      <c r="J118" s="5" t="s">
        <v>118</v>
      </c>
    </row>
    <row r="119" spans="1:10" ht="181.5" x14ac:dyDescent="0.25">
      <c r="A119" s="6" t="s">
        <v>297</v>
      </c>
      <c r="B119" s="5" t="s">
        <v>251</v>
      </c>
      <c r="C119" s="5" t="s">
        <v>172</v>
      </c>
      <c r="D119" s="5" t="s">
        <v>120</v>
      </c>
      <c r="E119" s="5">
        <v>100</v>
      </c>
      <c r="F119" s="5" t="s">
        <v>120</v>
      </c>
      <c r="G119" s="5">
        <v>100</v>
      </c>
      <c r="H119" s="5" t="s">
        <v>120</v>
      </c>
      <c r="I119" s="5">
        <v>100</v>
      </c>
      <c r="J119" s="5" t="s">
        <v>121</v>
      </c>
    </row>
    <row r="120" spans="1:10" ht="132" x14ac:dyDescent="0.25">
      <c r="A120" s="6" t="s">
        <v>255</v>
      </c>
      <c r="B120" s="5" t="s">
        <v>251</v>
      </c>
      <c r="C120" s="5" t="s">
        <v>122</v>
      </c>
      <c r="D120" s="7" t="s">
        <v>261</v>
      </c>
      <c r="E120" s="7" t="s">
        <v>207</v>
      </c>
      <c r="F120" s="7" t="s">
        <v>261</v>
      </c>
      <c r="G120" s="7" t="s">
        <v>207</v>
      </c>
      <c r="H120" s="7" t="s">
        <v>261</v>
      </c>
      <c r="I120" s="7" t="s">
        <v>207</v>
      </c>
      <c r="J120" s="5" t="s">
        <v>123</v>
      </c>
    </row>
    <row r="121" spans="1:10" ht="115.5" x14ac:dyDescent="0.25">
      <c r="A121" s="6" t="s">
        <v>298</v>
      </c>
      <c r="B121" s="5" t="s">
        <v>278</v>
      </c>
      <c r="C121" s="5" t="s">
        <v>129</v>
      </c>
      <c r="D121" s="15" t="s">
        <v>261</v>
      </c>
      <c r="E121" s="7">
        <v>16</v>
      </c>
      <c r="F121" s="15" t="s">
        <v>261</v>
      </c>
      <c r="G121" s="7">
        <v>17</v>
      </c>
      <c r="H121" s="15" t="s">
        <v>261</v>
      </c>
      <c r="I121" s="7">
        <v>18</v>
      </c>
      <c r="J121" s="5" t="s">
        <v>173</v>
      </c>
    </row>
    <row r="122" spans="1:10" ht="82.5" x14ac:dyDescent="0.25">
      <c r="A122" s="6" t="s">
        <v>299</v>
      </c>
      <c r="B122" s="5" t="s">
        <v>278</v>
      </c>
      <c r="C122" s="5" t="s">
        <v>129</v>
      </c>
      <c r="D122" s="15" t="s">
        <v>261</v>
      </c>
      <c r="E122" s="7">
        <v>2</v>
      </c>
      <c r="F122" s="15" t="s">
        <v>261</v>
      </c>
      <c r="G122" s="7">
        <v>2</v>
      </c>
      <c r="H122" s="15" t="s">
        <v>261</v>
      </c>
      <c r="I122" s="7">
        <v>2</v>
      </c>
      <c r="J122" s="5" t="s">
        <v>174</v>
      </c>
    </row>
  </sheetData>
  <autoFilter ref="A5:K122">
    <filterColumn colId="3" showButton="0"/>
    <filterColumn colId="4" showButton="0"/>
    <filterColumn colId="5" showButton="0"/>
    <filterColumn colId="6" showButton="0"/>
    <filterColumn colId="7" showButton="0"/>
  </autoFilter>
  <mergeCells count="22">
    <mergeCell ref="A2:J2"/>
    <mergeCell ref="A3:J3"/>
    <mergeCell ref="A5:A7"/>
    <mergeCell ref="C5:C7"/>
    <mergeCell ref="D5:I5"/>
    <mergeCell ref="J5:J7"/>
    <mergeCell ref="D6:E6"/>
    <mergeCell ref="B5:B7"/>
    <mergeCell ref="A8:J8"/>
    <mergeCell ref="A9:J9"/>
    <mergeCell ref="A16:J16"/>
    <mergeCell ref="F6:G6"/>
    <mergeCell ref="H6:I6"/>
    <mergeCell ref="A15:J15"/>
    <mergeCell ref="A17:J17"/>
    <mergeCell ref="A29:J29"/>
    <mergeCell ref="A30:J30"/>
    <mergeCell ref="A88:J88"/>
    <mergeCell ref="A77:J77"/>
    <mergeCell ref="A26:J26"/>
    <mergeCell ref="A19:J19"/>
    <mergeCell ref="A21:J21"/>
  </mergeCells>
  <phoneticPr fontId="2" type="noConversion"/>
  <printOptions horizontalCentered="1"/>
  <pageMargins left="0.19685039370078741" right="0.19685039370078741" top="0.59055118110236227" bottom="0.3149606299212598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Раздел 3</vt:lpstr>
      <vt:lpstr>расчет показателей программы</vt:lpstr>
      <vt:lpstr>'Раздел 3'!Заголовки_для_печати</vt:lpstr>
      <vt:lpstr>'расчет показателей программы'!Заголовки_для_печати</vt:lpstr>
      <vt:lpstr>'Раздел 3'!Область_печати</vt:lpstr>
      <vt:lpstr>'расчет показателей программы'!Область_печати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2014-01-22T07:20:56Z</cp:lastPrinted>
  <dcterms:created xsi:type="dcterms:W3CDTF">2006-09-16T00:00:00Z</dcterms:created>
  <dcterms:modified xsi:type="dcterms:W3CDTF">2020-11-09T05:32:01Z</dcterms:modified>
</cp:coreProperties>
</file>