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2885"/>
  </bookViews>
  <sheets>
    <sheet name="таблица 1 " sheetId="3" r:id="rId1"/>
    <sheet name="таблица 3" sheetId="1" r:id="rId2"/>
    <sheet name="таблица 4" sheetId="4" r:id="rId3"/>
  </sheets>
  <externalReferences>
    <externalReference r:id="rId4"/>
  </externalReferences>
  <definedNames>
    <definedName name="_xlnm.Print_Area" localSheetId="0">'таблица 1 '!$A$1:$P$23</definedName>
    <definedName name="_xlnm.Print_Area" localSheetId="1">'таблица 3'!$A$1:$O$129</definedName>
    <definedName name="_xlnm.Print_Area" localSheetId="2">'таблица 4'!$A$1:$Q$129</definedName>
  </definedNames>
  <calcPr calcId="162913"/>
</workbook>
</file>

<file path=xl/calcChain.xml><?xml version="1.0" encoding="utf-8"?>
<calcChain xmlns="http://schemas.openxmlformats.org/spreadsheetml/2006/main">
  <c r="C128" i="4" l="1"/>
  <c r="E127" i="4"/>
  <c r="E126" i="4"/>
  <c r="F122" i="4"/>
  <c r="G122" i="4" s="1"/>
  <c r="H122" i="4" s="1"/>
  <c r="I122" i="4" s="1"/>
  <c r="J122" i="4" s="1"/>
  <c r="K122" i="4" s="1"/>
  <c r="L122" i="4" s="1"/>
  <c r="M122" i="4" s="1"/>
  <c r="N122" i="4" s="1"/>
  <c r="O122" i="4" s="1"/>
  <c r="E122" i="4"/>
  <c r="C122" i="4" s="1"/>
  <c r="F121" i="4"/>
  <c r="G121" i="4" s="1"/>
  <c r="H121" i="4" s="1"/>
  <c r="I121" i="4" s="1"/>
  <c r="J121" i="4" s="1"/>
  <c r="K121" i="4" s="1"/>
  <c r="L121" i="4" s="1"/>
  <c r="M121" i="4" s="1"/>
  <c r="N121" i="4" s="1"/>
  <c r="O121" i="4" s="1"/>
  <c r="E121" i="4"/>
  <c r="F117" i="4"/>
  <c r="G117" i="4" s="1"/>
  <c r="H117" i="4" s="1"/>
  <c r="I117" i="4" s="1"/>
  <c r="J117" i="4" s="1"/>
  <c r="K117" i="4" s="1"/>
  <c r="L117" i="4" s="1"/>
  <c r="M117" i="4" s="1"/>
  <c r="N117" i="4" s="1"/>
  <c r="O117" i="4" s="1"/>
  <c r="E117" i="4"/>
  <c r="C117" i="4" s="1"/>
  <c r="F116" i="4"/>
  <c r="G116" i="4" s="1"/>
  <c r="H116" i="4" s="1"/>
  <c r="I116" i="4" s="1"/>
  <c r="J116" i="4" s="1"/>
  <c r="K116" i="4" s="1"/>
  <c r="L116" i="4" s="1"/>
  <c r="M116" i="4" s="1"/>
  <c r="N116" i="4" s="1"/>
  <c r="O116" i="4" s="1"/>
  <c r="E116" i="4"/>
  <c r="G113" i="4"/>
  <c r="F113" i="4"/>
  <c r="F110" i="4" s="1"/>
  <c r="E113" i="4"/>
  <c r="E110" i="4" s="1"/>
  <c r="D113" i="4"/>
  <c r="G110" i="4"/>
  <c r="D110" i="4"/>
  <c r="C109" i="4"/>
  <c r="I108" i="4"/>
  <c r="I113" i="4" s="1"/>
  <c r="H108" i="4"/>
  <c r="H113" i="4" s="1"/>
  <c r="H105" i="4"/>
  <c r="G105" i="4"/>
  <c r="F105" i="4"/>
  <c r="E105" i="4"/>
  <c r="D105" i="4"/>
  <c r="C99" i="4"/>
  <c r="F98" i="4"/>
  <c r="G98" i="4" s="1"/>
  <c r="H98" i="4" s="1"/>
  <c r="I98" i="4" s="1"/>
  <c r="J98" i="4" s="1"/>
  <c r="K98" i="4" s="1"/>
  <c r="L98" i="4" s="1"/>
  <c r="M98" i="4" s="1"/>
  <c r="N98" i="4" s="1"/>
  <c r="O98" i="4" s="1"/>
  <c r="E98" i="4"/>
  <c r="F97" i="4"/>
  <c r="G97" i="4" s="1"/>
  <c r="H97" i="4" s="1"/>
  <c r="I97" i="4" s="1"/>
  <c r="J97" i="4" s="1"/>
  <c r="K97" i="4" s="1"/>
  <c r="L97" i="4" s="1"/>
  <c r="M97" i="4" s="1"/>
  <c r="N97" i="4" s="1"/>
  <c r="O97" i="4" s="1"/>
  <c r="E97" i="4"/>
  <c r="C94" i="4"/>
  <c r="G93" i="4"/>
  <c r="H93" i="4" s="1"/>
  <c r="I93" i="4" s="1"/>
  <c r="J93" i="4" s="1"/>
  <c r="K93" i="4" s="1"/>
  <c r="L93" i="4" s="1"/>
  <c r="M93" i="4" s="1"/>
  <c r="N93" i="4" s="1"/>
  <c r="O93" i="4" s="1"/>
  <c r="F93" i="4"/>
  <c r="C93" i="4" s="1"/>
  <c r="E93" i="4"/>
  <c r="G92" i="4"/>
  <c r="H92" i="4" s="1"/>
  <c r="F92" i="4"/>
  <c r="E92" i="4"/>
  <c r="G91" i="4"/>
  <c r="G101" i="4" s="1"/>
  <c r="F91" i="4"/>
  <c r="F101" i="4" s="1"/>
  <c r="E91" i="4"/>
  <c r="E101" i="4" s="1"/>
  <c r="D91" i="4"/>
  <c r="H89" i="4"/>
  <c r="H85" i="4" s="1"/>
  <c r="G89" i="4"/>
  <c r="F89" i="4"/>
  <c r="H88" i="4"/>
  <c r="I88" i="4" s="1"/>
  <c r="O87" i="4"/>
  <c r="M87" i="4"/>
  <c r="K87" i="4"/>
  <c r="I87" i="4"/>
  <c r="G87" i="4"/>
  <c r="C87" i="4" s="1"/>
  <c r="E87" i="4"/>
  <c r="O86" i="4"/>
  <c r="M86" i="4"/>
  <c r="K86" i="4"/>
  <c r="I86" i="4"/>
  <c r="G86" i="4"/>
  <c r="G85" i="4" s="1"/>
  <c r="E86" i="4"/>
  <c r="C86" i="4" s="1"/>
  <c r="F85" i="4"/>
  <c r="E85" i="4"/>
  <c r="D85" i="4"/>
  <c r="D101" i="4" s="1"/>
  <c r="C78" i="4"/>
  <c r="C77" i="4"/>
  <c r="C76" i="4"/>
  <c r="C75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C72" i="4"/>
  <c r="C71" i="4"/>
  <c r="C70" i="4"/>
  <c r="C69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 s="1"/>
  <c r="C67" i="4"/>
  <c r="J66" i="4"/>
  <c r="J63" i="4" s="1"/>
  <c r="I66" i="4"/>
  <c r="I63" i="4" s="1"/>
  <c r="H66" i="4"/>
  <c r="C65" i="4"/>
  <c r="C64" i="4"/>
  <c r="H63" i="4"/>
  <c r="G63" i="4"/>
  <c r="F63" i="4"/>
  <c r="E63" i="4"/>
  <c r="D63" i="4"/>
  <c r="C62" i="4"/>
  <c r="J61" i="4"/>
  <c r="J58" i="4" s="1"/>
  <c r="I61" i="4"/>
  <c r="I58" i="4" s="1"/>
  <c r="H61" i="4"/>
  <c r="C60" i="4"/>
  <c r="C59" i="4"/>
  <c r="H58" i="4"/>
  <c r="G58" i="4"/>
  <c r="F58" i="4"/>
  <c r="E58" i="4"/>
  <c r="D58" i="4"/>
  <c r="C56" i="4"/>
  <c r="J55" i="4"/>
  <c r="J52" i="4" s="1"/>
  <c r="I55" i="4"/>
  <c r="I52" i="4" s="1"/>
  <c r="H55" i="4"/>
  <c r="C54" i="4"/>
  <c r="C53" i="4"/>
  <c r="C52" i="4" s="1"/>
  <c r="H52" i="4"/>
  <c r="G52" i="4"/>
  <c r="F52" i="4"/>
  <c r="E52" i="4"/>
  <c r="D52" i="4"/>
  <c r="C51" i="4"/>
  <c r="J50" i="4"/>
  <c r="J47" i="4" s="1"/>
  <c r="I50" i="4"/>
  <c r="I47" i="4" s="1"/>
  <c r="H50" i="4"/>
  <c r="C49" i="4"/>
  <c r="C48" i="4"/>
  <c r="C47" i="4" s="1"/>
  <c r="H47" i="4"/>
  <c r="G47" i="4"/>
  <c r="F47" i="4"/>
  <c r="E47" i="4"/>
  <c r="D47" i="4"/>
  <c r="C42" i="4"/>
  <c r="H41" i="4"/>
  <c r="I41" i="4" s="1"/>
  <c r="J41" i="4" s="1"/>
  <c r="C40" i="4"/>
  <c r="C38" i="4" s="1"/>
  <c r="C39" i="4"/>
  <c r="I38" i="4"/>
  <c r="H38" i="4"/>
  <c r="G38" i="4"/>
  <c r="F38" i="4"/>
  <c r="E38" i="4"/>
  <c r="D38" i="4"/>
  <c r="C36" i="4"/>
  <c r="K35" i="4"/>
  <c r="H35" i="4"/>
  <c r="I35" i="4" s="1"/>
  <c r="J35" i="4" s="1"/>
  <c r="J32" i="4" s="1"/>
  <c r="C34" i="4"/>
  <c r="C32" i="4" s="1"/>
  <c r="C33" i="4"/>
  <c r="I32" i="4"/>
  <c r="H32" i="4"/>
  <c r="G32" i="4"/>
  <c r="F32" i="4"/>
  <c r="E32" i="4"/>
  <c r="D32" i="4"/>
  <c r="C30" i="4"/>
  <c r="I29" i="4"/>
  <c r="I26" i="4" s="1"/>
  <c r="H29" i="4"/>
  <c r="H26" i="4" s="1"/>
  <c r="C28" i="4"/>
  <c r="C27" i="4"/>
  <c r="G26" i="4"/>
  <c r="F26" i="4"/>
  <c r="E26" i="4"/>
  <c r="D26" i="4"/>
  <c r="C26" i="4"/>
  <c r="C25" i="4"/>
  <c r="I24" i="4"/>
  <c r="I21" i="4" s="1"/>
  <c r="H24" i="4"/>
  <c r="H21" i="4" s="1"/>
  <c r="C23" i="4"/>
  <c r="C22" i="4"/>
  <c r="G21" i="4"/>
  <c r="F21" i="4"/>
  <c r="E21" i="4"/>
  <c r="D21" i="4"/>
  <c r="C21" i="4"/>
  <c r="C20" i="4"/>
  <c r="I19" i="4"/>
  <c r="I16" i="4" s="1"/>
  <c r="H19" i="4"/>
  <c r="H16" i="4" s="1"/>
  <c r="C18" i="4"/>
  <c r="C17" i="4"/>
  <c r="G16" i="4"/>
  <c r="F16" i="4"/>
  <c r="E16" i="4"/>
  <c r="D16" i="4"/>
  <c r="C16" i="4"/>
  <c r="N129" i="1"/>
  <c r="M129" i="1"/>
  <c r="L129" i="1"/>
  <c r="K129" i="1"/>
  <c r="J129" i="1"/>
  <c r="I129" i="1"/>
  <c r="H129" i="1"/>
  <c r="G129" i="1"/>
  <c r="F129" i="1"/>
  <c r="E129" i="1"/>
  <c r="D129" i="1"/>
  <c r="C129" i="1"/>
  <c r="F128" i="1"/>
  <c r="E128" i="1"/>
  <c r="D128" i="1"/>
  <c r="F127" i="1"/>
  <c r="E127" i="1"/>
  <c r="D127" i="1"/>
  <c r="D126" i="1"/>
  <c r="D125" i="1"/>
  <c r="N114" i="1"/>
  <c r="M114" i="1"/>
  <c r="L114" i="1"/>
  <c r="K114" i="1"/>
  <c r="J114" i="1"/>
  <c r="I114" i="1"/>
  <c r="H114" i="1"/>
  <c r="G114" i="1"/>
  <c r="F114" i="1"/>
  <c r="E114" i="1"/>
  <c r="D114" i="1"/>
  <c r="D124" i="1" s="1"/>
  <c r="C114" i="1"/>
  <c r="N113" i="1"/>
  <c r="N123" i="1" s="1"/>
  <c r="M113" i="1"/>
  <c r="M123" i="1" s="1"/>
  <c r="L113" i="1"/>
  <c r="L123" i="1" s="1"/>
  <c r="K113" i="1"/>
  <c r="K123" i="1" s="1"/>
  <c r="J113" i="1"/>
  <c r="J123" i="1" s="1"/>
  <c r="I113" i="1"/>
  <c r="I123" i="1" s="1"/>
  <c r="H113" i="1"/>
  <c r="H123" i="1" s="1"/>
  <c r="G113" i="1"/>
  <c r="G123" i="1" s="1"/>
  <c r="F113" i="1"/>
  <c r="F123" i="1" s="1"/>
  <c r="F118" i="1" s="1"/>
  <c r="E113" i="1"/>
  <c r="E123" i="1" s="1"/>
  <c r="E118" i="1" s="1"/>
  <c r="D113" i="1"/>
  <c r="D123" i="1" s="1"/>
  <c r="C113" i="1"/>
  <c r="N112" i="1"/>
  <c r="M112" i="1"/>
  <c r="M122" i="1" s="1"/>
  <c r="L112" i="1"/>
  <c r="L122" i="1" s="1"/>
  <c r="K112" i="1"/>
  <c r="K122" i="1" s="1"/>
  <c r="J112" i="1"/>
  <c r="I112" i="1"/>
  <c r="I122" i="1" s="1"/>
  <c r="H112" i="1"/>
  <c r="G112" i="1"/>
  <c r="G122" i="1" s="1"/>
  <c r="G117" i="1" s="1"/>
  <c r="P117" i="1" s="1"/>
  <c r="P116" i="1" s="1"/>
  <c r="F112" i="1"/>
  <c r="E112" i="1"/>
  <c r="E122" i="1" s="1"/>
  <c r="E117" i="1" s="1"/>
  <c r="D112" i="1"/>
  <c r="D122" i="1" s="1"/>
  <c r="C112" i="1"/>
  <c r="N111" i="1"/>
  <c r="M111" i="1"/>
  <c r="M121" i="1" s="1"/>
  <c r="L111" i="1"/>
  <c r="K111" i="1"/>
  <c r="K121" i="1" s="1"/>
  <c r="J111" i="1"/>
  <c r="I111" i="1"/>
  <c r="I121" i="1" s="1"/>
  <c r="H111" i="1"/>
  <c r="H121" i="1" s="1"/>
  <c r="G111" i="1"/>
  <c r="G121" i="1" s="1"/>
  <c r="F111" i="1"/>
  <c r="E111" i="1"/>
  <c r="E121" i="1" s="1"/>
  <c r="D111" i="1"/>
  <c r="D121" i="1" s="1"/>
  <c r="C111" i="1"/>
  <c r="K110" i="1"/>
  <c r="G110" i="1"/>
  <c r="C110" i="1"/>
  <c r="C109" i="1"/>
  <c r="C108" i="1"/>
  <c r="N105" i="1"/>
  <c r="N110" i="1" s="1"/>
  <c r="M105" i="1"/>
  <c r="M110" i="1" s="1"/>
  <c r="L105" i="1"/>
  <c r="L110" i="1" s="1"/>
  <c r="K105" i="1"/>
  <c r="J105" i="1"/>
  <c r="J110" i="1" s="1"/>
  <c r="I105" i="1"/>
  <c r="I110" i="1" s="1"/>
  <c r="H105" i="1"/>
  <c r="H110" i="1" s="1"/>
  <c r="G105" i="1"/>
  <c r="F105" i="1"/>
  <c r="F110" i="1" s="1"/>
  <c r="E105" i="1"/>
  <c r="E110" i="1" s="1"/>
  <c r="D105" i="1"/>
  <c r="D110" i="1" s="1"/>
  <c r="C105" i="1"/>
  <c r="G99" i="1"/>
  <c r="G128" i="1" s="1"/>
  <c r="G98" i="1"/>
  <c r="G127" i="1" s="1"/>
  <c r="G97" i="1"/>
  <c r="E97" i="1"/>
  <c r="F97" i="1" s="1"/>
  <c r="G96" i="1"/>
  <c r="F96" i="1"/>
  <c r="E96" i="1"/>
  <c r="D96" i="1"/>
  <c r="C94" i="1"/>
  <c r="E93" i="1"/>
  <c r="F93" i="1" s="1"/>
  <c r="G93" i="1" s="1"/>
  <c r="H93" i="1" s="1"/>
  <c r="I93" i="1" s="1"/>
  <c r="J93" i="1" s="1"/>
  <c r="K93" i="1" s="1"/>
  <c r="L93" i="1" s="1"/>
  <c r="M93" i="1" s="1"/>
  <c r="N93" i="1" s="1"/>
  <c r="E92" i="1"/>
  <c r="F92" i="1" s="1"/>
  <c r="D91" i="1"/>
  <c r="G89" i="1"/>
  <c r="H89" i="1" s="1"/>
  <c r="I89" i="1" s="1"/>
  <c r="F89" i="1"/>
  <c r="E89" i="1"/>
  <c r="C88" i="1"/>
  <c r="N87" i="1"/>
  <c r="L87" i="1"/>
  <c r="J87" i="1"/>
  <c r="H87" i="1"/>
  <c r="F87" i="1"/>
  <c r="C87" i="1" s="1"/>
  <c r="N86" i="1"/>
  <c r="L86" i="1"/>
  <c r="J86" i="1"/>
  <c r="H86" i="1"/>
  <c r="F86" i="1"/>
  <c r="F85" i="1" s="1"/>
  <c r="C86" i="1"/>
  <c r="G85" i="1"/>
  <c r="E85" i="1"/>
  <c r="D85" i="1"/>
  <c r="C78" i="1"/>
  <c r="C77" i="1"/>
  <c r="C76" i="1"/>
  <c r="C75" i="1"/>
  <c r="N74" i="1"/>
  <c r="M74" i="1"/>
  <c r="L74" i="1"/>
  <c r="K74" i="1"/>
  <c r="J74" i="1"/>
  <c r="I74" i="1"/>
  <c r="H74" i="1"/>
  <c r="G74" i="1"/>
  <c r="F74" i="1"/>
  <c r="E74" i="1"/>
  <c r="D74" i="1"/>
  <c r="C74" i="1"/>
  <c r="C72" i="1"/>
  <c r="C71" i="1"/>
  <c r="C70" i="1"/>
  <c r="C69" i="1"/>
  <c r="N68" i="1"/>
  <c r="M68" i="1"/>
  <c r="L68" i="1"/>
  <c r="K68" i="1"/>
  <c r="J68" i="1"/>
  <c r="I68" i="1"/>
  <c r="H68" i="1"/>
  <c r="G68" i="1"/>
  <c r="F68" i="1"/>
  <c r="E68" i="1"/>
  <c r="D68" i="1"/>
  <c r="C68" i="1"/>
  <c r="C67" i="1"/>
  <c r="H66" i="1"/>
  <c r="I66" i="1" s="1"/>
  <c r="G66" i="1"/>
  <c r="C65" i="1"/>
  <c r="C64" i="1"/>
  <c r="G63" i="1"/>
  <c r="F63" i="1"/>
  <c r="E63" i="1"/>
  <c r="D63" i="1"/>
  <c r="C62" i="1"/>
  <c r="C58" i="1" s="1"/>
  <c r="C61" i="1"/>
  <c r="C60" i="1"/>
  <c r="C59" i="1"/>
  <c r="N58" i="1"/>
  <c r="M58" i="1"/>
  <c r="L58" i="1"/>
  <c r="K58" i="1"/>
  <c r="J58" i="1"/>
  <c r="I58" i="1"/>
  <c r="H58" i="1"/>
  <c r="G58" i="1"/>
  <c r="F58" i="1"/>
  <c r="E58" i="1"/>
  <c r="D58" i="1"/>
  <c r="C56" i="1"/>
  <c r="C52" i="1" s="1"/>
  <c r="C55" i="1"/>
  <c r="C54" i="1"/>
  <c r="C53" i="1"/>
  <c r="N52" i="1"/>
  <c r="M52" i="1"/>
  <c r="L52" i="1"/>
  <c r="K52" i="1"/>
  <c r="J52" i="1"/>
  <c r="I52" i="1"/>
  <c r="H52" i="1"/>
  <c r="G52" i="1"/>
  <c r="F52" i="1"/>
  <c r="E52" i="1"/>
  <c r="D52" i="1"/>
  <c r="C51" i="1"/>
  <c r="C47" i="1" s="1"/>
  <c r="C50" i="1"/>
  <c r="C49" i="1"/>
  <c r="C48" i="1"/>
  <c r="N47" i="1"/>
  <c r="M47" i="1"/>
  <c r="L47" i="1"/>
  <c r="K47" i="1"/>
  <c r="J47" i="1"/>
  <c r="I47" i="1"/>
  <c r="H47" i="1"/>
  <c r="G47" i="1"/>
  <c r="F47" i="1"/>
  <c r="E47" i="1"/>
  <c r="D47" i="1"/>
  <c r="N43" i="1"/>
  <c r="M43" i="1"/>
  <c r="L43" i="1"/>
  <c r="K43" i="1"/>
  <c r="J43" i="1"/>
  <c r="I43" i="1"/>
  <c r="H43" i="1"/>
  <c r="G43" i="1"/>
  <c r="F43" i="1"/>
  <c r="E43" i="1"/>
  <c r="D43" i="1"/>
  <c r="C43" i="1"/>
  <c r="C42" i="1"/>
  <c r="G41" i="1"/>
  <c r="H41" i="1" s="1"/>
  <c r="I41" i="1" s="1"/>
  <c r="J41" i="1" s="1"/>
  <c r="K41" i="1" s="1"/>
  <c r="L41" i="1" s="1"/>
  <c r="M41" i="1" s="1"/>
  <c r="N41" i="1" s="1"/>
  <c r="C40" i="1"/>
  <c r="C39" i="1"/>
  <c r="C36" i="1"/>
  <c r="G35" i="1"/>
  <c r="H35" i="1" s="1"/>
  <c r="I35" i="1" s="1"/>
  <c r="J35" i="1" s="1"/>
  <c r="K35" i="1" s="1"/>
  <c r="L35" i="1" s="1"/>
  <c r="M35" i="1" s="1"/>
  <c r="N35" i="1" s="1"/>
  <c r="C34" i="1"/>
  <c r="C33" i="1"/>
  <c r="C30" i="1"/>
  <c r="I29" i="1"/>
  <c r="J29" i="1" s="1"/>
  <c r="K29" i="1" s="1"/>
  <c r="L29" i="1" s="1"/>
  <c r="M29" i="1" s="1"/>
  <c r="N29" i="1" s="1"/>
  <c r="H29" i="1"/>
  <c r="G29" i="1"/>
  <c r="C28" i="1"/>
  <c r="C27" i="1"/>
  <c r="C25" i="1"/>
  <c r="H24" i="1"/>
  <c r="I24" i="1" s="1"/>
  <c r="J24" i="1" s="1"/>
  <c r="K24" i="1" s="1"/>
  <c r="L24" i="1" s="1"/>
  <c r="M24" i="1" s="1"/>
  <c r="N24" i="1" s="1"/>
  <c r="G24" i="1"/>
  <c r="C23" i="1"/>
  <c r="C22" i="1"/>
  <c r="C20" i="1"/>
  <c r="G19" i="1"/>
  <c r="H19" i="1" s="1"/>
  <c r="I19" i="1" s="1"/>
  <c r="J19" i="1" s="1"/>
  <c r="K19" i="1" s="1"/>
  <c r="L19" i="1" s="1"/>
  <c r="M19" i="1" s="1"/>
  <c r="N19" i="1" s="1"/>
  <c r="C18" i="1"/>
  <c r="C17" i="1"/>
  <c r="J89" i="1" l="1"/>
  <c r="K89" i="1" s="1"/>
  <c r="I85" i="1"/>
  <c r="I63" i="1"/>
  <c r="J66" i="1"/>
  <c r="H85" i="1"/>
  <c r="J85" i="1"/>
  <c r="G92" i="1"/>
  <c r="F91" i="1"/>
  <c r="F101" i="1" s="1"/>
  <c r="D101" i="1"/>
  <c r="H63" i="1"/>
  <c r="E91" i="1"/>
  <c r="F126" i="1"/>
  <c r="F125" i="1" s="1"/>
  <c r="E120" i="1"/>
  <c r="E124" i="1"/>
  <c r="E119" i="1" s="1"/>
  <c r="I124" i="1"/>
  <c r="I119" i="1" s="1"/>
  <c r="C93" i="1"/>
  <c r="G126" i="1"/>
  <c r="G125" i="1" s="1"/>
  <c r="H97" i="1"/>
  <c r="F121" i="1"/>
  <c r="C121" i="1" s="1"/>
  <c r="J121" i="1"/>
  <c r="N121" i="1"/>
  <c r="F122" i="1"/>
  <c r="F117" i="1" s="1"/>
  <c r="J122" i="1"/>
  <c r="N122" i="1"/>
  <c r="F124" i="1"/>
  <c r="F119" i="1" s="1"/>
  <c r="J124" i="1"/>
  <c r="J119" i="1" s="1"/>
  <c r="G116" i="1"/>
  <c r="G118" i="1"/>
  <c r="P118" i="1" s="1"/>
  <c r="P119" i="1" s="1"/>
  <c r="G124" i="1"/>
  <c r="G119" i="1" s="1"/>
  <c r="K124" i="1"/>
  <c r="K119" i="1" s="1"/>
  <c r="D120" i="1"/>
  <c r="D116" i="1"/>
  <c r="H120" i="1"/>
  <c r="L121" i="1"/>
  <c r="C122" i="1"/>
  <c r="D117" i="1"/>
  <c r="H122" i="1"/>
  <c r="C123" i="1"/>
  <c r="D118" i="1"/>
  <c r="D119" i="1"/>
  <c r="H124" i="1"/>
  <c r="H119" i="1" s="1"/>
  <c r="J19" i="4"/>
  <c r="J24" i="4"/>
  <c r="J29" i="4"/>
  <c r="D43" i="4"/>
  <c r="D118" i="4" s="1"/>
  <c r="H43" i="4"/>
  <c r="C43" i="4"/>
  <c r="E118" i="4"/>
  <c r="E123" i="4" s="1"/>
  <c r="C98" i="4"/>
  <c r="H110" i="4"/>
  <c r="H98" i="1"/>
  <c r="E126" i="1"/>
  <c r="K32" i="4"/>
  <c r="L35" i="4"/>
  <c r="E43" i="4"/>
  <c r="I43" i="4"/>
  <c r="J38" i="4"/>
  <c r="K41" i="4"/>
  <c r="C89" i="4"/>
  <c r="I92" i="4"/>
  <c r="H91" i="4"/>
  <c r="I110" i="4"/>
  <c r="C116" i="4"/>
  <c r="C121" i="4"/>
  <c r="C126" i="4"/>
  <c r="H99" i="1"/>
  <c r="F43" i="4"/>
  <c r="C97" i="4"/>
  <c r="C127" i="4"/>
  <c r="G43" i="4"/>
  <c r="G118" i="4" s="1"/>
  <c r="G123" i="4" s="1"/>
  <c r="J88" i="4"/>
  <c r="J108" i="4"/>
  <c r="F118" i="4"/>
  <c r="F123" i="4" s="1"/>
  <c r="K50" i="4"/>
  <c r="K55" i="4"/>
  <c r="K61" i="4"/>
  <c r="K66" i="4"/>
  <c r="I89" i="4"/>
  <c r="J89" i="4" s="1"/>
  <c r="K89" i="4" s="1"/>
  <c r="L89" i="4" s="1"/>
  <c r="M89" i="4" s="1"/>
  <c r="N89" i="4" s="1"/>
  <c r="O89" i="4" s="1"/>
  <c r="F126" i="4"/>
  <c r="G126" i="4" s="1"/>
  <c r="H126" i="4" s="1"/>
  <c r="I126" i="4" s="1"/>
  <c r="J126" i="4" s="1"/>
  <c r="K126" i="4" s="1"/>
  <c r="L126" i="4" s="1"/>
  <c r="M126" i="4" s="1"/>
  <c r="N126" i="4" s="1"/>
  <c r="O126" i="4" s="1"/>
  <c r="F127" i="4"/>
  <c r="G127" i="4" s="1"/>
  <c r="H127" i="4" s="1"/>
  <c r="I127" i="4" s="1"/>
  <c r="J127" i="4" s="1"/>
  <c r="K127" i="4" s="1"/>
  <c r="L127" i="4" s="1"/>
  <c r="M127" i="4" s="1"/>
  <c r="N127" i="4" s="1"/>
  <c r="O127" i="4" s="1"/>
  <c r="I105" i="4"/>
  <c r="D123" i="4" l="1"/>
  <c r="K47" i="4"/>
  <c r="L50" i="4"/>
  <c r="E125" i="1"/>
  <c r="G115" i="1"/>
  <c r="G130" i="1" s="1"/>
  <c r="G131" i="1" s="1"/>
  <c r="J26" i="4"/>
  <c r="K29" i="4"/>
  <c r="I97" i="1"/>
  <c r="H96" i="1"/>
  <c r="H126" i="1"/>
  <c r="K120" i="1"/>
  <c r="I120" i="1"/>
  <c r="K58" i="4"/>
  <c r="L61" i="4"/>
  <c r="J113" i="4"/>
  <c r="J105" i="4"/>
  <c r="K108" i="4"/>
  <c r="H128" i="1"/>
  <c r="I99" i="1"/>
  <c r="J92" i="4"/>
  <c r="I91" i="4"/>
  <c r="I101" i="4" s="1"/>
  <c r="I118" i="4" s="1"/>
  <c r="I123" i="4" s="1"/>
  <c r="K38" i="4"/>
  <c r="L41" i="4"/>
  <c r="L32" i="4"/>
  <c r="M35" i="4"/>
  <c r="J21" i="4"/>
  <c r="J43" i="4" s="1"/>
  <c r="K24" i="4"/>
  <c r="E116" i="1"/>
  <c r="E115" i="1" s="1"/>
  <c r="H92" i="1"/>
  <c r="G91" i="1"/>
  <c r="G101" i="1" s="1"/>
  <c r="J16" i="4"/>
  <c r="K19" i="4"/>
  <c r="J120" i="1"/>
  <c r="E101" i="1"/>
  <c r="L89" i="1"/>
  <c r="K85" i="1"/>
  <c r="I85" i="4"/>
  <c r="D115" i="1"/>
  <c r="F120" i="1"/>
  <c r="F116" i="1"/>
  <c r="F115" i="1" s="1"/>
  <c r="K66" i="1"/>
  <c r="J63" i="1"/>
  <c r="K52" i="4"/>
  <c r="L55" i="4"/>
  <c r="K63" i="4"/>
  <c r="L66" i="4"/>
  <c r="K88" i="4"/>
  <c r="J85" i="4"/>
  <c r="H101" i="4"/>
  <c r="H118" i="4" s="1"/>
  <c r="H123" i="4" s="1"/>
  <c r="I98" i="1"/>
  <c r="H127" i="1"/>
  <c r="H117" i="1" s="1"/>
  <c r="G120" i="1"/>
  <c r="Q117" i="1" l="1"/>
  <c r="Q116" i="1" s="1"/>
  <c r="M66" i="4"/>
  <c r="L63" i="4"/>
  <c r="L38" i="4"/>
  <c r="M41" i="4"/>
  <c r="I128" i="1"/>
  <c r="I118" i="1" s="1"/>
  <c r="R118" i="1" s="1"/>
  <c r="R119" i="1" s="1"/>
  <c r="J99" i="1"/>
  <c r="J110" i="4"/>
  <c r="J118" i="4"/>
  <c r="J123" i="4" s="1"/>
  <c r="K26" i="4"/>
  <c r="L29" i="4"/>
  <c r="K63" i="1"/>
  <c r="L66" i="1"/>
  <c r="M89" i="1"/>
  <c r="L85" i="1"/>
  <c r="L124" i="1"/>
  <c r="I92" i="1"/>
  <c r="H91" i="1"/>
  <c r="K43" i="4"/>
  <c r="H118" i="1"/>
  <c r="M61" i="4"/>
  <c r="L58" i="4"/>
  <c r="M50" i="4"/>
  <c r="L47" i="4"/>
  <c r="L108" i="4"/>
  <c r="K113" i="4"/>
  <c r="K105" i="4"/>
  <c r="H125" i="1"/>
  <c r="H116" i="1"/>
  <c r="H115" i="1" s="1"/>
  <c r="H130" i="1" s="1"/>
  <c r="H131" i="1" s="1"/>
  <c r="M55" i="4"/>
  <c r="L52" i="4"/>
  <c r="K16" i="4"/>
  <c r="L19" i="4"/>
  <c r="I127" i="1"/>
  <c r="I117" i="1" s="1"/>
  <c r="R117" i="1" s="1"/>
  <c r="R116" i="1" s="1"/>
  <c r="J98" i="1"/>
  <c r="K21" i="4"/>
  <c r="L24" i="4"/>
  <c r="J91" i="4"/>
  <c r="J101" i="4" s="1"/>
  <c r="K92" i="4"/>
  <c r="N35" i="4"/>
  <c r="M32" i="4"/>
  <c r="L88" i="4"/>
  <c r="K85" i="4"/>
  <c r="J97" i="1"/>
  <c r="I96" i="1"/>
  <c r="I126" i="1"/>
  <c r="N32" i="4" l="1"/>
  <c r="O35" i="4"/>
  <c r="O32" i="4" s="1"/>
  <c r="M52" i="4"/>
  <c r="N55" i="4"/>
  <c r="K110" i="4"/>
  <c r="M47" i="4"/>
  <c r="N50" i="4"/>
  <c r="J92" i="1"/>
  <c r="I91" i="1"/>
  <c r="I101" i="1" s="1"/>
  <c r="N89" i="1"/>
  <c r="M85" i="1"/>
  <c r="M124" i="1"/>
  <c r="N41" i="4"/>
  <c r="M38" i="4"/>
  <c r="J126" i="1"/>
  <c r="J96" i="1"/>
  <c r="K97" i="1"/>
  <c r="M24" i="4"/>
  <c r="L21" i="4"/>
  <c r="M19" i="4"/>
  <c r="L16" i="4"/>
  <c r="M108" i="4"/>
  <c r="L113" i="4"/>
  <c r="L105" i="4"/>
  <c r="M29" i="4"/>
  <c r="L26" i="4"/>
  <c r="L43" i="4"/>
  <c r="M88" i="4"/>
  <c r="L85" i="4"/>
  <c r="M58" i="4"/>
  <c r="N61" i="4"/>
  <c r="L119" i="1"/>
  <c r="L120" i="1"/>
  <c r="M66" i="1"/>
  <c r="L63" i="1"/>
  <c r="J128" i="1"/>
  <c r="J118" i="1" s="1"/>
  <c r="S118" i="1" s="1"/>
  <c r="S119" i="1" s="1"/>
  <c r="K99" i="1"/>
  <c r="I125" i="1"/>
  <c r="I116" i="1"/>
  <c r="L92" i="4"/>
  <c r="K91" i="4"/>
  <c r="K101" i="4" s="1"/>
  <c r="K118" i="4" s="1"/>
  <c r="J127" i="1"/>
  <c r="K98" i="1"/>
  <c r="Q118" i="1"/>
  <c r="Q119" i="1" s="1"/>
  <c r="H101" i="1"/>
  <c r="M63" i="4"/>
  <c r="N66" i="4"/>
  <c r="K123" i="4" l="1"/>
  <c r="N63" i="4"/>
  <c r="O66" i="4"/>
  <c r="O63" i="4" s="1"/>
  <c r="C63" i="4" s="1"/>
  <c r="J117" i="1"/>
  <c r="M63" i="1"/>
  <c r="N66" i="1"/>
  <c r="N63" i="1" s="1"/>
  <c r="N58" i="4"/>
  <c r="O61" i="4"/>
  <c r="O58" i="4" s="1"/>
  <c r="N88" i="4"/>
  <c r="M85" i="4"/>
  <c r="M16" i="4"/>
  <c r="N19" i="4"/>
  <c r="K126" i="1"/>
  <c r="L97" i="1"/>
  <c r="K96" i="1"/>
  <c r="M43" i="4"/>
  <c r="N85" i="1"/>
  <c r="C85" i="1" s="1"/>
  <c r="N124" i="1"/>
  <c r="C89" i="1"/>
  <c r="N47" i="4"/>
  <c r="O50" i="4"/>
  <c r="O47" i="4" s="1"/>
  <c r="N52" i="4"/>
  <c r="O55" i="4"/>
  <c r="O52" i="4" s="1"/>
  <c r="K128" i="1"/>
  <c r="K118" i="1" s="1"/>
  <c r="L99" i="1"/>
  <c r="C58" i="4"/>
  <c r="L118" i="4"/>
  <c r="L123" i="4" s="1"/>
  <c r="L110" i="4"/>
  <c r="N38" i="4"/>
  <c r="O41" i="4"/>
  <c r="O38" i="4" s="1"/>
  <c r="M92" i="4"/>
  <c r="L91" i="4"/>
  <c r="L101" i="4" s="1"/>
  <c r="M113" i="4"/>
  <c r="M105" i="4"/>
  <c r="N108" i="4"/>
  <c r="M21" i="4"/>
  <c r="N24" i="4"/>
  <c r="J125" i="1"/>
  <c r="J116" i="1"/>
  <c r="J115" i="1" s="1"/>
  <c r="J130" i="1" s="1"/>
  <c r="J131" i="1" s="1"/>
  <c r="M119" i="1"/>
  <c r="M120" i="1"/>
  <c r="K92" i="1"/>
  <c r="J91" i="1"/>
  <c r="K127" i="1"/>
  <c r="K117" i="1" s="1"/>
  <c r="T117" i="1" s="1"/>
  <c r="T116" i="1" s="1"/>
  <c r="L98" i="1"/>
  <c r="I115" i="1"/>
  <c r="M26" i="4"/>
  <c r="N29" i="4"/>
  <c r="C120" i="1" l="1"/>
  <c r="M98" i="1"/>
  <c r="L127" i="1"/>
  <c r="L117" i="1" s="1"/>
  <c r="U117" i="1" s="1"/>
  <c r="U116" i="1" s="1"/>
  <c r="L92" i="1"/>
  <c r="K91" i="1"/>
  <c r="K101" i="1" s="1"/>
  <c r="N113" i="4"/>
  <c r="N105" i="4"/>
  <c r="O108" i="4"/>
  <c r="C108" i="4"/>
  <c r="N92" i="4"/>
  <c r="M91" i="4"/>
  <c r="N119" i="1"/>
  <c r="C119" i="1" s="1"/>
  <c r="N120" i="1"/>
  <c r="C124" i="1"/>
  <c r="M97" i="1"/>
  <c r="L96" i="1"/>
  <c r="L126" i="1"/>
  <c r="S117" i="1"/>
  <c r="S116" i="1" s="1"/>
  <c r="L128" i="1"/>
  <c r="L118" i="1" s="1"/>
  <c r="U118" i="1" s="1"/>
  <c r="U119" i="1" s="1"/>
  <c r="M99" i="1"/>
  <c r="K125" i="1"/>
  <c r="K116" i="1"/>
  <c r="K115" i="1" s="1"/>
  <c r="K130" i="1" s="1"/>
  <c r="K131" i="1" s="1"/>
  <c r="O88" i="4"/>
  <c r="N85" i="4"/>
  <c r="C63" i="1"/>
  <c r="N26" i="4"/>
  <c r="N43" i="4" s="1"/>
  <c r="O29" i="4"/>
  <c r="O26" i="4" s="1"/>
  <c r="N21" i="4"/>
  <c r="O24" i="4"/>
  <c r="O21" i="4" s="1"/>
  <c r="M110" i="4"/>
  <c r="T118" i="1"/>
  <c r="T119" i="1" s="1"/>
  <c r="N16" i="4"/>
  <c r="O19" i="4"/>
  <c r="O16" i="4" s="1"/>
  <c r="O43" i="4" s="1"/>
  <c r="I130" i="1"/>
  <c r="I131" i="1" s="1"/>
  <c r="J101" i="1"/>
  <c r="O85" i="4" l="1"/>
  <c r="C85" i="4" s="1"/>
  <c r="C88" i="4"/>
  <c r="C113" i="4"/>
  <c r="C110" i="4" s="1"/>
  <c r="C105" i="4"/>
  <c r="M127" i="1"/>
  <c r="N98" i="1"/>
  <c r="N127" i="1" s="1"/>
  <c r="N117" i="1" s="1"/>
  <c r="W117" i="1" s="1"/>
  <c r="W116" i="1" s="1"/>
  <c r="N97" i="1"/>
  <c r="M96" i="1"/>
  <c r="M126" i="1"/>
  <c r="O113" i="4"/>
  <c r="O105" i="4"/>
  <c r="M92" i="1"/>
  <c r="L91" i="1"/>
  <c r="L101" i="1" s="1"/>
  <c r="M101" i="4"/>
  <c r="M118" i="4" s="1"/>
  <c r="M128" i="1"/>
  <c r="M118" i="1" s="1"/>
  <c r="V118" i="1" s="1"/>
  <c r="V119" i="1" s="1"/>
  <c r="N99" i="1"/>
  <c r="N128" i="1" s="1"/>
  <c r="N118" i="1" s="1"/>
  <c r="W118" i="1" s="1"/>
  <c r="W119" i="1" s="1"/>
  <c r="C99" i="1"/>
  <c r="L125" i="1"/>
  <c r="L116" i="1"/>
  <c r="L115" i="1" s="1"/>
  <c r="N91" i="4"/>
  <c r="N101" i="4" s="1"/>
  <c r="O92" i="4"/>
  <c r="N110" i="4"/>
  <c r="N118" i="4"/>
  <c r="N123" i="4" s="1"/>
  <c r="L130" i="1" l="1"/>
  <c r="L131" i="1" s="1"/>
  <c r="M125" i="1"/>
  <c r="M116" i="1"/>
  <c r="C128" i="1"/>
  <c r="M123" i="4"/>
  <c r="N92" i="1"/>
  <c r="N91" i="1" s="1"/>
  <c r="M91" i="1"/>
  <c r="M101" i="1" s="1"/>
  <c r="C92" i="1"/>
  <c r="M117" i="1"/>
  <c r="C127" i="1"/>
  <c r="O91" i="4"/>
  <c r="C92" i="4"/>
  <c r="C91" i="1"/>
  <c r="N126" i="1"/>
  <c r="N96" i="1"/>
  <c r="C97" i="1"/>
  <c r="C96" i="1" s="1"/>
  <c r="C98" i="1"/>
  <c r="C118" i="1"/>
  <c r="O110" i="4"/>
  <c r="C101" i="1" l="1"/>
  <c r="M115" i="1"/>
  <c r="N125" i="1"/>
  <c r="C125" i="1" s="1"/>
  <c r="N116" i="1"/>
  <c r="N115" i="1" s="1"/>
  <c r="N130" i="1" s="1"/>
  <c r="N131" i="1" s="1"/>
  <c r="O101" i="4"/>
  <c r="O118" i="4" s="1"/>
  <c r="C91" i="4"/>
  <c r="C101" i="4" s="1"/>
  <c r="N101" i="1"/>
  <c r="C126" i="1"/>
  <c r="V117" i="1"/>
  <c r="V116" i="1" s="1"/>
  <c r="C117" i="1"/>
  <c r="C116" i="1" l="1"/>
  <c r="O123" i="4"/>
  <c r="C123" i="4" s="1"/>
  <c r="C118" i="4"/>
  <c r="M130" i="1"/>
  <c r="M131" i="1" s="1"/>
  <c r="C115" i="1"/>
</calcChain>
</file>

<file path=xl/sharedStrings.xml><?xml version="1.0" encoding="utf-8"?>
<sst xmlns="http://schemas.openxmlformats.org/spreadsheetml/2006/main" count="429" uniqueCount="117">
  <si>
    <t>Наименование</t>
  </si>
  <si>
    <t>Источники финансирования</t>
  </si>
  <si>
    <t>Объем финансир. (всего, руб.)</t>
  </si>
  <si>
    <t>В том числе по годам</t>
  </si>
  <si>
    <t>Ответственный (администратор или соадминистратор)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</si>
  <si>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</si>
  <si>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</si>
  <si>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</si>
  <si>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</si>
  <si>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</si>
  <si>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</si>
  <si>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</si>
  <si>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</si>
  <si>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</si>
  <si>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</si>
  <si>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</si>
  <si>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</si>
  <si>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Целевые показатели результатов реализации муниципальной программы</t>
  </si>
  <si>
    <t>всего, в том числе</t>
  </si>
  <si>
    <t xml:space="preserve">Цель подпрограммы: формирование эффективной системы муниципального управления посредством использования информационных и телекоммуникационных технологий </t>
  </si>
  <si>
    <t>за счет межбюджетных трансфертов из федерального бюджета</t>
  </si>
  <si>
    <t xml:space="preserve">за счет межбюджетных трансфертов из окружного бюджета </t>
  </si>
  <si>
    <t xml:space="preserve">за счет средств местного бюджета </t>
  </si>
  <si>
    <t xml:space="preserve">за счет других источников </t>
  </si>
  <si>
    <t xml:space="preserve">Задача 2.3. Обеспечение безопасности функционирования информационных и телекоммуникационных систем </t>
  </si>
  <si>
    <t>Задача 2.4. Развитие муниципальной информационно-телекоммуникационной инфраструктуры</t>
  </si>
  <si>
    <t>Цель подпрограммы: повышение результативности расходования бюджетных средств на мероприятия в сфере информационно-коммуникационных технологий, связи и телекоммуникаций</t>
  </si>
  <si>
    <t xml:space="preserve">Задача 3. Осуществление возложенных на учреждение функций, в том числе отдельных вопросов местного значения </t>
  </si>
  <si>
    <t>МКУ "УИТС
г. Сургута"</t>
  </si>
  <si>
    <t xml:space="preserve">Задача 2.1. Формирование и реализация единой политики в области информационно-коммуникационных технологий </t>
  </si>
  <si>
    <t xml:space="preserve">Подпрограмма «Обеспечение выполнения функций муниципальным казённым учреждением «Управление информационных технологий и связи города Сургута» </t>
  </si>
  <si>
    <t>Задача 1.2. Повышения качества и доступности электронных сервисов предоставления муниципальных услуг, а также услуг, предоставляемых муниципальными учреждениями и другими организациями, с помощью информационных технологий</t>
  </si>
  <si>
    <t>Наименование показателя</t>
  </si>
  <si>
    <t>Базовый показатель</t>
  </si>
  <si>
    <t>Номер целевого показателя</t>
  </si>
  <si>
    <t>Итоговое значение показателя</t>
  </si>
  <si>
    <t>Оценка качества функционирования официального портала Администрации города (место, занятое в рейтинге по итогам конкурса официальных интернет-сайтов муниципальных образований автономного округа), не ниже</t>
  </si>
  <si>
    <t>Среднее количество групп тематических слоев геоинформационных систем, используемых пользователями публичного сегмента муниципальной  Геоинформационной системы, шт.</t>
  </si>
  <si>
    <t>Количество действующих электронных сервисов взаимодействия органов местного самоуправления и муниципальных учреждений с населением и организациями, ед.  </t>
  </si>
  <si>
    <t>Стоимостная доля закупаемого компьютерного оборудования иностранного производства, %</t>
  </si>
  <si>
    <t>Стоимостная доля закупаемого и (или) арендуемого  иностранного программного обеспечения, %</t>
  </si>
  <si>
    <t>Количество созданных или модернизированных инфомационных систем, ед.</t>
  </si>
  <si>
    <t>Количество административных процедур истребования документов (сведений), необходимых для предоставления муниципальной услуги и находящихся в распоряжении других органов власти и организаций автоматизированных в информационных системах посредством системы межведомственного информационного взаимодействия, ед.</t>
  </si>
  <si>
    <t>Средний срок простоя информационных систем в результате компьютерных атак, часов</t>
  </si>
  <si>
    <t>Доля  пользователей органов местного самоуправления и муниципальных учреждений, обеспеченных средствами электронной подписи, от общего количества пользователей органов местного самоуправления и муниципальных учреждений, %</t>
  </si>
  <si>
    <t>Доля образовательных учреждений, у которых есть широкополосный доступ к сети "Интернет" (не менее 100 Мбит/с), %</t>
  </si>
  <si>
    <t>Стоимостная доля закупаемого серверного и телекоммуникационного оборудования иностранного производства, %</t>
  </si>
  <si>
    <t>Уровень удовлетворенности граждан качеством предоставления государственных 
и муниципальных услуг, %</t>
  </si>
  <si>
    <t>1</t>
  </si>
  <si>
    <t>2</t>
  </si>
  <si>
    <t>3</t>
  </si>
  <si>
    <t>4</t>
  </si>
  <si>
    <t>5</t>
  </si>
  <si>
    <t>6</t>
  </si>
  <si>
    <t>7</t>
  </si>
  <si>
    <t xml:space="preserve">8 </t>
  </si>
  <si>
    <t>9</t>
  </si>
  <si>
    <t>10</t>
  </si>
  <si>
    <t>11</t>
  </si>
  <si>
    <t>12</t>
  </si>
  <si>
    <t>13</t>
  </si>
  <si>
    <t>15</t>
  </si>
  <si>
    <t>16</t>
  </si>
  <si>
    <t>Количество наборов открытых данных в машиночитаемом формате, ед.</t>
  </si>
  <si>
    <t>Доля внутриведомственного и межведомственного юридически значимого электронного документооборота муниципальных органов и бюджетных учреждений, %</t>
  </si>
  <si>
    <t>14</t>
  </si>
  <si>
    <t>Доля граждан, имеющих доступ к получению государственных и муниципальных услуг по принципу «одного окна» по месту пребывания, в том числе в многофункциональном центре предоставления государственных и муниципальных услуг, %</t>
  </si>
  <si>
    <t>Основное мероприятие 1.1.1. Развитие интернет- ресурсов  органов местного самоуправления
и муниципальных учреждений                                        (целевой показатель № 1)</t>
  </si>
  <si>
    <t>Основное мероприятие 1.1.2. Развитие муниципальной  Геоинформационной системы на основе Web-технологий (целевой показатель № 2)</t>
  </si>
  <si>
    <t>Основное мероприятие 1.1.3. Предоставление данных муниципальных информационных систем в открытом и машиночитаемом формате в общедоступном виде (целевой показатель № 3)</t>
  </si>
  <si>
    <t>Основное мероприятие 1.2.1. Разработка
и внедрение новых электронных сервисов взаимодействия  органов местного самоуправления
и муниципальных учреждений с населением и организациями  (целевой показатель № 4)</t>
  </si>
  <si>
    <t>Подпрограмма  «Цифровая трансформация муниципального образования»</t>
  </si>
  <si>
    <t>Всего по подпрограмме «Цифровая трансформация муниципального образования»</t>
  </si>
  <si>
    <t>Основное мероприятие 2.1.1. Унификация технического обеспечения, эксплуатируемого в органах местного самоуправления  и муниципальных учреждений, стандартизация процессов содержания и обслуживания технического обеспечения в органах местного самоуправления и муниципальных учреждений (целевой показатель № 6)</t>
  </si>
  <si>
    <t>Основное мероприятие 2.1.2. Стандартизация (унификация) программного обеспечения и информационных систем, эксплуатируемых в органах местного самоуправления и муниципальных учреждениях (целевой показатель № 7)</t>
  </si>
  <si>
    <t>Основное мероприятие 2.2.2. Развитие системы электронного документооборота в структурных подразделениях Администрации города и муниципальных учреждениях (целевой показатель № 9)</t>
  </si>
  <si>
    <t>Основное мероприятие  2.2.3. Формирование системы межведомственного информационного взаимодействия органов местного самоуправления и муниципальных учреждений с другими органами власти и организациями (целевой показатель № 10)</t>
  </si>
  <si>
    <t>Основное мероприятие 2.3.1. Организация защиты информации комплексной муниципальной информационной системы (целевой показатель № 11)</t>
  </si>
  <si>
    <t>Основное мероприятие 2.3.2. Развитие систем криптографической защиты и центра сертификации (целевой показатель № 12)</t>
  </si>
  <si>
    <t>Основное мероприятие 2.4.1. Развитие единой телекоммуникационной инфраструктуры и обеспечение ее функционирования, развитие муниципального центра обработки и хранения данных в составе комплексной муниципальной информационной системы (целевой показатель № 13-14)</t>
  </si>
  <si>
    <t xml:space="preserve">Основное мероприятие2.2.1. Создание, развитие и эксплуатация информационных систем специальной и типовой деятельности (целевой показатель № 8)
</t>
  </si>
  <si>
    <t>Задача 2.2.Развитие специальных и типовых информационных систем для обеспечения деятельности органов местного самоуправления и муниципальных учреждений</t>
  </si>
  <si>
    <t xml:space="preserve">Всего по подпрограмме «Повышение эффективности муниципального управления за счет использования современных информационно-телекоммуникационных технологий» </t>
  </si>
  <si>
    <t xml:space="preserve">Задача 1.1 Обеспечение информационной открытости органов местного самоуправления и муниципальных учреждений в информационно-телекоммуникационной сети Интернет </t>
  </si>
  <si>
    <t>Задача 1.3 Организация цифрового развития отраслей экономики муниципального образования</t>
  </si>
  <si>
    <t xml:space="preserve">Общий объем финансирования программы – всего,
в том числе </t>
  </si>
  <si>
    <t>Объем финансирования администратора - МКУ "УИТС г. Сургута"</t>
  </si>
  <si>
    <t>Объем финансирования соадминистратора - МКУ "МФЦ г. Сургута"</t>
  </si>
  <si>
    <t>Задача 2.5. Оптимизация предоставления  государственных и муниципальных услуг, в том числе путем организации их предоставления по принципу "одного окна"</t>
  </si>
  <si>
    <t>Основное мероприятие  2.5.1. Развитие многофункциональных центров предоставления государственных и муниципальных услуг                           (целевой показатель № 15)</t>
  </si>
  <si>
    <t>Мероприятие 2.5.2.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                      (целевой показатель № 16)</t>
  </si>
  <si>
    <t>*</t>
  </si>
  <si>
    <t>Приложение 1</t>
  </si>
  <si>
    <t>Приложение 2</t>
  </si>
  <si>
    <t>Приложение 3</t>
  </si>
  <si>
    <t>Комплексная цель программы: комплексное цифровое развитие муниципального образования, направленное на повышение  эффективности системы муниципального управления, качества жизни населения муниципального образования, конкурентоспособности экономики муниципального образования.</t>
  </si>
  <si>
    <t xml:space="preserve">Цель подпрограммы: повышение качества жизни населения муниципального образования, конкурентоспособности экономики муниципального образования, в том числе посредством развития общественно-политической активности, эффективного публичного взаимодействия граждан с органами местного самоуправления, друг с другом, общественными организациями и другими субъектами общественно-политической деятельности, оперативного и качественного получения населением и организациями муниципальных услуг и информации о результатах деятельности органов местного самоуправления и муниципальных учреждений  </t>
  </si>
  <si>
    <t xml:space="preserve">Подпрограмма «Повышение эффективности системы муниципального управления за счет использования современных информационно-телекоммуникационных технологий » </t>
  </si>
  <si>
    <t xml:space="preserve">Основное мероприятие 3. Обеспечение деятельности МКУ «УИТС г. Сургута»  </t>
  </si>
  <si>
    <t xml:space="preserve">Всего по мероприятию «Обеспечение деятельности МКУ «УИТС г. Сургута»  </t>
  </si>
  <si>
    <t>Всего по мероприятию «Обеспечение деятельности МКУ «УИТС г. Сургута»»</t>
  </si>
  <si>
    <r>
      <t xml:space="preserve">Реализация мероприятий, включенных в дорожную карту пилотного проекта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</si>
  <si>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УИТС
г. Сургута</t>
    </r>
    <r>
      <rPr>
        <sz val="11"/>
        <rFont val="Calibri"/>
        <family val="2"/>
        <charset val="204"/>
      </rPr>
      <t>»</t>
    </r>
  </si>
  <si>
    <t>МКУ «УИТС
г. Сургута»</t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</si>
  <si>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МФЦ               г. Сургута</t>
    </r>
    <r>
      <rPr>
        <sz val="11"/>
        <rFont val="Calibri"/>
        <family val="2"/>
        <charset val="204"/>
      </rPr>
      <t>»</t>
    </r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</si>
  <si>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МФЦ                г. Сургута</t>
    </r>
    <r>
      <rPr>
        <sz val="11"/>
        <rFont val="Calibri"/>
        <family val="2"/>
        <charset val="204"/>
      </rPr>
      <t>»</t>
    </r>
  </si>
  <si>
    <t>Программные мероприятия, объем их финансирования муниципальной программы «Развитие электронного муниципалитета на период до 2030 года»</t>
  </si>
  <si>
    <t>Дополнительная потребность в объеме финансирования муниципальной программы «Развитие электронного муниципалитета на период до 2030 года»</t>
  </si>
  <si>
    <r>
      <t xml:space="preserve">Основное мероприятие 1.3.1. Реализация проекта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 (целевой показатель № 5)</t>
    </r>
  </si>
  <si>
    <t>Основное мероприятие 1.3.1. Реализация проекта «Умный город» (целевой показатель № 5)</t>
  </si>
  <si>
    <r>
      <t>муниципалитета на период до 2030 года</t>
    </r>
    <r>
      <rPr>
        <sz val="16"/>
        <rFont val="Calibri"/>
        <family val="2"/>
        <charset val="204"/>
      </rPr>
      <t>»</t>
    </r>
  </si>
  <si>
    <t>к муниципальной программе «Развитие электронного</t>
  </si>
  <si>
    <r>
      <t xml:space="preserve">Целевые показатели муниципальной программы </t>
    </r>
    <r>
      <rPr>
        <sz val="16"/>
        <rFont val="Calibri"/>
        <family val="2"/>
        <charset val="204"/>
      </rPr>
      <t>«</t>
    </r>
    <r>
      <rPr>
        <sz val="16"/>
        <rFont val="Times New Roman"/>
        <family val="1"/>
        <charset val="204"/>
      </rPr>
      <t>Развитие электронного муниципалитета на период до 2030 года</t>
    </r>
    <r>
      <rPr>
        <sz val="16"/>
        <rFont val="Calibri"/>
        <family val="2"/>
        <charset val="204"/>
      </rPr>
      <t>»</t>
    </r>
  </si>
  <si>
    <t>муниципалитета на период до 2030 года»</t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</si>
  <si>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МФЦ                                                          г. Сургута</t>
    </r>
    <r>
      <rPr>
        <sz val="11"/>
        <rFont val="Calibri"/>
        <family val="2"/>
        <charset val="204"/>
      </rPr>
      <t>»</t>
    </r>
  </si>
  <si>
    <t>МКУ «МФЦ                                 г. Сургута»</t>
  </si>
  <si>
    <t>МКУ «МФЦ                       г. Сургута»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</si>
</sst>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sz val="16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3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1" fontId="1" fillId="2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3" borderId="0" xfId="0" applyFont="1" applyFill="1" applyAlignment="1">
      <alignment vertical="center"/>
    </xf>
    <xf numFmtId="3" fontId="1" fillId="4" borderId="0" xfId="0" applyNumberFormat="1" applyFont="1" applyFill="1" applyAlignment="1">
      <alignment horizontal="center" vertical="center"/>
    </xf>
    <xf numFmtId="4" fontId="1" fillId="4" borderId="0" xfId="0" applyNumberFormat="1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2" fontId="1" fillId="5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" fontId="5" fillId="4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horizontal="center" vertical="top" wrapText="1"/>
    </xf>
    <xf numFmtId="1" fontId="1" fillId="2" borderId="4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gako_ds\AppData\Local\Microsoft\Windows\Temporary%20Internet%20Files\Content.Outlook\H68MCKWY\&#1055;&#1088;&#1080;&#1083;&#1086;&#1078;&#1077;&#1085;&#1080;&#1077;%201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арый"/>
      <sheetName val="приложение 1"/>
      <sheetName val="приложение 2"/>
    </sheetNames>
    <sheetDataSet>
      <sheetData sheetId="0"/>
      <sheetData sheetId="1"/>
      <sheetData sheetId="2">
        <row r="33">
          <cell r="N33">
            <v>579.16</v>
          </cell>
          <cell r="O33">
            <v>340.11</v>
          </cell>
          <cell r="P33">
            <v>239.05</v>
          </cell>
          <cell r="Q33">
            <v>587.04999999999995</v>
          </cell>
          <cell r="R33">
            <v>348</v>
          </cell>
          <cell r="S33">
            <v>239.05</v>
          </cell>
          <cell r="T33">
            <v>594.47</v>
          </cell>
          <cell r="U33">
            <v>355.42</v>
          </cell>
          <cell r="V33">
            <v>239.05</v>
          </cell>
          <cell r="W33">
            <v>601.52</v>
          </cell>
          <cell r="X33">
            <v>362.47</v>
          </cell>
          <cell r="Y33">
            <v>239.05</v>
          </cell>
          <cell r="Z33">
            <v>608.09</v>
          </cell>
          <cell r="AA33">
            <v>369.04</v>
          </cell>
          <cell r="AB33">
            <v>239.05</v>
          </cell>
          <cell r="AC33">
            <v>614.22</v>
          </cell>
          <cell r="AD33">
            <v>375.17</v>
          </cell>
          <cell r="AE33">
            <v>239.05</v>
          </cell>
          <cell r="AF33">
            <v>625.32000000000005</v>
          </cell>
          <cell r="AG33">
            <v>386.27</v>
          </cell>
          <cell r="AH33">
            <v>239.05</v>
          </cell>
          <cell r="AI33">
            <v>642.82000000000005</v>
          </cell>
          <cell r="AJ33">
            <v>403.77</v>
          </cell>
          <cell r="AK33">
            <v>239.05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zoomScale="75" zoomScaleNormal="35" zoomScaleSheetLayoutView="65" zoomScalePageLayoutView="75" workbookViewId="0">
      <selection activeCell="J4" sqref="J4"/>
    </sheetView>
  </sheetViews>
  <sheetFormatPr defaultColWidth="9.140625" defaultRowHeight="15" x14ac:dyDescent="0.25"/>
  <cols>
    <col min="1" max="1" width="11.85546875" style="19" customWidth="1"/>
    <col min="2" max="2" width="53" style="16" customWidth="1"/>
    <col min="3" max="3" width="14" style="11" customWidth="1"/>
    <col min="4" max="5" width="8.5703125" style="11" customWidth="1"/>
    <col min="6" max="7" width="8.5703125" style="2" customWidth="1"/>
    <col min="8" max="8" width="8.42578125" style="2" customWidth="1"/>
    <col min="9" max="14" width="8.5703125" style="2" customWidth="1"/>
    <col min="15" max="15" width="15.85546875" style="2" customWidth="1"/>
    <col min="16" max="16" width="19.42578125" style="2" customWidth="1"/>
    <col min="17" max="16384" width="9.140625" style="3"/>
  </cols>
  <sheetData>
    <row r="1" spans="1:21" ht="21" customHeight="1" x14ac:dyDescent="0.25">
      <c r="A1" s="1"/>
      <c r="B1" s="1"/>
      <c r="C1" s="1"/>
      <c r="D1" s="1"/>
      <c r="E1" s="1"/>
      <c r="F1" s="10"/>
      <c r="G1" s="10"/>
      <c r="H1" s="10"/>
      <c r="I1" s="10"/>
      <c r="J1" s="10"/>
      <c r="K1" s="54" t="s">
        <v>92</v>
      </c>
      <c r="L1" s="54"/>
      <c r="M1" s="54"/>
      <c r="N1" s="54"/>
      <c r="O1" s="54"/>
      <c r="P1" s="54"/>
      <c r="Q1" s="54"/>
      <c r="R1" s="54"/>
      <c r="S1" s="54"/>
      <c r="T1" s="11"/>
      <c r="U1" s="17"/>
    </row>
    <row r="2" spans="1:21" ht="22.5" customHeight="1" x14ac:dyDescent="0.25">
      <c r="A2" s="1"/>
      <c r="B2" s="1"/>
      <c r="C2" s="1"/>
      <c r="D2" s="1"/>
      <c r="E2" s="1"/>
      <c r="F2" s="10"/>
      <c r="G2" s="10"/>
      <c r="H2" s="10"/>
      <c r="I2" s="10"/>
      <c r="J2" s="10"/>
      <c r="K2" s="54" t="s">
        <v>111</v>
      </c>
      <c r="L2" s="54"/>
      <c r="M2" s="54"/>
      <c r="N2" s="54"/>
      <c r="O2" s="54"/>
      <c r="P2" s="54"/>
      <c r="Q2" s="54"/>
      <c r="R2" s="54"/>
      <c r="S2" s="54"/>
      <c r="T2" s="11"/>
      <c r="U2" s="17"/>
    </row>
    <row r="3" spans="1:21" ht="18.75" customHeight="1" x14ac:dyDescent="0.25">
      <c r="A3" s="1"/>
      <c r="B3" s="1"/>
      <c r="C3" s="1"/>
      <c r="D3" s="1"/>
      <c r="E3" s="1"/>
      <c r="F3" s="10"/>
      <c r="G3" s="10"/>
      <c r="H3" s="10"/>
      <c r="I3" s="10"/>
      <c r="J3" s="10"/>
      <c r="K3" s="55" t="s">
        <v>110</v>
      </c>
      <c r="L3" s="55"/>
      <c r="M3" s="55"/>
      <c r="N3" s="55"/>
      <c r="O3" s="55"/>
      <c r="P3" s="55"/>
      <c r="Q3" s="55"/>
      <c r="R3" s="55"/>
      <c r="S3" s="55"/>
      <c r="T3" s="11"/>
      <c r="U3" s="17"/>
    </row>
    <row r="4" spans="1:21" ht="39" customHeight="1" x14ac:dyDescent="0.25">
      <c r="A4" s="1"/>
      <c r="B4" s="1"/>
      <c r="C4" s="1"/>
      <c r="D4" s="1"/>
      <c r="E4" s="1"/>
      <c r="F4" s="10"/>
      <c r="G4" s="10"/>
      <c r="H4" s="10"/>
      <c r="I4" s="10"/>
      <c r="J4" s="10"/>
      <c r="K4" s="44"/>
      <c r="L4" s="44"/>
      <c r="M4" s="44"/>
      <c r="N4" s="44"/>
      <c r="O4" s="44"/>
      <c r="P4" s="44"/>
      <c r="Q4" s="44"/>
      <c r="R4" s="44"/>
      <c r="S4" s="44"/>
      <c r="T4" s="11"/>
      <c r="U4" s="43"/>
    </row>
    <row r="5" spans="1:21" ht="30.75" customHeight="1" x14ac:dyDescent="0.25">
      <c r="A5" s="48" t="s">
        <v>112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21" s="2" customFormat="1" ht="15" customHeight="1" x14ac:dyDescent="0.25">
      <c r="A6" s="46" t="s">
        <v>34</v>
      </c>
      <c r="B6" s="52" t="s">
        <v>32</v>
      </c>
      <c r="C6" s="52" t="s">
        <v>33</v>
      </c>
      <c r="D6" s="50" t="s">
        <v>3</v>
      </c>
      <c r="E6" s="50"/>
      <c r="F6" s="50"/>
      <c r="G6" s="50"/>
      <c r="H6" s="50"/>
      <c r="I6" s="50"/>
      <c r="J6" s="50"/>
      <c r="K6" s="50"/>
      <c r="L6" s="50"/>
      <c r="M6" s="50"/>
      <c r="N6" s="51"/>
      <c r="O6" s="57" t="s">
        <v>35</v>
      </c>
      <c r="P6" s="52" t="s">
        <v>4</v>
      </c>
    </row>
    <row r="7" spans="1:21" s="2" customFormat="1" ht="32.25" customHeight="1" x14ac:dyDescent="0.25">
      <c r="A7" s="47"/>
      <c r="B7" s="56"/>
      <c r="C7" s="53"/>
      <c r="D7" s="12" t="s">
        <v>6</v>
      </c>
      <c r="E7" s="12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J7" s="23" t="s">
        <v>12</v>
      </c>
      <c r="K7" s="23" t="s">
        <v>13</v>
      </c>
      <c r="L7" s="23" t="s">
        <v>14</v>
      </c>
      <c r="M7" s="23" t="s">
        <v>15</v>
      </c>
      <c r="N7" s="23" t="s">
        <v>16</v>
      </c>
      <c r="O7" s="58"/>
      <c r="P7" s="56"/>
    </row>
    <row r="8" spans="1:21" ht="75.75" customHeight="1" x14ac:dyDescent="0.25">
      <c r="A8" s="36" t="s">
        <v>48</v>
      </c>
      <c r="B8" s="8" t="s">
        <v>36</v>
      </c>
      <c r="C8" s="32">
        <v>18</v>
      </c>
      <c r="D8" s="32">
        <v>16</v>
      </c>
      <c r="E8" s="32">
        <v>16</v>
      </c>
      <c r="F8" s="32">
        <v>14</v>
      </c>
      <c r="G8" s="32">
        <v>14</v>
      </c>
      <c r="H8" s="32">
        <v>12</v>
      </c>
      <c r="I8" s="32">
        <v>12</v>
      </c>
      <c r="J8" s="32">
        <v>10</v>
      </c>
      <c r="K8" s="32">
        <v>10</v>
      </c>
      <c r="L8" s="32">
        <v>8</v>
      </c>
      <c r="M8" s="32">
        <v>8</v>
      </c>
      <c r="N8" s="32">
        <v>5</v>
      </c>
      <c r="O8" s="32">
        <v>5</v>
      </c>
      <c r="P8" s="35" t="s">
        <v>102</v>
      </c>
    </row>
    <row r="9" spans="1:21" ht="63.75" customHeight="1" x14ac:dyDescent="0.25">
      <c r="A9" s="36" t="s">
        <v>49</v>
      </c>
      <c r="B9" s="8" t="s">
        <v>37</v>
      </c>
      <c r="C9" s="32">
        <v>18</v>
      </c>
      <c r="D9" s="32">
        <v>33</v>
      </c>
      <c r="E9" s="32">
        <v>34</v>
      </c>
      <c r="F9" s="32">
        <v>34</v>
      </c>
      <c r="G9" s="32">
        <v>34</v>
      </c>
      <c r="H9" s="32">
        <v>34</v>
      </c>
      <c r="I9" s="32">
        <v>34</v>
      </c>
      <c r="J9" s="32">
        <v>34</v>
      </c>
      <c r="K9" s="32">
        <v>34</v>
      </c>
      <c r="L9" s="32">
        <v>34</v>
      </c>
      <c r="M9" s="32">
        <v>34</v>
      </c>
      <c r="N9" s="32">
        <v>34</v>
      </c>
      <c r="O9" s="32">
        <v>34</v>
      </c>
      <c r="P9" s="42" t="s">
        <v>102</v>
      </c>
    </row>
    <row r="10" spans="1:21" ht="63.75" customHeight="1" x14ac:dyDescent="0.25">
      <c r="A10" s="36" t="s">
        <v>50</v>
      </c>
      <c r="B10" s="8" t="s">
        <v>63</v>
      </c>
      <c r="C10" s="32">
        <v>13</v>
      </c>
      <c r="D10" s="32">
        <v>15</v>
      </c>
      <c r="E10" s="32">
        <v>16</v>
      </c>
      <c r="F10" s="32">
        <v>17</v>
      </c>
      <c r="G10" s="32">
        <v>18</v>
      </c>
      <c r="H10" s="32">
        <v>19</v>
      </c>
      <c r="I10" s="32">
        <v>20</v>
      </c>
      <c r="J10" s="32">
        <v>21</v>
      </c>
      <c r="K10" s="32">
        <v>22</v>
      </c>
      <c r="L10" s="32">
        <v>23</v>
      </c>
      <c r="M10" s="32">
        <v>24</v>
      </c>
      <c r="N10" s="32">
        <v>25</v>
      </c>
      <c r="O10" s="32">
        <v>25</v>
      </c>
      <c r="P10" s="42" t="s">
        <v>102</v>
      </c>
    </row>
    <row r="11" spans="1:21" ht="72.75" customHeight="1" x14ac:dyDescent="0.25">
      <c r="A11" s="36" t="s">
        <v>51</v>
      </c>
      <c r="B11" s="8" t="s">
        <v>38</v>
      </c>
      <c r="C11" s="32">
        <v>4</v>
      </c>
      <c r="D11" s="32">
        <v>5</v>
      </c>
      <c r="E11" s="32">
        <v>5</v>
      </c>
      <c r="F11" s="32">
        <v>6</v>
      </c>
      <c r="G11" s="32">
        <v>6</v>
      </c>
      <c r="H11" s="32">
        <v>7</v>
      </c>
      <c r="I11" s="32">
        <v>7</v>
      </c>
      <c r="J11" s="32">
        <v>8</v>
      </c>
      <c r="K11" s="32">
        <v>8</v>
      </c>
      <c r="L11" s="32">
        <v>9</v>
      </c>
      <c r="M11" s="32">
        <v>9</v>
      </c>
      <c r="N11" s="32">
        <v>10</v>
      </c>
      <c r="O11" s="32">
        <v>10</v>
      </c>
      <c r="P11" s="42" t="s">
        <v>102</v>
      </c>
    </row>
    <row r="12" spans="1:21" ht="48.75" customHeight="1" x14ac:dyDescent="0.25">
      <c r="A12" s="36" t="s">
        <v>52</v>
      </c>
      <c r="B12" s="8" t="s">
        <v>101</v>
      </c>
      <c r="C12" s="32" t="s">
        <v>91</v>
      </c>
      <c r="D12" s="32">
        <v>2</v>
      </c>
      <c r="E12" s="32">
        <v>4</v>
      </c>
      <c r="F12" s="32">
        <v>6</v>
      </c>
      <c r="G12" s="32">
        <v>8</v>
      </c>
      <c r="H12" s="32">
        <v>10</v>
      </c>
      <c r="I12" s="32">
        <v>12</v>
      </c>
      <c r="J12" s="32">
        <v>14</v>
      </c>
      <c r="K12" s="32">
        <v>16</v>
      </c>
      <c r="L12" s="32">
        <v>18</v>
      </c>
      <c r="M12" s="32">
        <v>19</v>
      </c>
      <c r="N12" s="32">
        <v>19</v>
      </c>
      <c r="O12" s="32">
        <v>19</v>
      </c>
      <c r="P12" s="42" t="s">
        <v>102</v>
      </c>
    </row>
    <row r="13" spans="1:21" ht="54.75" customHeight="1" x14ac:dyDescent="0.25">
      <c r="A13" s="36" t="s">
        <v>53</v>
      </c>
      <c r="B13" s="8" t="s">
        <v>39</v>
      </c>
      <c r="C13" s="32">
        <v>94</v>
      </c>
      <c r="D13" s="32">
        <v>90</v>
      </c>
      <c r="E13" s="32">
        <v>80</v>
      </c>
      <c r="F13" s="32">
        <v>75</v>
      </c>
      <c r="G13" s="32">
        <v>60</v>
      </c>
      <c r="H13" s="32">
        <v>50</v>
      </c>
      <c r="I13" s="32">
        <v>50</v>
      </c>
      <c r="J13" s="32">
        <v>50</v>
      </c>
      <c r="K13" s="32">
        <v>40</v>
      </c>
      <c r="L13" s="32">
        <v>40</v>
      </c>
      <c r="M13" s="32">
        <v>40</v>
      </c>
      <c r="N13" s="32">
        <v>30</v>
      </c>
      <c r="O13" s="32">
        <v>30</v>
      </c>
      <c r="P13" s="42" t="s">
        <v>102</v>
      </c>
    </row>
    <row r="14" spans="1:21" ht="48.75" customHeight="1" x14ac:dyDescent="0.25">
      <c r="A14" s="36" t="s">
        <v>54</v>
      </c>
      <c r="B14" s="8" t="s">
        <v>40</v>
      </c>
      <c r="C14" s="32">
        <v>50</v>
      </c>
      <c r="D14" s="32">
        <v>30</v>
      </c>
      <c r="E14" s="32">
        <v>25</v>
      </c>
      <c r="F14" s="32">
        <v>20</v>
      </c>
      <c r="G14" s="32">
        <v>15</v>
      </c>
      <c r="H14" s="32">
        <v>10</v>
      </c>
      <c r="I14" s="32">
        <v>10</v>
      </c>
      <c r="J14" s="32">
        <v>10</v>
      </c>
      <c r="K14" s="32">
        <v>10</v>
      </c>
      <c r="L14" s="32">
        <v>10</v>
      </c>
      <c r="M14" s="32">
        <v>10</v>
      </c>
      <c r="N14" s="32">
        <v>10</v>
      </c>
      <c r="O14" s="32">
        <v>10</v>
      </c>
      <c r="P14" s="42" t="s">
        <v>102</v>
      </c>
    </row>
    <row r="15" spans="1:21" ht="50.25" customHeight="1" x14ac:dyDescent="0.25">
      <c r="A15" s="36" t="s">
        <v>55</v>
      </c>
      <c r="B15" s="8" t="s">
        <v>41</v>
      </c>
      <c r="C15" s="32">
        <v>11</v>
      </c>
      <c r="D15" s="32">
        <v>17</v>
      </c>
      <c r="E15" s="32">
        <v>20</v>
      </c>
      <c r="F15" s="32">
        <v>23</v>
      </c>
      <c r="G15" s="32">
        <v>26</v>
      </c>
      <c r="H15" s="32">
        <v>29</v>
      </c>
      <c r="I15" s="32">
        <v>32</v>
      </c>
      <c r="J15" s="32">
        <v>35</v>
      </c>
      <c r="K15" s="32">
        <v>38</v>
      </c>
      <c r="L15" s="32">
        <v>41</v>
      </c>
      <c r="M15" s="32">
        <v>44</v>
      </c>
      <c r="N15" s="32">
        <v>47</v>
      </c>
      <c r="O15" s="32">
        <v>47</v>
      </c>
      <c r="P15" s="42" t="s">
        <v>102</v>
      </c>
    </row>
    <row r="16" spans="1:21" ht="68.25" customHeight="1" x14ac:dyDescent="0.25">
      <c r="A16" s="36" t="s">
        <v>56</v>
      </c>
      <c r="B16" s="8" t="s">
        <v>64</v>
      </c>
      <c r="C16" s="32">
        <v>97.7</v>
      </c>
      <c r="D16" s="32">
        <v>98.3</v>
      </c>
      <c r="E16" s="32">
        <v>98.3</v>
      </c>
      <c r="F16" s="32">
        <v>98.8</v>
      </c>
      <c r="G16" s="32">
        <v>98.8</v>
      </c>
      <c r="H16" s="32">
        <v>98.8</v>
      </c>
      <c r="I16" s="32">
        <v>99.4</v>
      </c>
      <c r="J16" s="32">
        <v>99.4</v>
      </c>
      <c r="K16" s="32">
        <v>99.4</v>
      </c>
      <c r="L16" s="32">
        <v>100</v>
      </c>
      <c r="M16" s="32">
        <v>100</v>
      </c>
      <c r="N16" s="32">
        <v>100</v>
      </c>
      <c r="O16" s="32">
        <v>100</v>
      </c>
      <c r="P16" s="42" t="s">
        <v>102</v>
      </c>
    </row>
    <row r="17" spans="1:16" ht="115.5" customHeight="1" x14ac:dyDescent="0.25">
      <c r="A17" s="36" t="s">
        <v>57</v>
      </c>
      <c r="B17" s="8" t="s">
        <v>42</v>
      </c>
      <c r="C17" s="32">
        <v>3</v>
      </c>
      <c r="D17" s="32">
        <v>4</v>
      </c>
      <c r="E17" s="32">
        <v>4</v>
      </c>
      <c r="F17" s="32">
        <v>5</v>
      </c>
      <c r="G17" s="32">
        <v>5</v>
      </c>
      <c r="H17" s="32">
        <v>6</v>
      </c>
      <c r="I17" s="32">
        <v>6</v>
      </c>
      <c r="J17" s="32">
        <v>7</v>
      </c>
      <c r="K17" s="32">
        <v>7</v>
      </c>
      <c r="L17" s="32">
        <v>8</v>
      </c>
      <c r="M17" s="32">
        <v>8</v>
      </c>
      <c r="N17" s="32">
        <v>9</v>
      </c>
      <c r="O17" s="32">
        <v>9</v>
      </c>
      <c r="P17" s="42" t="s">
        <v>102</v>
      </c>
    </row>
    <row r="18" spans="1:16" ht="34.5" customHeight="1" x14ac:dyDescent="0.25">
      <c r="A18" s="36" t="s">
        <v>58</v>
      </c>
      <c r="B18" s="8" t="s">
        <v>43</v>
      </c>
      <c r="C18" s="32">
        <v>65</v>
      </c>
      <c r="D18" s="37">
        <v>24</v>
      </c>
      <c r="E18" s="37">
        <v>18</v>
      </c>
      <c r="F18" s="37">
        <v>12</v>
      </c>
      <c r="G18" s="37">
        <v>6</v>
      </c>
      <c r="H18" s="37">
        <v>1</v>
      </c>
      <c r="I18" s="37">
        <v>1</v>
      </c>
      <c r="J18" s="37">
        <v>1</v>
      </c>
      <c r="K18" s="37">
        <v>1</v>
      </c>
      <c r="L18" s="37">
        <v>1</v>
      </c>
      <c r="M18" s="37">
        <v>1</v>
      </c>
      <c r="N18" s="37">
        <v>1</v>
      </c>
      <c r="O18" s="37">
        <v>1</v>
      </c>
      <c r="P18" s="42" t="s">
        <v>102</v>
      </c>
    </row>
    <row r="19" spans="1:16" ht="93.75" customHeight="1" x14ac:dyDescent="0.25">
      <c r="A19" s="36" t="s">
        <v>59</v>
      </c>
      <c r="B19" s="8" t="s">
        <v>44</v>
      </c>
      <c r="C19" s="32">
        <v>90</v>
      </c>
      <c r="D19" s="23">
        <v>100</v>
      </c>
      <c r="E19" s="23">
        <v>100</v>
      </c>
      <c r="F19" s="23">
        <v>100</v>
      </c>
      <c r="G19" s="23">
        <v>100</v>
      </c>
      <c r="H19" s="23">
        <v>100</v>
      </c>
      <c r="I19" s="23">
        <v>100</v>
      </c>
      <c r="J19" s="23">
        <v>100</v>
      </c>
      <c r="K19" s="23">
        <v>100</v>
      </c>
      <c r="L19" s="23">
        <v>100</v>
      </c>
      <c r="M19" s="23">
        <v>100</v>
      </c>
      <c r="N19" s="23">
        <v>100</v>
      </c>
      <c r="O19" s="23">
        <v>100</v>
      </c>
      <c r="P19" s="42" t="s">
        <v>102</v>
      </c>
    </row>
    <row r="20" spans="1:16" ht="45.75" customHeight="1" x14ac:dyDescent="0.25">
      <c r="A20" s="36" t="s">
        <v>60</v>
      </c>
      <c r="B20" s="8" t="s">
        <v>45</v>
      </c>
      <c r="C20" s="32">
        <v>100</v>
      </c>
      <c r="D20" s="32">
        <v>100</v>
      </c>
      <c r="E20" s="32">
        <v>100</v>
      </c>
      <c r="F20" s="32">
        <v>100</v>
      </c>
      <c r="G20" s="32">
        <v>100</v>
      </c>
      <c r="H20" s="32">
        <v>100</v>
      </c>
      <c r="I20" s="32">
        <v>100</v>
      </c>
      <c r="J20" s="32">
        <v>100</v>
      </c>
      <c r="K20" s="32">
        <v>100</v>
      </c>
      <c r="L20" s="32">
        <v>100</v>
      </c>
      <c r="M20" s="32">
        <v>100</v>
      </c>
      <c r="N20" s="32">
        <v>100</v>
      </c>
      <c r="O20" s="32">
        <v>100</v>
      </c>
      <c r="P20" s="42" t="s">
        <v>102</v>
      </c>
    </row>
    <row r="21" spans="1:16" ht="51.75" customHeight="1" x14ac:dyDescent="0.25">
      <c r="A21" s="36" t="s">
        <v>65</v>
      </c>
      <c r="B21" s="8" t="s">
        <v>46</v>
      </c>
      <c r="C21" s="32">
        <v>94</v>
      </c>
      <c r="D21" s="32">
        <v>90</v>
      </c>
      <c r="E21" s="32">
        <v>80</v>
      </c>
      <c r="F21" s="32">
        <v>75</v>
      </c>
      <c r="G21" s="32">
        <v>60</v>
      </c>
      <c r="H21" s="32">
        <v>50</v>
      </c>
      <c r="I21" s="32">
        <v>50</v>
      </c>
      <c r="J21" s="32">
        <v>50</v>
      </c>
      <c r="K21" s="32">
        <v>40</v>
      </c>
      <c r="L21" s="32">
        <v>40</v>
      </c>
      <c r="M21" s="32">
        <v>40</v>
      </c>
      <c r="N21" s="32">
        <v>40</v>
      </c>
      <c r="O21" s="32">
        <v>40</v>
      </c>
      <c r="P21" s="42" t="s">
        <v>102</v>
      </c>
    </row>
    <row r="22" spans="1:16" ht="90" customHeight="1" x14ac:dyDescent="0.25">
      <c r="A22" s="36" t="s">
        <v>61</v>
      </c>
      <c r="B22" s="8" t="s">
        <v>66</v>
      </c>
      <c r="C22" s="32">
        <v>100</v>
      </c>
      <c r="D22" s="32">
        <v>100</v>
      </c>
      <c r="E22" s="32">
        <v>100</v>
      </c>
      <c r="F22" s="32">
        <v>100</v>
      </c>
      <c r="G22" s="32">
        <v>100</v>
      </c>
      <c r="H22" s="32">
        <v>100</v>
      </c>
      <c r="I22" s="32">
        <v>100</v>
      </c>
      <c r="J22" s="32">
        <v>100</v>
      </c>
      <c r="K22" s="32">
        <v>100</v>
      </c>
      <c r="L22" s="32">
        <v>100</v>
      </c>
      <c r="M22" s="32">
        <v>100</v>
      </c>
      <c r="N22" s="32">
        <v>100</v>
      </c>
      <c r="O22" s="32">
        <v>100</v>
      </c>
      <c r="P22" s="35" t="s">
        <v>104</v>
      </c>
    </row>
    <row r="23" spans="1:16" ht="64.5" customHeight="1" x14ac:dyDescent="0.25">
      <c r="A23" s="36" t="s">
        <v>62</v>
      </c>
      <c r="B23" s="8" t="s">
        <v>47</v>
      </c>
      <c r="C23" s="32">
        <v>90</v>
      </c>
      <c r="D23" s="32">
        <v>90</v>
      </c>
      <c r="E23" s="32">
        <v>90</v>
      </c>
      <c r="F23" s="32">
        <v>90</v>
      </c>
      <c r="G23" s="32">
        <v>90</v>
      </c>
      <c r="H23" s="32">
        <v>90</v>
      </c>
      <c r="I23" s="32">
        <v>90</v>
      </c>
      <c r="J23" s="32">
        <v>90</v>
      </c>
      <c r="K23" s="32">
        <v>90</v>
      </c>
      <c r="L23" s="32">
        <v>90</v>
      </c>
      <c r="M23" s="32">
        <v>90</v>
      </c>
      <c r="N23" s="32">
        <v>90</v>
      </c>
      <c r="O23" s="32">
        <v>90</v>
      </c>
      <c r="P23" s="42" t="s">
        <v>105</v>
      </c>
    </row>
  </sheetData>
  <mergeCells count="10">
    <mergeCell ref="A6:A7"/>
    <mergeCell ref="A5:P5"/>
    <mergeCell ref="D6:N6"/>
    <mergeCell ref="C6:C7"/>
    <mergeCell ref="K1:S1"/>
    <mergeCell ref="K2:S2"/>
    <mergeCell ref="K3:S3"/>
    <mergeCell ref="P6:P7"/>
    <mergeCell ref="B6:B7"/>
    <mergeCell ref="O6:O7"/>
  </mergeCells>
  <pageMargins left="0.59055118110236227" right="0.39370078740157483" top="1.1811023622047245" bottom="0.31496062992125984" header="0.51181102362204722" footer="0.19685039370078741"/>
  <pageSetup paperSize="256" scale="55" firstPageNumber="10" fitToHeight="0" orientation="landscape" useFirstPageNumber="1" r:id="rId1"/>
  <headerFooter differentFirst="1">
    <oddHeader>&amp;C&amp;"Times New Roman,обычный"&amp;16 11</oddHeader>
    <firstHeader>&amp;C&amp;"Times New Roman,обычный"&amp;16&amp;P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4"/>
  <sheetViews>
    <sheetView topLeftCell="A31" zoomScale="75" zoomScaleNormal="85" zoomScalePageLayoutView="75" workbookViewId="0">
      <selection activeCell="H87" sqref="H87"/>
    </sheetView>
  </sheetViews>
  <sheetFormatPr defaultColWidth="9.140625" defaultRowHeight="15" x14ac:dyDescent="0.25"/>
  <cols>
    <col min="1" max="1" width="50.140625" style="5" customWidth="1"/>
    <col min="2" max="2" width="19.7109375" style="3" customWidth="1"/>
    <col min="3" max="3" width="17.5703125" style="6" customWidth="1"/>
    <col min="4" max="5" width="15.7109375" style="14" customWidth="1"/>
    <col min="6" max="6" width="16.42578125" style="14" customWidth="1"/>
    <col min="7" max="7" width="17.85546875" style="26" customWidth="1"/>
    <col min="8" max="8" width="16.7109375" style="26" customWidth="1"/>
    <col min="9" max="9" width="17.42578125" style="26" customWidth="1"/>
    <col min="10" max="10" width="17.5703125" style="26" customWidth="1"/>
    <col min="11" max="11" width="16.42578125" style="26" customWidth="1"/>
    <col min="12" max="12" width="16.5703125" style="26" customWidth="1"/>
    <col min="13" max="13" width="16.42578125" style="26" customWidth="1"/>
    <col min="14" max="14" width="15.7109375" style="26" customWidth="1"/>
    <col min="15" max="15" width="18.5703125" style="15" customWidth="1"/>
    <col min="16" max="16" width="7.140625" style="3" bestFit="1" customWidth="1"/>
    <col min="17" max="16384" width="9.140625" style="3"/>
  </cols>
  <sheetData>
    <row r="1" spans="1:17" ht="21.75" customHeight="1" x14ac:dyDescent="0.25">
      <c r="A1" s="1"/>
      <c r="B1" s="1"/>
      <c r="C1" s="1"/>
      <c r="D1" s="10"/>
      <c r="E1" s="10"/>
      <c r="F1" s="10"/>
      <c r="G1" s="1"/>
      <c r="H1" s="1"/>
      <c r="I1" s="6"/>
      <c r="J1" s="30"/>
      <c r="K1" s="55" t="s">
        <v>93</v>
      </c>
      <c r="L1" s="55"/>
      <c r="M1" s="55"/>
      <c r="N1" s="55"/>
      <c r="O1" s="55"/>
      <c r="P1" s="22"/>
      <c r="Q1" s="22"/>
    </row>
    <row r="2" spans="1:17" ht="24.75" customHeight="1" x14ac:dyDescent="0.25">
      <c r="A2" s="1"/>
      <c r="B2" s="1"/>
      <c r="C2" s="1"/>
      <c r="D2" s="7"/>
      <c r="E2" s="1"/>
      <c r="F2" s="1"/>
      <c r="G2" s="1"/>
      <c r="H2" s="1"/>
      <c r="I2" s="6"/>
      <c r="J2" s="30"/>
      <c r="K2" s="55" t="s">
        <v>111</v>
      </c>
      <c r="L2" s="55"/>
      <c r="M2" s="55"/>
      <c r="N2" s="55"/>
      <c r="O2" s="55"/>
      <c r="P2" s="22"/>
      <c r="Q2" s="22"/>
    </row>
    <row r="3" spans="1:17" ht="23.25" customHeight="1" x14ac:dyDescent="0.25">
      <c r="A3" s="1"/>
      <c r="B3" s="1"/>
      <c r="C3" s="1"/>
      <c r="D3" s="1"/>
      <c r="E3" s="1"/>
      <c r="F3" s="1"/>
      <c r="G3" s="1"/>
      <c r="H3" s="1"/>
      <c r="I3" s="6"/>
      <c r="J3" s="30"/>
      <c r="K3" s="55" t="s">
        <v>113</v>
      </c>
      <c r="L3" s="55"/>
      <c r="M3" s="55"/>
      <c r="N3" s="55"/>
      <c r="O3" s="55"/>
      <c r="P3" s="22"/>
      <c r="Q3" s="22"/>
    </row>
    <row r="4" spans="1:17" ht="33.75" customHeight="1" x14ac:dyDescent="0.25">
      <c r="A4" s="1"/>
      <c r="B4" s="1"/>
      <c r="C4" s="1"/>
      <c r="D4" s="1"/>
      <c r="E4" s="1"/>
      <c r="F4" s="1"/>
      <c r="G4" s="1"/>
      <c r="H4" s="1"/>
      <c r="I4" s="6"/>
      <c r="J4" s="43"/>
      <c r="K4" s="45"/>
      <c r="L4" s="45"/>
      <c r="M4" s="45"/>
      <c r="N4" s="45"/>
      <c r="O4" s="45"/>
      <c r="P4" s="43"/>
      <c r="Q4" s="43"/>
    </row>
    <row r="5" spans="1:17" ht="48" customHeight="1" x14ac:dyDescent="0.25">
      <c r="A5" s="80" t="s">
        <v>106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7" ht="15" customHeight="1" x14ac:dyDescent="0.25">
      <c r="A6" s="71" t="s">
        <v>0</v>
      </c>
      <c r="B6" s="71" t="s">
        <v>1</v>
      </c>
      <c r="C6" s="74" t="s">
        <v>2</v>
      </c>
      <c r="D6" s="74" t="s">
        <v>3</v>
      </c>
      <c r="E6" s="74"/>
      <c r="F6" s="74"/>
      <c r="G6" s="74"/>
      <c r="H6" s="74"/>
      <c r="I6" s="74"/>
      <c r="J6" s="74"/>
      <c r="K6" s="74"/>
      <c r="L6" s="74"/>
      <c r="M6" s="74"/>
      <c r="N6" s="74"/>
      <c r="O6" s="71" t="s">
        <v>4</v>
      </c>
    </row>
    <row r="7" spans="1:17" ht="32.25" customHeight="1" x14ac:dyDescent="0.25">
      <c r="A7" s="71"/>
      <c r="B7" s="71"/>
      <c r="C7" s="74"/>
      <c r="D7" s="23" t="s">
        <v>6</v>
      </c>
      <c r="E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J7" s="23" t="s">
        <v>12</v>
      </c>
      <c r="K7" s="23" t="s">
        <v>13</v>
      </c>
      <c r="L7" s="23" t="s">
        <v>14</v>
      </c>
      <c r="M7" s="23" t="s">
        <v>15</v>
      </c>
      <c r="N7" s="23" t="s">
        <v>16</v>
      </c>
      <c r="O7" s="71"/>
      <c r="P7" s="20"/>
    </row>
    <row r="8" spans="1:17" s="4" customFormat="1" ht="33.75" customHeight="1" x14ac:dyDescent="0.25">
      <c r="A8" s="60" t="s">
        <v>95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</row>
    <row r="9" spans="1:17" s="9" customFormat="1" ht="111.75" hidden="1" customHeight="1" x14ac:dyDescent="0.25">
      <c r="A9" s="82" t="s">
        <v>17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7" s="9" customFormat="1" ht="52.5" hidden="1" customHeight="1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</row>
    <row r="11" spans="1:17" s="9" customFormat="1" ht="57.75" hidden="1" customHeight="1" x14ac:dyDescent="0.25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</row>
    <row r="12" spans="1:17" s="9" customFormat="1" ht="55.5" hidden="1" customHeight="1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</row>
    <row r="13" spans="1:17" ht="22.5" customHeight="1" x14ac:dyDescent="0.25">
      <c r="A13" s="60" t="s">
        <v>71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7" ht="48" customHeight="1" x14ac:dyDescent="0.25">
      <c r="A14" s="60" t="s">
        <v>96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</row>
    <row r="15" spans="1:17" ht="23.25" customHeight="1" x14ac:dyDescent="0.25">
      <c r="A15" s="60" t="s">
        <v>83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17" x14ac:dyDescent="0.25">
      <c r="A16" s="65" t="s">
        <v>67</v>
      </c>
      <c r="B16" s="31" t="s">
        <v>18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68" t="s">
        <v>103</v>
      </c>
    </row>
    <row r="17" spans="1:15" ht="75" x14ac:dyDescent="0.25">
      <c r="A17" s="66"/>
      <c r="B17" s="31" t="s">
        <v>20</v>
      </c>
      <c r="C17" s="34">
        <f>SUM(D17:N17)</f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69"/>
    </row>
    <row r="18" spans="1:15" ht="60" x14ac:dyDescent="0.25">
      <c r="A18" s="66"/>
      <c r="B18" s="31" t="s">
        <v>21</v>
      </c>
      <c r="C18" s="34">
        <f>SUM(D18:N18)</f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69"/>
    </row>
    <row r="19" spans="1:15" ht="30" x14ac:dyDescent="0.25">
      <c r="A19" s="66"/>
      <c r="B19" s="31" t="s">
        <v>22</v>
      </c>
      <c r="C19" s="34">
        <v>0</v>
      </c>
      <c r="D19" s="34">
        <v>0</v>
      </c>
      <c r="E19" s="34">
        <v>0</v>
      </c>
      <c r="F19" s="34">
        <v>0</v>
      </c>
      <c r="G19" s="34">
        <f t="shared" ref="G19:N19" si="0">F19</f>
        <v>0</v>
      </c>
      <c r="H19" s="34">
        <f t="shared" si="0"/>
        <v>0</v>
      </c>
      <c r="I19" s="34">
        <f t="shared" si="0"/>
        <v>0</v>
      </c>
      <c r="J19" s="34">
        <f t="shared" si="0"/>
        <v>0</v>
      </c>
      <c r="K19" s="34">
        <f t="shared" si="0"/>
        <v>0</v>
      </c>
      <c r="L19" s="34">
        <f t="shared" si="0"/>
        <v>0</v>
      </c>
      <c r="M19" s="34">
        <f t="shared" si="0"/>
        <v>0</v>
      </c>
      <c r="N19" s="34">
        <f t="shared" si="0"/>
        <v>0</v>
      </c>
      <c r="O19" s="69"/>
    </row>
    <row r="20" spans="1:15" ht="30" x14ac:dyDescent="0.25">
      <c r="A20" s="67"/>
      <c r="B20" s="31" t="s">
        <v>23</v>
      </c>
      <c r="C20" s="34">
        <f>SUM(D20:N20)</f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70"/>
    </row>
    <row r="21" spans="1:15" x14ac:dyDescent="0.25">
      <c r="A21" s="65" t="s">
        <v>68</v>
      </c>
      <c r="B21" s="31" t="s">
        <v>18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68" t="s">
        <v>103</v>
      </c>
    </row>
    <row r="22" spans="1:15" ht="75" x14ac:dyDescent="0.25">
      <c r="A22" s="66"/>
      <c r="B22" s="31" t="s">
        <v>20</v>
      </c>
      <c r="C22" s="34">
        <f>SUM(D22:N22)</f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69"/>
    </row>
    <row r="23" spans="1:15" ht="60" x14ac:dyDescent="0.25">
      <c r="A23" s="66"/>
      <c r="B23" s="31" t="s">
        <v>21</v>
      </c>
      <c r="C23" s="34">
        <f>SUM(D23:N23)</f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69"/>
    </row>
    <row r="24" spans="1:15" ht="30" x14ac:dyDescent="0.25">
      <c r="A24" s="66"/>
      <c r="B24" s="31" t="s">
        <v>22</v>
      </c>
      <c r="C24" s="34">
        <v>0</v>
      </c>
      <c r="D24" s="34">
        <v>0</v>
      </c>
      <c r="E24" s="34">
        <v>0</v>
      </c>
      <c r="F24" s="34">
        <v>0</v>
      </c>
      <c r="G24" s="34">
        <f t="shared" ref="G24:N24" si="1">F24</f>
        <v>0</v>
      </c>
      <c r="H24" s="34">
        <f t="shared" si="1"/>
        <v>0</v>
      </c>
      <c r="I24" s="34">
        <f t="shared" si="1"/>
        <v>0</v>
      </c>
      <c r="J24" s="34">
        <f t="shared" si="1"/>
        <v>0</v>
      </c>
      <c r="K24" s="34">
        <f t="shared" si="1"/>
        <v>0</v>
      </c>
      <c r="L24" s="34">
        <f t="shared" si="1"/>
        <v>0</v>
      </c>
      <c r="M24" s="34">
        <f t="shared" si="1"/>
        <v>0</v>
      </c>
      <c r="N24" s="34">
        <f t="shared" si="1"/>
        <v>0</v>
      </c>
      <c r="O24" s="69"/>
    </row>
    <row r="25" spans="1:15" ht="30" x14ac:dyDescent="0.25">
      <c r="A25" s="67"/>
      <c r="B25" s="31" t="s">
        <v>23</v>
      </c>
      <c r="C25" s="34">
        <f>SUM(D25:N25)</f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70"/>
    </row>
    <row r="26" spans="1:15" x14ac:dyDescent="0.25">
      <c r="A26" s="65" t="s">
        <v>69</v>
      </c>
      <c r="B26" s="31" t="s">
        <v>18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68" t="s">
        <v>103</v>
      </c>
    </row>
    <row r="27" spans="1:15" ht="75" x14ac:dyDescent="0.25">
      <c r="A27" s="66"/>
      <c r="B27" s="31" t="s">
        <v>20</v>
      </c>
      <c r="C27" s="34">
        <f>SUM(D27:N27)</f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69"/>
    </row>
    <row r="28" spans="1:15" ht="60" x14ac:dyDescent="0.25">
      <c r="A28" s="66"/>
      <c r="B28" s="31" t="s">
        <v>21</v>
      </c>
      <c r="C28" s="34">
        <f>SUM(D28:N28)</f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69"/>
    </row>
    <row r="29" spans="1:15" ht="30" x14ac:dyDescent="0.25">
      <c r="A29" s="66"/>
      <c r="B29" s="31" t="s">
        <v>22</v>
      </c>
      <c r="C29" s="34">
        <v>0</v>
      </c>
      <c r="D29" s="34">
        <v>0</v>
      </c>
      <c r="E29" s="34">
        <v>0</v>
      </c>
      <c r="F29" s="34">
        <v>0</v>
      </c>
      <c r="G29" s="34">
        <f t="shared" ref="G29:N29" si="2">F29</f>
        <v>0</v>
      </c>
      <c r="H29" s="34">
        <f t="shared" si="2"/>
        <v>0</v>
      </c>
      <c r="I29" s="34">
        <f t="shared" si="2"/>
        <v>0</v>
      </c>
      <c r="J29" s="34">
        <f t="shared" si="2"/>
        <v>0</v>
      </c>
      <c r="K29" s="34">
        <f t="shared" si="2"/>
        <v>0</v>
      </c>
      <c r="L29" s="34">
        <f t="shared" si="2"/>
        <v>0</v>
      </c>
      <c r="M29" s="34">
        <f t="shared" si="2"/>
        <v>0</v>
      </c>
      <c r="N29" s="34">
        <f t="shared" si="2"/>
        <v>0</v>
      </c>
      <c r="O29" s="69"/>
    </row>
    <row r="30" spans="1:15" ht="30" x14ac:dyDescent="0.25">
      <c r="A30" s="67"/>
      <c r="B30" s="31" t="s">
        <v>23</v>
      </c>
      <c r="C30" s="34">
        <f>SUM(D30:N30)</f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70"/>
    </row>
    <row r="31" spans="1:15" x14ac:dyDescent="0.25">
      <c r="A31" s="61" t="s">
        <v>31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3"/>
    </row>
    <row r="32" spans="1:15" x14ac:dyDescent="0.25">
      <c r="A32" s="65" t="s">
        <v>70</v>
      </c>
      <c r="B32" s="31" t="s">
        <v>18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68" t="s">
        <v>103</v>
      </c>
    </row>
    <row r="33" spans="1:15" ht="75" x14ac:dyDescent="0.25">
      <c r="A33" s="66"/>
      <c r="B33" s="31" t="s">
        <v>20</v>
      </c>
      <c r="C33" s="34">
        <f>SUM(D33:N33)</f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69"/>
    </row>
    <row r="34" spans="1:15" ht="60" x14ac:dyDescent="0.25">
      <c r="A34" s="66"/>
      <c r="B34" s="31" t="s">
        <v>21</v>
      </c>
      <c r="C34" s="34">
        <f>SUM(D34:N34)</f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69"/>
    </row>
    <row r="35" spans="1:15" ht="30" x14ac:dyDescent="0.25">
      <c r="A35" s="66"/>
      <c r="B35" s="31" t="s">
        <v>22</v>
      </c>
      <c r="C35" s="34">
        <v>0</v>
      </c>
      <c r="D35" s="34">
        <v>0</v>
      </c>
      <c r="E35" s="34">
        <v>0</v>
      </c>
      <c r="F35" s="34">
        <v>0</v>
      </c>
      <c r="G35" s="34">
        <f t="shared" ref="G35:N35" si="3">F35</f>
        <v>0</v>
      </c>
      <c r="H35" s="34">
        <f t="shared" si="3"/>
        <v>0</v>
      </c>
      <c r="I35" s="34">
        <f t="shared" si="3"/>
        <v>0</v>
      </c>
      <c r="J35" s="34">
        <f t="shared" si="3"/>
        <v>0</v>
      </c>
      <c r="K35" s="34">
        <f t="shared" si="3"/>
        <v>0</v>
      </c>
      <c r="L35" s="34">
        <f t="shared" si="3"/>
        <v>0</v>
      </c>
      <c r="M35" s="34">
        <f t="shared" si="3"/>
        <v>0</v>
      </c>
      <c r="N35" s="34">
        <f t="shared" si="3"/>
        <v>0</v>
      </c>
      <c r="O35" s="69"/>
    </row>
    <row r="36" spans="1:15" ht="30" x14ac:dyDescent="0.25">
      <c r="A36" s="67"/>
      <c r="B36" s="31" t="s">
        <v>23</v>
      </c>
      <c r="C36" s="34">
        <f>SUM(D36:N36)</f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70"/>
    </row>
    <row r="37" spans="1:15" x14ac:dyDescent="0.25">
      <c r="A37" s="61" t="s">
        <v>84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3"/>
    </row>
    <row r="38" spans="1:15" x14ac:dyDescent="0.25">
      <c r="A38" s="65" t="s">
        <v>108</v>
      </c>
      <c r="B38" s="31" t="s">
        <v>18</v>
      </c>
      <c r="C38" s="34">
        <v>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68" t="s">
        <v>28</v>
      </c>
    </row>
    <row r="39" spans="1:15" ht="75" x14ac:dyDescent="0.25">
      <c r="A39" s="66"/>
      <c r="B39" s="31" t="s">
        <v>20</v>
      </c>
      <c r="C39" s="34">
        <f>SUM(D39:N39)</f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69"/>
    </row>
    <row r="40" spans="1:15" ht="60" x14ac:dyDescent="0.25">
      <c r="A40" s="66"/>
      <c r="B40" s="31" t="s">
        <v>21</v>
      </c>
      <c r="C40" s="34">
        <f>SUM(D40:N40)</f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69"/>
    </row>
    <row r="41" spans="1:15" ht="30" x14ac:dyDescent="0.25">
      <c r="A41" s="66"/>
      <c r="B41" s="31" t="s">
        <v>22</v>
      </c>
      <c r="C41" s="34">
        <v>0</v>
      </c>
      <c r="D41" s="34">
        <v>0</v>
      </c>
      <c r="E41" s="34">
        <v>0</v>
      </c>
      <c r="F41" s="34">
        <v>0</v>
      </c>
      <c r="G41" s="34">
        <f t="shared" ref="G41:N41" si="4">F41</f>
        <v>0</v>
      </c>
      <c r="H41" s="34">
        <f t="shared" si="4"/>
        <v>0</v>
      </c>
      <c r="I41" s="34">
        <f t="shared" si="4"/>
        <v>0</v>
      </c>
      <c r="J41" s="34">
        <f t="shared" si="4"/>
        <v>0</v>
      </c>
      <c r="K41" s="34">
        <f t="shared" si="4"/>
        <v>0</v>
      </c>
      <c r="L41" s="34">
        <f t="shared" si="4"/>
        <v>0</v>
      </c>
      <c r="M41" s="34">
        <f t="shared" si="4"/>
        <v>0</v>
      </c>
      <c r="N41" s="34">
        <f t="shared" si="4"/>
        <v>0</v>
      </c>
      <c r="O41" s="69"/>
    </row>
    <row r="42" spans="1:15" ht="30" x14ac:dyDescent="0.25">
      <c r="A42" s="67"/>
      <c r="B42" s="31" t="s">
        <v>23</v>
      </c>
      <c r="C42" s="34">
        <f>SUM(D42:N42)</f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70"/>
    </row>
    <row r="43" spans="1:15" ht="30" x14ac:dyDescent="0.25">
      <c r="A43" s="31" t="s">
        <v>72</v>
      </c>
      <c r="B43" s="31" t="s">
        <v>18</v>
      </c>
      <c r="C43" s="34">
        <f>C16+C21+C26+C32+C38</f>
        <v>0</v>
      </c>
      <c r="D43" s="34">
        <f t="shared" ref="D43:N43" si="5">D16+D21+D26+D32+D38</f>
        <v>0</v>
      </c>
      <c r="E43" s="34">
        <f t="shared" si="5"/>
        <v>0</v>
      </c>
      <c r="F43" s="34">
        <f t="shared" si="5"/>
        <v>0</v>
      </c>
      <c r="G43" s="34">
        <f t="shared" si="5"/>
        <v>0</v>
      </c>
      <c r="H43" s="34">
        <f t="shared" si="5"/>
        <v>0</v>
      </c>
      <c r="I43" s="34">
        <f t="shared" si="5"/>
        <v>0</v>
      </c>
      <c r="J43" s="34">
        <f t="shared" si="5"/>
        <v>0</v>
      </c>
      <c r="K43" s="34">
        <f t="shared" si="5"/>
        <v>0</v>
      </c>
      <c r="L43" s="34">
        <f t="shared" si="5"/>
        <v>0</v>
      </c>
      <c r="M43" s="34">
        <f t="shared" si="5"/>
        <v>0</v>
      </c>
      <c r="N43" s="34">
        <f t="shared" si="5"/>
        <v>0</v>
      </c>
      <c r="O43" s="33"/>
    </row>
    <row r="44" spans="1:15" x14ac:dyDescent="0.25">
      <c r="A44" s="60" t="s">
        <v>97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</row>
    <row r="45" spans="1:15" x14ac:dyDescent="0.25">
      <c r="A45" s="60" t="s">
        <v>19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</row>
    <row r="46" spans="1:15" x14ac:dyDescent="0.25">
      <c r="A46" s="60" t="s">
        <v>29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</row>
    <row r="47" spans="1:15" x14ac:dyDescent="0.25">
      <c r="A47" s="65" t="s">
        <v>73</v>
      </c>
      <c r="B47" s="31" t="s">
        <v>18</v>
      </c>
      <c r="C47" s="34">
        <f>C48+C49+C50+C51</f>
        <v>287069700.19</v>
      </c>
      <c r="D47" s="34">
        <f t="shared" ref="D47:N47" si="6">D48+D49+D50+D51</f>
        <v>16536706</v>
      </c>
      <c r="E47" s="34">
        <f t="shared" si="6"/>
        <v>15227906</v>
      </c>
      <c r="F47" s="34">
        <f t="shared" si="6"/>
        <v>11991106</v>
      </c>
      <c r="G47" s="34">
        <f t="shared" si="6"/>
        <v>26351395.460000001</v>
      </c>
      <c r="H47" s="34">
        <f t="shared" si="6"/>
        <v>27666538.41</v>
      </c>
      <c r="I47" s="34">
        <f t="shared" si="6"/>
        <v>28887742.57</v>
      </c>
      <c r="J47" s="34">
        <f t="shared" si="6"/>
        <v>30061977.34</v>
      </c>
      <c r="K47" s="34">
        <f t="shared" si="6"/>
        <v>31142273.329999998</v>
      </c>
      <c r="L47" s="34">
        <f t="shared" si="6"/>
        <v>32128630.539999999</v>
      </c>
      <c r="M47" s="34">
        <f t="shared" si="6"/>
        <v>33068018.359999999</v>
      </c>
      <c r="N47" s="34">
        <f t="shared" si="6"/>
        <v>34007406.18</v>
      </c>
      <c r="O47" s="57" t="s">
        <v>103</v>
      </c>
    </row>
    <row r="48" spans="1:15" ht="75" x14ac:dyDescent="0.25">
      <c r="A48" s="66"/>
      <c r="B48" s="31" t="s">
        <v>20</v>
      </c>
      <c r="C48" s="34">
        <f>SUM(D48:N48)</f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59"/>
    </row>
    <row r="49" spans="1:15" ht="60" x14ac:dyDescent="0.25">
      <c r="A49" s="66"/>
      <c r="B49" s="31" t="s">
        <v>21</v>
      </c>
      <c r="C49" s="34">
        <f>SUM(D49:N49)</f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59"/>
    </row>
    <row r="50" spans="1:15" ht="30" x14ac:dyDescent="0.25">
      <c r="A50" s="66"/>
      <c r="B50" s="31" t="s">
        <v>22</v>
      </c>
      <c r="C50" s="34">
        <f>SUM(D50:N50)</f>
        <v>287069700.19</v>
      </c>
      <c r="D50" s="34">
        <v>16536706</v>
      </c>
      <c r="E50" s="34">
        <v>15227906</v>
      </c>
      <c r="F50" s="34">
        <v>11991106</v>
      </c>
      <c r="G50" s="34">
        <v>26351395.460000001</v>
      </c>
      <c r="H50" s="34">
        <v>27666538.41</v>
      </c>
      <c r="I50" s="34">
        <v>28887742.57</v>
      </c>
      <c r="J50" s="34">
        <v>30061977.34</v>
      </c>
      <c r="K50" s="34">
        <v>31142273.329999998</v>
      </c>
      <c r="L50" s="34">
        <v>32128630.539999999</v>
      </c>
      <c r="M50" s="34">
        <v>33068018.359999999</v>
      </c>
      <c r="N50" s="34">
        <v>34007406.18</v>
      </c>
      <c r="O50" s="59"/>
    </row>
    <row r="51" spans="1:15" ht="30" x14ac:dyDescent="0.25">
      <c r="A51" s="67"/>
      <c r="B51" s="31" t="s">
        <v>23</v>
      </c>
      <c r="C51" s="34">
        <f>SUM(D51:N51)</f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58"/>
    </row>
    <row r="52" spans="1:15" x14ac:dyDescent="0.25">
      <c r="A52" s="65" t="s">
        <v>74</v>
      </c>
      <c r="B52" s="31" t="s">
        <v>18</v>
      </c>
      <c r="C52" s="34">
        <f>C53+C54+C55+C56</f>
        <v>95714029.5</v>
      </c>
      <c r="D52" s="34">
        <f t="shared" ref="D52:N52" si="7">D53+D54+D55+D56</f>
        <v>5255623.53</v>
      </c>
      <c r="E52" s="34">
        <f t="shared" si="7"/>
        <v>5707686.8600000003</v>
      </c>
      <c r="F52" s="34">
        <f t="shared" si="7"/>
        <v>5355275.05</v>
      </c>
      <c r="G52" s="34">
        <f>G53+G54+G55+G56</f>
        <v>8599069.5600000005</v>
      </c>
      <c r="H52" s="34">
        <f t="shared" si="7"/>
        <v>9028088.1300000008</v>
      </c>
      <c r="I52" s="34">
        <f t="shared" si="7"/>
        <v>9426462.5199999996</v>
      </c>
      <c r="J52" s="34">
        <f t="shared" si="7"/>
        <v>9809514.8200000003</v>
      </c>
      <c r="K52" s="34">
        <f t="shared" si="7"/>
        <v>10161922.93</v>
      </c>
      <c r="L52" s="34">
        <f t="shared" si="7"/>
        <v>10483686.859999999</v>
      </c>
      <c r="M52" s="34">
        <f t="shared" si="7"/>
        <v>10790128.699999999</v>
      </c>
      <c r="N52" s="34">
        <f t="shared" si="7"/>
        <v>11096570.539999999</v>
      </c>
      <c r="O52" s="57" t="s">
        <v>103</v>
      </c>
    </row>
    <row r="53" spans="1:15" ht="75" x14ac:dyDescent="0.25">
      <c r="A53" s="66"/>
      <c r="B53" s="31" t="s">
        <v>20</v>
      </c>
      <c r="C53" s="34">
        <f>SUM(D53:N53)</f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59"/>
    </row>
    <row r="54" spans="1:15" ht="60" x14ac:dyDescent="0.25">
      <c r="A54" s="66"/>
      <c r="B54" s="31" t="s">
        <v>21</v>
      </c>
      <c r="C54" s="34">
        <f>SUM(D54:N54)</f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59"/>
    </row>
    <row r="55" spans="1:15" ht="30" x14ac:dyDescent="0.25">
      <c r="A55" s="66"/>
      <c r="B55" s="31" t="s">
        <v>22</v>
      </c>
      <c r="C55" s="34">
        <f>SUM(D55:N55)</f>
        <v>95714029.5</v>
      </c>
      <c r="D55" s="34">
        <v>5255623.53</v>
      </c>
      <c r="E55" s="34">
        <v>5707686.8600000003</v>
      </c>
      <c r="F55" s="34">
        <v>5355275.05</v>
      </c>
      <c r="G55" s="34">
        <v>8599069.5600000005</v>
      </c>
      <c r="H55" s="34">
        <v>9028088.1300000008</v>
      </c>
      <c r="I55" s="34">
        <v>9426462.5199999996</v>
      </c>
      <c r="J55" s="34">
        <v>9809514.8200000003</v>
      </c>
      <c r="K55" s="34">
        <v>10161922.93</v>
      </c>
      <c r="L55" s="34">
        <v>10483686.859999999</v>
      </c>
      <c r="M55" s="34">
        <v>10790128.699999999</v>
      </c>
      <c r="N55" s="34">
        <v>11096570.539999999</v>
      </c>
      <c r="O55" s="59"/>
    </row>
    <row r="56" spans="1:15" ht="30" x14ac:dyDescent="0.25">
      <c r="A56" s="67"/>
      <c r="B56" s="31" t="s">
        <v>23</v>
      </c>
      <c r="C56" s="34">
        <f>SUM(D56:N56)</f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58"/>
    </row>
    <row r="57" spans="1:15" x14ac:dyDescent="0.25">
      <c r="A57" s="61" t="s">
        <v>81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9"/>
      <c r="O57" s="32"/>
    </row>
    <row r="58" spans="1:15" x14ac:dyDescent="0.25">
      <c r="A58" s="60" t="s">
        <v>80</v>
      </c>
      <c r="B58" s="31" t="s">
        <v>18</v>
      </c>
      <c r="C58" s="34">
        <f>C59+C60+C61+C62</f>
        <v>423432823.26999998</v>
      </c>
      <c r="D58" s="34">
        <f t="shared" ref="D58:N58" si="8">SUM(D59:D61)</f>
        <v>32501824.120000001</v>
      </c>
      <c r="E58" s="34">
        <f t="shared" si="8"/>
        <v>32570016.09</v>
      </c>
      <c r="F58" s="34">
        <f t="shared" si="8"/>
        <v>32570016.09</v>
      </c>
      <c r="G58" s="34">
        <f t="shared" si="8"/>
        <v>35284616.75</v>
      </c>
      <c r="H58" s="34">
        <f t="shared" si="8"/>
        <v>37045300.170000002</v>
      </c>
      <c r="I58" s="34">
        <f t="shared" si="8"/>
        <v>38680220.479999997</v>
      </c>
      <c r="J58" s="34">
        <f t="shared" si="8"/>
        <v>40252259.239999995</v>
      </c>
      <c r="K58" s="34">
        <f t="shared" si="8"/>
        <v>41698534.899999999</v>
      </c>
      <c r="L58" s="34">
        <f t="shared" si="8"/>
        <v>43019047.459999993</v>
      </c>
      <c r="M58" s="34">
        <f t="shared" si="8"/>
        <v>44276678.479999997</v>
      </c>
      <c r="N58" s="34">
        <f t="shared" si="8"/>
        <v>45534309.489999995</v>
      </c>
      <c r="O58" s="57" t="s">
        <v>103</v>
      </c>
    </row>
    <row r="59" spans="1:15" ht="75" x14ac:dyDescent="0.25">
      <c r="A59" s="60"/>
      <c r="B59" s="31" t="s">
        <v>20</v>
      </c>
      <c r="C59" s="34">
        <f>SUM(D59:N59)</f>
        <v>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59"/>
    </row>
    <row r="60" spans="1:15" ht="60" x14ac:dyDescent="0.25">
      <c r="A60" s="60"/>
      <c r="B60" s="31" t="s">
        <v>21</v>
      </c>
      <c r="C60" s="34">
        <f>SUM(D60:N60)</f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59"/>
    </row>
    <row r="61" spans="1:15" ht="30" x14ac:dyDescent="0.25">
      <c r="A61" s="60"/>
      <c r="B61" s="31" t="s">
        <v>22</v>
      </c>
      <c r="C61" s="34">
        <f>SUM(D61:N61)</f>
        <v>423432823.26999998</v>
      </c>
      <c r="D61" s="34">
        <v>32501824.120000001</v>
      </c>
      <c r="E61" s="34">
        <v>32570016.09</v>
      </c>
      <c r="F61" s="34">
        <v>32570016.09</v>
      </c>
      <c r="G61" s="34">
        <v>35284616.75</v>
      </c>
      <c r="H61" s="34">
        <v>37045300.170000002</v>
      </c>
      <c r="I61" s="34">
        <v>38680220.479999997</v>
      </c>
      <c r="J61" s="34">
        <v>40252259.239999995</v>
      </c>
      <c r="K61" s="34">
        <v>41698534.899999999</v>
      </c>
      <c r="L61" s="34">
        <v>43019047.459999993</v>
      </c>
      <c r="M61" s="34">
        <v>44276678.479999997</v>
      </c>
      <c r="N61" s="34">
        <v>45534309.489999995</v>
      </c>
      <c r="O61" s="59"/>
    </row>
    <row r="62" spans="1:15" ht="30" x14ac:dyDescent="0.25">
      <c r="A62" s="60"/>
      <c r="B62" s="31" t="s">
        <v>23</v>
      </c>
      <c r="C62" s="34">
        <f>SUM(D62:N62)</f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58"/>
    </row>
    <row r="63" spans="1:15" x14ac:dyDescent="0.25">
      <c r="A63" s="60" t="s">
        <v>75</v>
      </c>
      <c r="B63" s="31" t="s">
        <v>18</v>
      </c>
      <c r="C63" s="34">
        <f>D63+E63+F63+G63+H63+I63+J63+K63+L63+M63+N63</f>
        <v>0</v>
      </c>
      <c r="D63" s="34">
        <f t="shared" ref="D63:N63" si="9">SUM(D64:D67)</f>
        <v>0</v>
      </c>
      <c r="E63" s="34">
        <f t="shared" si="9"/>
        <v>0</v>
      </c>
      <c r="F63" s="34">
        <f t="shared" si="9"/>
        <v>0</v>
      </c>
      <c r="G63" s="34">
        <f t="shared" si="9"/>
        <v>0</v>
      </c>
      <c r="H63" s="34">
        <f t="shared" si="9"/>
        <v>0</v>
      </c>
      <c r="I63" s="34">
        <f t="shared" si="9"/>
        <v>0</v>
      </c>
      <c r="J63" s="34">
        <f t="shared" si="9"/>
        <v>0</v>
      </c>
      <c r="K63" s="34">
        <f t="shared" si="9"/>
        <v>0</v>
      </c>
      <c r="L63" s="34">
        <f t="shared" si="9"/>
        <v>0</v>
      </c>
      <c r="M63" s="34">
        <f t="shared" si="9"/>
        <v>0</v>
      </c>
      <c r="N63" s="34">
        <f t="shared" si="9"/>
        <v>0</v>
      </c>
      <c r="O63" s="57" t="s">
        <v>103</v>
      </c>
    </row>
    <row r="64" spans="1:15" ht="75" x14ac:dyDescent="0.25">
      <c r="A64" s="60"/>
      <c r="B64" s="31" t="s">
        <v>20</v>
      </c>
      <c r="C64" s="34">
        <f>D64+E64+F64+G64+H64+I64+J64+K64+L64+M64+N64</f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59"/>
    </row>
    <row r="65" spans="1:15" ht="60" x14ac:dyDescent="0.25">
      <c r="A65" s="60"/>
      <c r="B65" s="31" t="s">
        <v>21</v>
      </c>
      <c r="C65" s="34">
        <f>D65+E65+F65+G65+H65+I65+J65+K65+L65+M65+N65</f>
        <v>0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59"/>
    </row>
    <row r="66" spans="1:15" ht="30" x14ac:dyDescent="0.25">
      <c r="A66" s="60"/>
      <c r="B66" s="31" t="s">
        <v>22</v>
      </c>
      <c r="C66" s="34">
        <v>0</v>
      </c>
      <c r="D66" s="34">
        <v>0</v>
      </c>
      <c r="E66" s="34">
        <v>0</v>
      </c>
      <c r="F66" s="34">
        <v>0</v>
      </c>
      <c r="G66" s="34">
        <f t="shared" ref="G66:N66" si="10">F66</f>
        <v>0</v>
      </c>
      <c r="H66" s="34">
        <f t="shared" si="10"/>
        <v>0</v>
      </c>
      <c r="I66" s="34">
        <f t="shared" si="10"/>
        <v>0</v>
      </c>
      <c r="J66" s="34">
        <f t="shared" si="10"/>
        <v>0</v>
      </c>
      <c r="K66" s="34">
        <f t="shared" si="10"/>
        <v>0</v>
      </c>
      <c r="L66" s="34">
        <f t="shared" si="10"/>
        <v>0</v>
      </c>
      <c r="M66" s="34">
        <f t="shared" si="10"/>
        <v>0</v>
      </c>
      <c r="N66" s="34">
        <f t="shared" si="10"/>
        <v>0</v>
      </c>
      <c r="O66" s="59"/>
    </row>
    <row r="67" spans="1:15" ht="30" x14ac:dyDescent="0.25">
      <c r="A67" s="60"/>
      <c r="B67" s="31" t="s">
        <v>23</v>
      </c>
      <c r="C67" s="34">
        <f t="shared" ref="C67:C72" si="11">D67+E67+F67+G67+H67+I67+J67+K67+L67+M67+N67</f>
        <v>0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58"/>
    </row>
    <row r="68" spans="1:15" x14ac:dyDescent="0.25">
      <c r="A68" s="60" t="s">
        <v>76</v>
      </c>
      <c r="B68" s="31" t="s">
        <v>18</v>
      </c>
      <c r="C68" s="34">
        <f t="shared" si="11"/>
        <v>0</v>
      </c>
      <c r="D68" s="34">
        <f t="shared" ref="D68:N68" si="12">D69+D70+D71+D72</f>
        <v>0</v>
      </c>
      <c r="E68" s="34">
        <f t="shared" si="12"/>
        <v>0</v>
      </c>
      <c r="F68" s="34">
        <f t="shared" si="12"/>
        <v>0</v>
      </c>
      <c r="G68" s="34">
        <f t="shared" si="12"/>
        <v>0</v>
      </c>
      <c r="H68" s="34">
        <f t="shared" si="12"/>
        <v>0</v>
      </c>
      <c r="I68" s="34">
        <f t="shared" si="12"/>
        <v>0</v>
      </c>
      <c r="J68" s="34">
        <f t="shared" si="12"/>
        <v>0</v>
      </c>
      <c r="K68" s="34">
        <f t="shared" si="12"/>
        <v>0</v>
      </c>
      <c r="L68" s="34">
        <f t="shared" si="12"/>
        <v>0</v>
      </c>
      <c r="M68" s="34">
        <f t="shared" si="12"/>
        <v>0</v>
      </c>
      <c r="N68" s="34">
        <f t="shared" si="12"/>
        <v>0</v>
      </c>
      <c r="O68" s="64" t="s">
        <v>103</v>
      </c>
    </row>
    <row r="69" spans="1:15" ht="75" x14ac:dyDescent="0.25">
      <c r="A69" s="60"/>
      <c r="B69" s="31" t="s">
        <v>20</v>
      </c>
      <c r="C69" s="34">
        <f t="shared" si="11"/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64"/>
    </row>
    <row r="70" spans="1:15" ht="60" x14ac:dyDescent="0.25">
      <c r="A70" s="60"/>
      <c r="B70" s="31" t="s">
        <v>21</v>
      </c>
      <c r="C70" s="34">
        <f t="shared" si="11"/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64"/>
    </row>
    <row r="71" spans="1:15" ht="30" x14ac:dyDescent="0.25">
      <c r="A71" s="60"/>
      <c r="B71" s="31" t="s">
        <v>22</v>
      </c>
      <c r="C71" s="34">
        <f t="shared" si="11"/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64"/>
    </row>
    <row r="72" spans="1:15" ht="30" x14ac:dyDescent="0.25">
      <c r="A72" s="60"/>
      <c r="B72" s="31" t="s">
        <v>23</v>
      </c>
      <c r="C72" s="34">
        <f t="shared" si="11"/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64"/>
    </row>
    <row r="73" spans="1:15" x14ac:dyDescent="0.25">
      <c r="A73" s="61" t="s">
        <v>24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3"/>
    </row>
    <row r="74" spans="1:15" x14ac:dyDescent="0.25">
      <c r="A74" s="60" t="s">
        <v>77</v>
      </c>
      <c r="B74" s="31" t="s">
        <v>18</v>
      </c>
      <c r="C74" s="34">
        <f>D74+E74+F74+G74+H74+I74+J74+K74+L74+M74+N74</f>
        <v>132763164.13</v>
      </c>
      <c r="D74" s="34">
        <f t="shared" ref="D74:N74" si="13">D75+D76+D77+D78</f>
        <v>9465423.4700000007</v>
      </c>
      <c r="E74" s="34">
        <f t="shared" si="13"/>
        <v>9465423.4700000007</v>
      </c>
      <c r="F74" s="34">
        <f t="shared" si="13"/>
        <v>9465423.4700000007</v>
      </c>
      <c r="G74" s="34">
        <f t="shared" si="13"/>
        <v>11303667.09</v>
      </c>
      <c r="H74" s="34">
        <f t="shared" si="13"/>
        <v>11867614.48</v>
      </c>
      <c r="I74" s="34">
        <f t="shared" si="13"/>
        <v>12391279.92</v>
      </c>
      <c r="J74" s="34">
        <f t="shared" si="13"/>
        <v>12894804.379999999</v>
      </c>
      <c r="K74" s="34">
        <f t="shared" si="13"/>
        <v>13358046.879999999</v>
      </c>
      <c r="L74" s="34">
        <f t="shared" si="13"/>
        <v>13781007.42</v>
      </c>
      <c r="M74" s="34">
        <f t="shared" si="13"/>
        <v>14183826.99</v>
      </c>
      <c r="N74" s="34">
        <f t="shared" si="13"/>
        <v>14586646.560000001</v>
      </c>
      <c r="O74" s="64" t="s">
        <v>103</v>
      </c>
    </row>
    <row r="75" spans="1:15" ht="75" x14ac:dyDescent="0.25">
      <c r="A75" s="60"/>
      <c r="B75" s="31" t="s">
        <v>20</v>
      </c>
      <c r="C75" s="34">
        <f>D75+E75+F75+G75+H75+I75+J75+K75+L75+M75+N75</f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64"/>
    </row>
    <row r="76" spans="1:15" ht="60" x14ac:dyDescent="0.25">
      <c r="A76" s="60"/>
      <c r="B76" s="31" t="s">
        <v>21</v>
      </c>
      <c r="C76" s="34">
        <f>D76+E76+F76+G76+H76+I76+J76+K76+L76+M76+N76</f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64"/>
    </row>
    <row r="77" spans="1:15" ht="30" x14ac:dyDescent="0.25">
      <c r="A77" s="60"/>
      <c r="B77" s="31" t="s">
        <v>22</v>
      </c>
      <c r="C77" s="34">
        <f>D77+E77+F77+G77+H77+I77+J77+K77+L77+M77+N77</f>
        <v>132763164.13</v>
      </c>
      <c r="D77" s="34">
        <v>9465423.4700000007</v>
      </c>
      <c r="E77" s="34">
        <v>9465423.4700000007</v>
      </c>
      <c r="F77" s="34">
        <v>9465423.4700000007</v>
      </c>
      <c r="G77" s="34">
        <v>11303667.09</v>
      </c>
      <c r="H77" s="34">
        <v>11867614.48</v>
      </c>
      <c r="I77" s="34">
        <v>12391279.92</v>
      </c>
      <c r="J77" s="34">
        <v>12894804.379999999</v>
      </c>
      <c r="K77" s="34">
        <v>13358046.879999999</v>
      </c>
      <c r="L77" s="34">
        <v>13781007.42</v>
      </c>
      <c r="M77" s="34">
        <v>14183826.99</v>
      </c>
      <c r="N77" s="34">
        <v>14586646.560000001</v>
      </c>
      <c r="O77" s="64"/>
    </row>
    <row r="78" spans="1:15" ht="30" x14ac:dyDescent="0.25">
      <c r="A78" s="8"/>
      <c r="B78" s="31" t="s">
        <v>23</v>
      </c>
      <c r="C78" s="34">
        <f>D78+E78+F78+G78+H78+I78+J78+K78+L78+M78+N78</f>
        <v>0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24"/>
    </row>
    <row r="79" spans="1:15" x14ac:dyDescent="0.25">
      <c r="A79" s="60" t="s">
        <v>78</v>
      </c>
      <c r="B79" s="31" t="s">
        <v>18</v>
      </c>
      <c r="C79" s="64">
        <v>0</v>
      </c>
      <c r="D79" s="64">
        <v>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4">
        <v>0</v>
      </c>
      <c r="M79" s="64">
        <v>0</v>
      </c>
      <c r="N79" s="64">
        <v>0</v>
      </c>
      <c r="O79" s="64" t="s">
        <v>103</v>
      </c>
    </row>
    <row r="80" spans="1:15" ht="75" x14ac:dyDescent="0.25">
      <c r="A80" s="60"/>
      <c r="B80" s="31" t="s">
        <v>20</v>
      </c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</row>
    <row r="81" spans="1:15" ht="60" x14ac:dyDescent="0.25">
      <c r="A81" s="60"/>
      <c r="B81" s="31" t="s">
        <v>21</v>
      </c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</row>
    <row r="82" spans="1:15" ht="30" x14ac:dyDescent="0.25">
      <c r="A82" s="60"/>
      <c r="B82" s="31" t="s">
        <v>22</v>
      </c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</row>
    <row r="83" spans="1:15" ht="30" x14ac:dyDescent="0.25">
      <c r="A83" s="60"/>
      <c r="B83" s="31" t="s">
        <v>23</v>
      </c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</row>
    <row r="84" spans="1:15" x14ac:dyDescent="0.25">
      <c r="A84" s="60" t="s">
        <v>25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1:15" x14ac:dyDescent="0.25">
      <c r="A85" s="60" t="s">
        <v>79</v>
      </c>
      <c r="B85" s="31" t="s">
        <v>18</v>
      </c>
      <c r="C85" s="34">
        <f>D85+E85+F85+G85+H85+I85+J85+K85+L85+M85+N85</f>
        <v>326591861.41999996</v>
      </c>
      <c r="D85" s="34">
        <f>SUM(D86:D89)</f>
        <v>22357044.289999999</v>
      </c>
      <c r="E85" s="34">
        <f t="shared" ref="E85:N85" si="14">SUM(E86:E89)</f>
        <v>19041807.239999998</v>
      </c>
      <c r="F85" s="34">
        <f t="shared" si="14"/>
        <v>19041807.239999998</v>
      </c>
      <c r="G85" s="34">
        <f t="shared" si="14"/>
        <v>28824942.940000001</v>
      </c>
      <c r="H85" s="34">
        <f t="shared" si="14"/>
        <v>30263449.380000003</v>
      </c>
      <c r="I85" s="34">
        <f t="shared" si="14"/>
        <v>31599205.359999999</v>
      </c>
      <c r="J85" s="34">
        <f t="shared" si="14"/>
        <v>32883586.109999999</v>
      </c>
      <c r="K85" s="34">
        <f t="shared" si="14"/>
        <v>34065216.400000006</v>
      </c>
      <c r="L85" s="34">
        <f t="shared" si="14"/>
        <v>35144096.230000004</v>
      </c>
      <c r="M85" s="34">
        <f t="shared" si="14"/>
        <v>36171600.82</v>
      </c>
      <c r="N85" s="34">
        <f t="shared" si="14"/>
        <v>37199105.409999996</v>
      </c>
      <c r="O85" s="74" t="s">
        <v>103</v>
      </c>
    </row>
    <row r="86" spans="1:15" ht="75" x14ac:dyDescent="0.25">
      <c r="A86" s="60"/>
      <c r="B86" s="31" t="s">
        <v>20</v>
      </c>
      <c r="C86" s="34">
        <f>D86+E86+F86+G86+H86+I86+J86+K86+L86+M86+N86</f>
        <v>0</v>
      </c>
      <c r="D86" s="34">
        <v>0</v>
      </c>
      <c r="E86" s="34">
        <v>0</v>
      </c>
      <c r="F86" s="34">
        <f>E86</f>
        <v>0</v>
      </c>
      <c r="G86" s="34">
        <v>0</v>
      </c>
      <c r="H86" s="34">
        <f>G86</f>
        <v>0</v>
      </c>
      <c r="I86" s="34">
        <v>0</v>
      </c>
      <c r="J86" s="34">
        <f>I86</f>
        <v>0</v>
      </c>
      <c r="K86" s="34">
        <v>0</v>
      </c>
      <c r="L86" s="34">
        <f>K86</f>
        <v>0</v>
      </c>
      <c r="M86" s="34">
        <v>0</v>
      </c>
      <c r="N86" s="34">
        <f>M86</f>
        <v>0</v>
      </c>
      <c r="O86" s="74"/>
    </row>
    <row r="87" spans="1:15" ht="60" x14ac:dyDescent="0.25">
      <c r="A87" s="60"/>
      <c r="B87" s="31" t="s">
        <v>21</v>
      </c>
      <c r="C87" s="34">
        <f>D87+E87+F87+G87+H87+I87+J87+K87+L87+M87+N87</f>
        <v>0</v>
      </c>
      <c r="D87" s="34">
        <v>0</v>
      </c>
      <c r="E87" s="34">
        <v>0</v>
      </c>
      <c r="F87" s="34">
        <f>E87</f>
        <v>0</v>
      </c>
      <c r="G87" s="34">
        <v>0</v>
      </c>
      <c r="H87" s="34">
        <f>G87</f>
        <v>0</v>
      </c>
      <c r="I87" s="34">
        <v>0</v>
      </c>
      <c r="J87" s="34">
        <f>I87</f>
        <v>0</v>
      </c>
      <c r="K87" s="34">
        <v>0</v>
      </c>
      <c r="L87" s="34">
        <f>K87</f>
        <v>0</v>
      </c>
      <c r="M87" s="34">
        <v>0</v>
      </c>
      <c r="N87" s="34">
        <f>M87</f>
        <v>0</v>
      </c>
      <c r="O87" s="74"/>
    </row>
    <row r="88" spans="1:15" ht="30" x14ac:dyDescent="0.25">
      <c r="A88" s="60"/>
      <c r="B88" s="31" t="s">
        <v>22</v>
      </c>
      <c r="C88" s="34">
        <f>D88+E88+F88+G88+H88+I88+J88+K88+L88+M88+N88</f>
        <v>326591861.41999996</v>
      </c>
      <c r="D88" s="34">
        <v>22357044.289999999</v>
      </c>
      <c r="E88" s="34">
        <v>19041807.239999998</v>
      </c>
      <c r="F88" s="34">
        <v>19041807.239999998</v>
      </c>
      <c r="G88" s="34">
        <v>28824942.940000001</v>
      </c>
      <c r="H88" s="34">
        <v>30263449.380000003</v>
      </c>
      <c r="I88" s="34">
        <v>31599205.359999999</v>
      </c>
      <c r="J88" s="34">
        <v>32883586.109999999</v>
      </c>
      <c r="K88" s="34">
        <v>34065216.400000006</v>
      </c>
      <c r="L88" s="34">
        <v>35144096.230000004</v>
      </c>
      <c r="M88" s="34">
        <v>36171600.82</v>
      </c>
      <c r="N88" s="34">
        <v>37199105.409999996</v>
      </c>
      <c r="O88" s="74"/>
    </row>
    <row r="89" spans="1:15" ht="30" x14ac:dyDescent="0.25">
      <c r="A89" s="60"/>
      <c r="B89" s="31" t="s">
        <v>23</v>
      </c>
      <c r="C89" s="34">
        <f>D89+E89+F89+G89+H89+I89+J89+K89+L89+M89+N89</f>
        <v>0</v>
      </c>
      <c r="D89" s="34">
        <v>0</v>
      </c>
      <c r="E89" s="34">
        <f>D89</f>
        <v>0</v>
      </c>
      <c r="F89" s="34">
        <f>E89</f>
        <v>0</v>
      </c>
      <c r="G89" s="34">
        <f t="shared" ref="G89:N89" si="15">F89</f>
        <v>0</v>
      </c>
      <c r="H89" s="34">
        <f t="shared" si="15"/>
        <v>0</v>
      </c>
      <c r="I89" s="34">
        <f t="shared" si="15"/>
        <v>0</v>
      </c>
      <c r="J89" s="34">
        <f t="shared" si="15"/>
        <v>0</v>
      </c>
      <c r="K89" s="34">
        <f t="shared" si="15"/>
        <v>0</v>
      </c>
      <c r="L89" s="34">
        <f t="shared" si="15"/>
        <v>0</v>
      </c>
      <c r="M89" s="34">
        <f t="shared" si="15"/>
        <v>0</v>
      </c>
      <c r="N89" s="34">
        <f t="shared" si="15"/>
        <v>0</v>
      </c>
      <c r="O89" s="74"/>
    </row>
    <row r="90" spans="1:15" x14ac:dyDescent="0.25">
      <c r="A90" s="60" t="s">
        <v>88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1:15" x14ac:dyDescent="0.25">
      <c r="A91" s="60" t="s">
        <v>89</v>
      </c>
      <c r="B91" s="31" t="s">
        <v>18</v>
      </c>
      <c r="C91" s="34">
        <f>D91+E91+F91+G91+H91+I91+J91+K91+L91+M91+N91</f>
        <v>0</v>
      </c>
      <c r="D91" s="34">
        <f t="shared" ref="D91:N91" si="16">SUM(D92:D95)</f>
        <v>0</v>
      </c>
      <c r="E91" s="34">
        <f t="shared" si="16"/>
        <v>0</v>
      </c>
      <c r="F91" s="34">
        <f t="shared" si="16"/>
        <v>0</v>
      </c>
      <c r="G91" s="34">
        <f t="shared" si="16"/>
        <v>0</v>
      </c>
      <c r="H91" s="34">
        <f t="shared" si="16"/>
        <v>0</v>
      </c>
      <c r="I91" s="34">
        <f t="shared" si="16"/>
        <v>0</v>
      </c>
      <c r="J91" s="34">
        <f t="shared" si="16"/>
        <v>0</v>
      </c>
      <c r="K91" s="34">
        <f t="shared" si="16"/>
        <v>0</v>
      </c>
      <c r="L91" s="34">
        <f t="shared" si="16"/>
        <v>0</v>
      </c>
      <c r="M91" s="34">
        <f t="shared" si="16"/>
        <v>0</v>
      </c>
      <c r="N91" s="34">
        <f t="shared" si="16"/>
        <v>0</v>
      </c>
      <c r="O91" s="71" t="s">
        <v>114</v>
      </c>
    </row>
    <row r="92" spans="1:15" ht="75" x14ac:dyDescent="0.25">
      <c r="A92" s="60"/>
      <c r="B92" s="31" t="s">
        <v>20</v>
      </c>
      <c r="C92" s="34">
        <f>D92+E92+F92+G92+H92+I92+J92+K92+L92+M92+N92</f>
        <v>0</v>
      </c>
      <c r="D92" s="34">
        <v>0</v>
      </c>
      <c r="E92" s="34">
        <f>D92</f>
        <v>0</v>
      </c>
      <c r="F92" s="34">
        <f t="shared" ref="E92:N93" si="17">E92</f>
        <v>0</v>
      </c>
      <c r="G92" s="34">
        <f t="shared" si="17"/>
        <v>0</v>
      </c>
      <c r="H92" s="34">
        <f t="shared" si="17"/>
        <v>0</v>
      </c>
      <c r="I92" s="34">
        <f t="shared" si="17"/>
        <v>0</v>
      </c>
      <c r="J92" s="34">
        <f>I92</f>
        <v>0</v>
      </c>
      <c r="K92" s="34">
        <f t="shared" si="17"/>
        <v>0</v>
      </c>
      <c r="L92" s="34">
        <f t="shared" si="17"/>
        <v>0</v>
      </c>
      <c r="M92" s="34">
        <f t="shared" si="17"/>
        <v>0</v>
      </c>
      <c r="N92" s="34">
        <f t="shared" si="17"/>
        <v>0</v>
      </c>
      <c r="O92" s="71"/>
    </row>
    <row r="93" spans="1:15" ht="60" x14ac:dyDescent="0.25">
      <c r="A93" s="60"/>
      <c r="B93" s="31" t="s">
        <v>21</v>
      </c>
      <c r="C93" s="34">
        <f>D93+E93+F93+G93+H93+I93+J93+K93+L93+M93+N93</f>
        <v>0</v>
      </c>
      <c r="D93" s="34">
        <v>0</v>
      </c>
      <c r="E93" s="34">
        <f t="shared" si="17"/>
        <v>0</v>
      </c>
      <c r="F93" s="34">
        <f t="shared" si="17"/>
        <v>0</v>
      </c>
      <c r="G93" s="34">
        <f t="shared" si="17"/>
        <v>0</v>
      </c>
      <c r="H93" s="34">
        <f t="shared" si="17"/>
        <v>0</v>
      </c>
      <c r="I93" s="34">
        <f t="shared" si="17"/>
        <v>0</v>
      </c>
      <c r="J93" s="34">
        <f t="shared" si="17"/>
        <v>0</v>
      </c>
      <c r="K93" s="34">
        <f t="shared" si="17"/>
        <v>0</v>
      </c>
      <c r="L93" s="34">
        <f t="shared" si="17"/>
        <v>0</v>
      </c>
      <c r="M93" s="34">
        <f t="shared" si="17"/>
        <v>0</v>
      </c>
      <c r="N93" s="34">
        <f t="shared" si="17"/>
        <v>0</v>
      </c>
      <c r="O93" s="71"/>
    </row>
    <row r="94" spans="1:15" ht="30" x14ac:dyDescent="0.25">
      <c r="A94" s="60"/>
      <c r="B94" s="31" t="s">
        <v>22</v>
      </c>
      <c r="C94" s="34">
        <f>SUM(D94:N94)</f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71"/>
    </row>
    <row r="95" spans="1:15" ht="30" x14ac:dyDescent="0.25">
      <c r="A95" s="60"/>
      <c r="B95" s="31" t="s">
        <v>23</v>
      </c>
      <c r="C95" s="34">
        <v>0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0</v>
      </c>
      <c r="M95" s="34">
        <v>0</v>
      </c>
      <c r="N95" s="34">
        <v>0</v>
      </c>
      <c r="O95" s="71"/>
    </row>
    <row r="96" spans="1:15" s="25" customFormat="1" x14ac:dyDescent="0.25">
      <c r="A96" s="75" t="s">
        <v>90</v>
      </c>
      <c r="B96" s="31" t="s">
        <v>18</v>
      </c>
      <c r="C96" s="34">
        <f>C97+C98+C99+C100</f>
        <v>3769702171.1599998</v>
      </c>
      <c r="D96" s="34">
        <f t="shared" ref="D96:N96" si="18">D97+D98+D99+D100</f>
        <v>342800614.94</v>
      </c>
      <c r="E96" s="34">
        <f t="shared" si="18"/>
        <v>342842921.45999998</v>
      </c>
      <c r="F96" s="34">
        <f t="shared" si="18"/>
        <v>342673181.63999999</v>
      </c>
      <c r="G96" s="34">
        <f t="shared" si="18"/>
        <v>342673181.63999999</v>
      </c>
      <c r="H96" s="34">
        <f t="shared" si="18"/>
        <v>342673181.63999999</v>
      </c>
      <c r="I96" s="34">
        <f t="shared" si="18"/>
        <v>342673181.63999999</v>
      </c>
      <c r="J96" s="34">
        <f t="shared" si="18"/>
        <v>342673181.63999999</v>
      </c>
      <c r="K96" s="34">
        <f t="shared" si="18"/>
        <v>342673181.63999999</v>
      </c>
      <c r="L96" s="34">
        <f t="shared" si="18"/>
        <v>342673181.63999999</v>
      </c>
      <c r="M96" s="34">
        <f t="shared" si="18"/>
        <v>342673181.63999999</v>
      </c>
      <c r="N96" s="34">
        <f t="shared" si="18"/>
        <v>342673181.63999999</v>
      </c>
      <c r="O96" s="57" t="s">
        <v>115</v>
      </c>
    </row>
    <row r="97" spans="1:15" s="25" customFormat="1" ht="75" x14ac:dyDescent="0.25">
      <c r="A97" s="76"/>
      <c r="B97" s="31" t="s">
        <v>20</v>
      </c>
      <c r="C97" s="34">
        <f>D97+E97+F97+G97+H97+I97+J97+K97+L97+M97+N97</f>
        <v>0</v>
      </c>
      <c r="D97" s="34">
        <v>0</v>
      </c>
      <c r="E97" s="34">
        <f t="shared" ref="E97:N97" si="19">D97</f>
        <v>0</v>
      </c>
      <c r="F97" s="34">
        <f t="shared" si="19"/>
        <v>0</v>
      </c>
      <c r="G97" s="34">
        <f t="shared" si="19"/>
        <v>0</v>
      </c>
      <c r="H97" s="34">
        <f t="shared" si="19"/>
        <v>0</v>
      </c>
      <c r="I97" s="34">
        <f t="shared" si="19"/>
        <v>0</v>
      </c>
      <c r="J97" s="34">
        <f t="shared" si="19"/>
        <v>0</v>
      </c>
      <c r="K97" s="34">
        <f t="shared" si="19"/>
        <v>0</v>
      </c>
      <c r="L97" s="34">
        <f t="shared" si="19"/>
        <v>0</v>
      </c>
      <c r="M97" s="34">
        <f t="shared" si="19"/>
        <v>0</v>
      </c>
      <c r="N97" s="34">
        <f t="shared" si="19"/>
        <v>0</v>
      </c>
      <c r="O97" s="59"/>
    </row>
    <row r="98" spans="1:15" s="25" customFormat="1" ht="60" x14ac:dyDescent="0.25">
      <c r="A98" s="76"/>
      <c r="B98" s="31" t="s">
        <v>21</v>
      </c>
      <c r="C98" s="34">
        <f>D98+E98+F98+G98+H98+I98+J98+K98+L98+M98+N98</f>
        <v>2787038100</v>
      </c>
      <c r="D98" s="34">
        <v>253367100</v>
      </c>
      <c r="E98" s="34">
        <v>253367100</v>
      </c>
      <c r="F98" s="34">
        <v>253367100</v>
      </c>
      <c r="G98" s="34">
        <f>F98</f>
        <v>253367100</v>
      </c>
      <c r="H98" s="34">
        <f t="shared" ref="H98:N99" si="20">G98</f>
        <v>253367100</v>
      </c>
      <c r="I98" s="34">
        <f t="shared" si="20"/>
        <v>253367100</v>
      </c>
      <c r="J98" s="34">
        <f t="shared" si="20"/>
        <v>253367100</v>
      </c>
      <c r="K98" s="34">
        <f t="shared" si="20"/>
        <v>253367100</v>
      </c>
      <c r="L98" s="34">
        <f t="shared" si="20"/>
        <v>253367100</v>
      </c>
      <c r="M98" s="34">
        <f t="shared" si="20"/>
        <v>253367100</v>
      </c>
      <c r="N98" s="34">
        <f t="shared" si="20"/>
        <v>253367100</v>
      </c>
      <c r="O98" s="59"/>
    </row>
    <row r="99" spans="1:15" s="25" customFormat="1" ht="30" x14ac:dyDescent="0.25">
      <c r="A99" s="76"/>
      <c r="B99" s="31" t="s">
        <v>22</v>
      </c>
      <c r="C99" s="34">
        <f>SUM(D99:N99)</f>
        <v>982664071.15999985</v>
      </c>
      <c r="D99" s="34">
        <v>89433514.939999998</v>
      </c>
      <c r="E99" s="34">
        <v>89475821.459999993</v>
      </c>
      <c r="F99" s="34">
        <v>89306081.640000001</v>
      </c>
      <c r="G99" s="34">
        <f>F99</f>
        <v>89306081.640000001</v>
      </c>
      <c r="H99" s="34">
        <f t="shared" si="20"/>
        <v>89306081.640000001</v>
      </c>
      <c r="I99" s="34">
        <f t="shared" si="20"/>
        <v>89306081.640000001</v>
      </c>
      <c r="J99" s="34">
        <f t="shared" si="20"/>
        <v>89306081.640000001</v>
      </c>
      <c r="K99" s="34">
        <f t="shared" si="20"/>
        <v>89306081.640000001</v>
      </c>
      <c r="L99" s="34">
        <f t="shared" si="20"/>
        <v>89306081.640000001</v>
      </c>
      <c r="M99" s="34">
        <f t="shared" si="20"/>
        <v>89306081.640000001</v>
      </c>
      <c r="N99" s="34">
        <f t="shared" si="20"/>
        <v>89306081.640000001</v>
      </c>
      <c r="O99" s="59"/>
    </row>
    <row r="100" spans="1:15" s="25" customFormat="1" ht="30" x14ac:dyDescent="0.25">
      <c r="A100" s="77"/>
      <c r="B100" s="31" t="s">
        <v>23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58"/>
    </row>
    <row r="101" spans="1:15" ht="60" x14ac:dyDescent="0.25">
      <c r="A101" s="31" t="s">
        <v>82</v>
      </c>
      <c r="B101" s="31" t="s">
        <v>18</v>
      </c>
      <c r="C101" s="34">
        <f>C47+C52+C58+C63+C68+C74+C79+C85+C91+C96</f>
        <v>5035273749.6700001</v>
      </c>
      <c r="D101" s="34">
        <f>D47+D52+D58+D63+D68+D74+D79+D85+D91+D96</f>
        <v>428917236.35000002</v>
      </c>
      <c r="E101" s="34">
        <f t="shared" ref="E101:N101" si="21">E47+E52+E58+E63+E68+E74+E79+E85+E91+E96</f>
        <v>424855761.12</v>
      </c>
      <c r="F101" s="34">
        <f t="shared" si="21"/>
        <v>421096809.49000001</v>
      </c>
      <c r="G101" s="34">
        <f>G47+G52+G58+G63+G68+G74+G79+G85+G91+G96</f>
        <v>453036873.44</v>
      </c>
      <c r="H101" s="34">
        <f t="shared" si="21"/>
        <v>458544172.21000004</v>
      </c>
      <c r="I101" s="34">
        <f t="shared" si="21"/>
        <v>463658092.49000001</v>
      </c>
      <c r="J101" s="34">
        <f t="shared" si="21"/>
        <v>468575323.52999997</v>
      </c>
      <c r="K101" s="34">
        <f t="shared" si="21"/>
        <v>473099176.07999998</v>
      </c>
      <c r="L101" s="34">
        <f t="shared" si="21"/>
        <v>477229650.14999998</v>
      </c>
      <c r="M101" s="34">
        <f t="shared" si="21"/>
        <v>481163434.99000001</v>
      </c>
      <c r="N101" s="34">
        <f t="shared" si="21"/>
        <v>485097219.81999999</v>
      </c>
      <c r="O101" s="33"/>
    </row>
    <row r="102" spans="1:15" hidden="1" x14ac:dyDescent="0.25">
      <c r="A102" s="72" t="s">
        <v>30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</row>
    <row r="103" spans="1:15" hidden="1" x14ac:dyDescent="0.25">
      <c r="A103" s="73" t="s">
        <v>26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</row>
    <row r="104" spans="1:15" x14ac:dyDescent="0.25">
      <c r="A104" s="73" t="s">
        <v>27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</row>
    <row r="105" spans="1:15" x14ac:dyDescent="0.25">
      <c r="A105" s="60" t="s">
        <v>98</v>
      </c>
      <c r="B105" s="31" t="s">
        <v>18</v>
      </c>
      <c r="C105" s="34">
        <f>SUM(C106:C109)</f>
        <v>1356456870.5400002</v>
      </c>
      <c r="D105" s="34">
        <f t="shared" ref="D105:N105" si="22">SUM(D106:D109)</f>
        <v>117730649.79000001</v>
      </c>
      <c r="E105" s="34">
        <f t="shared" si="22"/>
        <v>117226068.92</v>
      </c>
      <c r="F105" s="34">
        <f t="shared" si="22"/>
        <v>117766480.70999999</v>
      </c>
      <c r="G105" s="34">
        <f t="shared" si="22"/>
        <v>125466708.89</v>
      </c>
      <c r="H105" s="34">
        <f t="shared" si="22"/>
        <v>125466708.89</v>
      </c>
      <c r="I105" s="34">
        <f t="shared" si="22"/>
        <v>125466708.89</v>
      </c>
      <c r="J105" s="34">
        <f t="shared" si="22"/>
        <v>125466708.89</v>
      </c>
      <c r="K105" s="34">
        <f t="shared" si="22"/>
        <v>125466708.89</v>
      </c>
      <c r="L105" s="34">
        <f t="shared" si="22"/>
        <v>125466708.89</v>
      </c>
      <c r="M105" s="34">
        <f t="shared" si="22"/>
        <v>125466708.89</v>
      </c>
      <c r="N105" s="34">
        <f t="shared" si="22"/>
        <v>125466708.89</v>
      </c>
      <c r="O105" s="71" t="s">
        <v>103</v>
      </c>
    </row>
    <row r="106" spans="1:15" ht="75" x14ac:dyDescent="0.25">
      <c r="A106" s="60"/>
      <c r="B106" s="31" t="s">
        <v>20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71"/>
    </row>
    <row r="107" spans="1:15" ht="60" x14ac:dyDescent="0.25">
      <c r="A107" s="60"/>
      <c r="B107" s="31" t="s">
        <v>21</v>
      </c>
      <c r="C107" s="34">
        <v>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71"/>
    </row>
    <row r="108" spans="1:15" ht="30" x14ac:dyDescent="0.25">
      <c r="A108" s="60"/>
      <c r="B108" s="31" t="s">
        <v>22</v>
      </c>
      <c r="C108" s="34">
        <f>SUM(D108:N108)</f>
        <v>1356456870.5400002</v>
      </c>
      <c r="D108" s="34">
        <v>117730649.79000001</v>
      </c>
      <c r="E108" s="34">
        <v>117226068.92</v>
      </c>
      <c r="F108" s="34">
        <v>117766480.70999999</v>
      </c>
      <c r="G108" s="34">
        <v>125466708.89</v>
      </c>
      <c r="H108" s="34">
        <v>125466708.89</v>
      </c>
      <c r="I108" s="34">
        <v>125466708.89</v>
      </c>
      <c r="J108" s="34">
        <v>125466708.89</v>
      </c>
      <c r="K108" s="34">
        <v>125466708.89</v>
      </c>
      <c r="L108" s="34">
        <v>125466708.89</v>
      </c>
      <c r="M108" s="34">
        <v>125466708.89</v>
      </c>
      <c r="N108" s="34">
        <v>125466708.89</v>
      </c>
      <c r="O108" s="71"/>
    </row>
    <row r="109" spans="1:15" ht="30" x14ac:dyDescent="0.25">
      <c r="A109" s="60"/>
      <c r="B109" s="31" t="s">
        <v>23</v>
      </c>
      <c r="C109" s="34">
        <f>SUM(D109:N109)</f>
        <v>0</v>
      </c>
      <c r="D109" s="34">
        <v>0</v>
      </c>
      <c r="E109" s="34">
        <v>0</v>
      </c>
      <c r="F109" s="34">
        <v>0</v>
      </c>
      <c r="G109" s="34">
        <v>0</v>
      </c>
      <c r="H109" s="34">
        <v>0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71"/>
    </row>
    <row r="110" spans="1:15" x14ac:dyDescent="0.25">
      <c r="A110" s="60" t="s">
        <v>100</v>
      </c>
      <c r="B110" s="31" t="s">
        <v>18</v>
      </c>
      <c r="C110" s="34">
        <f>C105</f>
        <v>1356456870.5400002</v>
      </c>
      <c r="D110" s="34">
        <f t="shared" ref="D110:N110" si="23">D105</f>
        <v>117730649.79000001</v>
      </c>
      <c r="E110" s="34">
        <f t="shared" si="23"/>
        <v>117226068.92</v>
      </c>
      <c r="F110" s="34">
        <f t="shared" si="23"/>
        <v>117766480.70999999</v>
      </c>
      <c r="G110" s="34">
        <f t="shared" si="23"/>
        <v>125466708.89</v>
      </c>
      <c r="H110" s="34">
        <f t="shared" si="23"/>
        <v>125466708.89</v>
      </c>
      <c r="I110" s="34">
        <f t="shared" si="23"/>
        <v>125466708.89</v>
      </c>
      <c r="J110" s="34">
        <f t="shared" si="23"/>
        <v>125466708.89</v>
      </c>
      <c r="K110" s="34">
        <f t="shared" si="23"/>
        <v>125466708.89</v>
      </c>
      <c r="L110" s="34">
        <f t="shared" si="23"/>
        <v>125466708.89</v>
      </c>
      <c r="M110" s="34">
        <f t="shared" si="23"/>
        <v>125466708.89</v>
      </c>
      <c r="N110" s="34">
        <f t="shared" si="23"/>
        <v>125466708.89</v>
      </c>
      <c r="O110" s="71" t="s">
        <v>103</v>
      </c>
    </row>
    <row r="111" spans="1:15" ht="75" x14ac:dyDescent="0.25">
      <c r="A111" s="60"/>
      <c r="B111" s="31" t="s">
        <v>20</v>
      </c>
      <c r="C111" s="34">
        <f t="shared" ref="C111:N114" si="24">C106</f>
        <v>0</v>
      </c>
      <c r="D111" s="34">
        <f t="shared" si="24"/>
        <v>0</v>
      </c>
      <c r="E111" s="34">
        <f t="shared" si="24"/>
        <v>0</v>
      </c>
      <c r="F111" s="34">
        <f t="shared" si="24"/>
        <v>0</v>
      </c>
      <c r="G111" s="34">
        <f t="shared" si="24"/>
        <v>0</v>
      </c>
      <c r="H111" s="34">
        <f t="shared" si="24"/>
        <v>0</v>
      </c>
      <c r="I111" s="34">
        <f t="shared" si="24"/>
        <v>0</v>
      </c>
      <c r="J111" s="34">
        <f t="shared" si="24"/>
        <v>0</v>
      </c>
      <c r="K111" s="34">
        <f t="shared" si="24"/>
        <v>0</v>
      </c>
      <c r="L111" s="34">
        <f t="shared" si="24"/>
        <v>0</v>
      </c>
      <c r="M111" s="34">
        <f t="shared" si="24"/>
        <v>0</v>
      </c>
      <c r="N111" s="34">
        <f t="shared" si="24"/>
        <v>0</v>
      </c>
      <c r="O111" s="71"/>
    </row>
    <row r="112" spans="1:15" ht="60" x14ac:dyDescent="0.25">
      <c r="A112" s="60"/>
      <c r="B112" s="31" t="s">
        <v>21</v>
      </c>
      <c r="C112" s="34">
        <f t="shared" si="24"/>
        <v>0</v>
      </c>
      <c r="D112" s="34">
        <f t="shared" si="24"/>
        <v>0</v>
      </c>
      <c r="E112" s="34">
        <f t="shared" si="24"/>
        <v>0</v>
      </c>
      <c r="F112" s="34">
        <f t="shared" si="24"/>
        <v>0</v>
      </c>
      <c r="G112" s="34">
        <f t="shared" si="24"/>
        <v>0</v>
      </c>
      <c r="H112" s="34">
        <f t="shared" si="24"/>
        <v>0</v>
      </c>
      <c r="I112" s="34">
        <f t="shared" si="24"/>
        <v>0</v>
      </c>
      <c r="J112" s="34">
        <f t="shared" si="24"/>
        <v>0</v>
      </c>
      <c r="K112" s="34">
        <f t="shared" si="24"/>
        <v>0</v>
      </c>
      <c r="L112" s="34">
        <f t="shared" si="24"/>
        <v>0</v>
      </c>
      <c r="M112" s="34">
        <f t="shared" si="24"/>
        <v>0</v>
      </c>
      <c r="N112" s="34">
        <f t="shared" si="24"/>
        <v>0</v>
      </c>
      <c r="O112" s="71"/>
    </row>
    <row r="113" spans="1:23" ht="30" x14ac:dyDescent="0.25">
      <c r="A113" s="60"/>
      <c r="B113" s="31" t="s">
        <v>22</v>
      </c>
      <c r="C113" s="34">
        <f t="shared" si="24"/>
        <v>1356456870.5400002</v>
      </c>
      <c r="D113" s="34">
        <f t="shared" si="24"/>
        <v>117730649.79000001</v>
      </c>
      <c r="E113" s="34">
        <f t="shared" si="24"/>
        <v>117226068.92</v>
      </c>
      <c r="F113" s="34">
        <f>F108</f>
        <v>117766480.70999999</v>
      </c>
      <c r="G113" s="34">
        <f>G108</f>
        <v>125466708.89</v>
      </c>
      <c r="H113" s="34">
        <f t="shared" si="24"/>
        <v>125466708.89</v>
      </c>
      <c r="I113" s="34">
        <f t="shared" si="24"/>
        <v>125466708.89</v>
      </c>
      <c r="J113" s="34">
        <f t="shared" si="24"/>
        <v>125466708.89</v>
      </c>
      <c r="K113" s="34">
        <f t="shared" si="24"/>
        <v>125466708.89</v>
      </c>
      <c r="L113" s="34">
        <f t="shared" si="24"/>
        <v>125466708.89</v>
      </c>
      <c r="M113" s="34">
        <f t="shared" si="24"/>
        <v>125466708.89</v>
      </c>
      <c r="N113" s="34">
        <f t="shared" si="24"/>
        <v>125466708.89</v>
      </c>
      <c r="O113" s="71"/>
    </row>
    <row r="114" spans="1:23" ht="30" x14ac:dyDescent="0.25">
      <c r="A114" s="60"/>
      <c r="B114" s="31" t="s">
        <v>23</v>
      </c>
      <c r="C114" s="34">
        <f t="shared" si="24"/>
        <v>0</v>
      </c>
      <c r="D114" s="34">
        <f t="shared" si="24"/>
        <v>0</v>
      </c>
      <c r="E114" s="34">
        <f t="shared" si="24"/>
        <v>0</v>
      </c>
      <c r="F114" s="34">
        <f t="shared" si="24"/>
        <v>0</v>
      </c>
      <c r="G114" s="34">
        <f t="shared" si="24"/>
        <v>0</v>
      </c>
      <c r="H114" s="34">
        <f t="shared" si="24"/>
        <v>0</v>
      </c>
      <c r="I114" s="34">
        <f t="shared" si="24"/>
        <v>0</v>
      </c>
      <c r="J114" s="34">
        <f t="shared" si="24"/>
        <v>0</v>
      </c>
      <c r="K114" s="34">
        <f t="shared" si="24"/>
        <v>0</v>
      </c>
      <c r="L114" s="34">
        <f t="shared" si="24"/>
        <v>0</v>
      </c>
      <c r="M114" s="34">
        <f t="shared" si="24"/>
        <v>0</v>
      </c>
      <c r="N114" s="34">
        <f t="shared" si="24"/>
        <v>0</v>
      </c>
      <c r="O114" s="71"/>
    </row>
    <row r="115" spans="1:23" s="28" customFormat="1" x14ac:dyDescent="0.25">
      <c r="A115" s="65" t="s">
        <v>85</v>
      </c>
      <c r="B115" s="31" t="s">
        <v>18</v>
      </c>
      <c r="C115" s="34">
        <f>D115+E115+F115+G115+H115+I115+J115+K115+L115+M115+N115</f>
        <v>6480239620.21</v>
      </c>
      <c r="D115" s="34">
        <f>SUM(D116:D119)</f>
        <v>546647886.13999999</v>
      </c>
      <c r="E115" s="34">
        <f t="shared" ref="E115:N115" si="25">SUM(E116:E119)</f>
        <v>542081830.03999996</v>
      </c>
      <c r="F115" s="34">
        <f t="shared" si="25"/>
        <v>538863290.20000005</v>
      </c>
      <c r="G115" s="34">
        <f>SUM(G116:G119)</f>
        <v>579157582.33000004</v>
      </c>
      <c r="H115" s="34">
        <f t="shared" si="25"/>
        <v>587050881.10000002</v>
      </c>
      <c r="I115" s="34">
        <f t="shared" si="25"/>
        <v>594469801.38</v>
      </c>
      <c r="J115" s="34">
        <f t="shared" si="25"/>
        <v>601522032.42000008</v>
      </c>
      <c r="K115" s="34">
        <f t="shared" si="25"/>
        <v>608090884.97000003</v>
      </c>
      <c r="L115" s="34">
        <f t="shared" si="25"/>
        <v>614216359.03999996</v>
      </c>
      <c r="M115" s="34">
        <f t="shared" si="25"/>
        <v>625320143.88</v>
      </c>
      <c r="N115" s="34">
        <f t="shared" si="25"/>
        <v>642818928.71000004</v>
      </c>
      <c r="O115" s="71"/>
      <c r="Q115" s="29"/>
    </row>
    <row r="116" spans="1:23" ht="75" x14ac:dyDescent="0.25">
      <c r="A116" s="66"/>
      <c r="B116" s="31" t="s">
        <v>20</v>
      </c>
      <c r="C116" s="34">
        <f t="shared" ref="C116:C119" si="26">D116+E116+F116+G116+H116+I116+J116+K116+L116+M116+N116</f>
        <v>0</v>
      </c>
      <c r="D116" s="34">
        <f>D121+D126</f>
        <v>0</v>
      </c>
      <c r="E116" s="34">
        <f t="shared" ref="E116:N116" si="27">E121+E126</f>
        <v>0</v>
      </c>
      <c r="F116" s="34">
        <f t="shared" si="27"/>
        <v>0</v>
      </c>
      <c r="G116" s="34">
        <f t="shared" si="27"/>
        <v>0</v>
      </c>
      <c r="H116" s="34">
        <f t="shared" si="27"/>
        <v>0</v>
      </c>
      <c r="I116" s="34">
        <f t="shared" si="27"/>
        <v>0</v>
      </c>
      <c r="J116" s="34">
        <f t="shared" si="27"/>
        <v>0</v>
      </c>
      <c r="K116" s="34">
        <f t="shared" si="27"/>
        <v>0</v>
      </c>
      <c r="L116" s="34">
        <f t="shared" si="27"/>
        <v>0</v>
      </c>
      <c r="M116" s="34">
        <f t="shared" si="27"/>
        <v>0</v>
      </c>
      <c r="N116" s="34">
        <f t="shared" si="27"/>
        <v>0</v>
      </c>
      <c r="O116" s="71"/>
      <c r="P116" s="39">
        <f>P117-'[1]приложение 2'!$P$33</f>
        <v>-3.9000000000157797E-3</v>
      </c>
      <c r="Q116" s="39">
        <f>Q117-'[1]приложение 2'!$S$33</f>
        <v>-2.9000000000110049E-3</v>
      </c>
      <c r="R116" s="39">
        <f>R117-'[1]приложение 2'!$V$33</f>
        <v>-2.9000000000110049E-3</v>
      </c>
      <c r="S116" s="39">
        <f>S117-'[1]приложение 2'!$Y$33</f>
        <v>-2.9000000000110049E-3</v>
      </c>
      <c r="T116" s="39">
        <f>T117-'[1]приложение 2'!$AB$33</f>
        <v>-2.9000000000110049E-3</v>
      </c>
      <c r="U116" s="39">
        <f>U117-'[1]приложение 2'!$AE$33</f>
        <v>-2.9000000000110049E-3</v>
      </c>
      <c r="V116" s="39">
        <f>V117-'[1]приложение 2'!$AH$33</f>
        <v>-2.9000000000110049E-3</v>
      </c>
      <c r="W116" s="39">
        <f>W117-'[1]приложение 2'!$AK$33</f>
        <v>-2.9000000000110049E-3</v>
      </c>
    </row>
    <row r="117" spans="1:23" ht="60" x14ac:dyDescent="0.25">
      <c r="A117" s="66"/>
      <c r="B117" s="31" t="s">
        <v>21</v>
      </c>
      <c r="C117" s="34">
        <f t="shared" si="26"/>
        <v>2672477100</v>
      </c>
      <c r="D117" s="34">
        <f t="shared" ref="D117:N119" si="28">D122+D127</f>
        <v>253367100</v>
      </c>
      <c r="E117" s="34">
        <f t="shared" si="28"/>
        <v>253367100</v>
      </c>
      <c r="F117" s="34">
        <f t="shared" si="28"/>
        <v>253367100</v>
      </c>
      <c r="G117" s="34">
        <f>G122+G127</f>
        <v>239046100</v>
      </c>
      <c r="H117" s="34">
        <f t="shared" si="28"/>
        <v>239047100</v>
      </c>
      <c r="I117" s="34">
        <f t="shared" si="28"/>
        <v>239047100</v>
      </c>
      <c r="J117" s="34">
        <f t="shared" si="28"/>
        <v>239047100</v>
      </c>
      <c r="K117" s="34">
        <f t="shared" si="28"/>
        <v>239047100</v>
      </c>
      <c r="L117" s="34">
        <f t="shared" si="28"/>
        <v>239047100</v>
      </c>
      <c r="M117" s="34">
        <f t="shared" si="28"/>
        <v>239047100</v>
      </c>
      <c r="N117" s="34">
        <f t="shared" si="28"/>
        <v>239047100</v>
      </c>
      <c r="O117" s="71"/>
      <c r="P117" s="39">
        <f t="shared" ref="P117:W118" si="29">G117/1000000</f>
        <v>239.0461</v>
      </c>
      <c r="Q117" s="39">
        <f t="shared" si="29"/>
        <v>239.0471</v>
      </c>
      <c r="R117" s="39">
        <f t="shared" si="29"/>
        <v>239.0471</v>
      </c>
      <c r="S117" s="39">
        <f t="shared" si="29"/>
        <v>239.0471</v>
      </c>
      <c r="T117" s="39">
        <f t="shared" si="29"/>
        <v>239.0471</v>
      </c>
      <c r="U117" s="39">
        <f t="shared" si="29"/>
        <v>239.0471</v>
      </c>
      <c r="V117" s="39">
        <f t="shared" si="29"/>
        <v>239.0471</v>
      </c>
      <c r="W117" s="39">
        <f t="shared" si="29"/>
        <v>239.0471</v>
      </c>
    </row>
    <row r="118" spans="1:23" ht="30" x14ac:dyDescent="0.25">
      <c r="A118" s="66"/>
      <c r="B118" s="31" t="s">
        <v>22</v>
      </c>
      <c r="C118" s="34">
        <f t="shared" si="26"/>
        <v>3807762520.21</v>
      </c>
      <c r="D118" s="34">
        <f t="shared" si="28"/>
        <v>293280786.13999999</v>
      </c>
      <c r="E118" s="34">
        <f t="shared" si="28"/>
        <v>288714730.04000002</v>
      </c>
      <c r="F118" s="34">
        <f t="shared" si="28"/>
        <v>285496190.19999999</v>
      </c>
      <c r="G118" s="34">
        <f>G123+G128</f>
        <v>340111482.33000004</v>
      </c>
      <c r="H118" s="34">
        <f t="shared" si="28"/>
        <v>348003781.10000002</v>
      </c>
      <c r="I118" s="34">
        <f t="shared" si="28"/>
        <v>355422701.38</v>
      </c>
      <c r="J118" s="34">
        <f t="shared" si="28"/>
        <v>362474932.42000002</v>
      </c>
      <c r="K118" s="34">
        <f t="shared" si="28"/>
        <v>369043784.97000003</v>
      </c>
      <c r="L118" s="34">
        <f t="shared" si="28"/>
        <v>375169259.04000002</v>
      </c>
      <c r="M118" s="34">
        <f t="shared" si="28"/>
        <v>386273043.88</v>
      </c>
      <c r="N118" s="34">
        <f t="shared" si="28"/>
        <v>403771828.71000004</v>
      </c>
      <c r="O118" s="71"/>
      <c r="P118" s="40">
        <f t="shared" si="29"/>
        <v>340.11148233000006</v>
      </c>
      <c r="Q118" s="39">
        <f t="shared" si="29"/>
        <v>348.00378110000003</v>
      </c>
      <c r="R118" s="39">
        <f t="shared" si="29"/>
        <v>355.42270137999998</v>
      </c>
      <c r="S118" s="39">
        <f t="shared" si="29"/>
        <v>362.47493242000002</v>
      </c>
      <c r="T118" s="39">
        <f t="shared" si="29"/>
        <v>369.04378497000005</v>
      </c>
      <c r="U118" s="39">
        <f t="shared" si="29"/>
        <v>375.16925904000004</v>
      </c>
      <c r="V118" s="39">
        <f t="shared" si="29"/>
        <v>386.27304387999999</v>
      </c>
      <c r="W118" s="39">
        <f t="shared" si="29"/>
        <v>403.77182871000002</v>
      </c>
    </row>
    <row r="119" spans="1:23" ht="30" x14ac:dyDescent="0.25">
      <c r="A119" s="67"/>
      <c r="B119" s="31" t="s">
        <v>23</v>
      </c>
      <c r="C119" s="34">
        <f t="shared" si="26"/>
        <v>0</v>
      </c>
      <c r="D119" s="34">
        <f t="shared" si="28"/>
        <v>0</v>
      </c>
      <c r="E119" s="34">
        <f t="shared" si="28"/>
        <v>0</v>
      </c>
      <c r="F119" s="34">
        <f t="shared" si="28"/>
        <v>0</v>
      </c>
      <c r="G119" s="34">
        <f t="shared" si="28"/>
        <v>0</v>
      </c>
      <c r="H119" s="34">
        <f t="shared" si="28"/>
        <v>0</v>
      </c>
      <c r="I119" s="34">
        <f t="shared" si="28"/>
        <v>0</v>
      </c>
      <c r="J119" s="34">
        <f t="shared" si="28"/>
        <v>0</v>
      </c>
      <c r="K119" s="34">
        <f t="shared" si="28"/>
        <v>0</v>
      </c>
      <c r="L119" s="34">
        <f t="shared" si="28"/>
        <v>0</v>
      </c>
      <c r="M119" s="34">
        <f t="shared" si="28"/>
        <v>0</v>
      </c>
      <c r="N119" s="34">
        <f t="shared" si="28"/>
        <v>0</v>
      </c>
      <c r="O119" s="71"/>
      <c r="P119" s="41">
        <f>P118-'[1]приложение 2'!$O$33</f>
        <v>1.4823300000443851E-3</v>
      </c>
      <c r="Q119" s="39">
        <f>Q118-'[1]приложение 2'!$R$33</f>
        <v>3.7811000000260719E-3</v>
      </c>
      <c r="R119" s="39">
        <f>R118-'[1]приложение 2'!$U$33</f>
        <v>2.7013799999622279E-3</v>
      </c>
      <c r="S119" s="39">
        <f>S118-'[1]приложение 2'!$X$33</f>
        <v>4.9324199999887242E-3</v>
      </c>
      <c r="T119" s="39">
        <f>T118-'[1]приложение 2'!$AA$33</f>
        <v>3.7849700000265329E-3</v>
      </c>
      <c r="U119" s="39">
        <f>U118-'[1]приложение 2'!$AD$33</f>
        <v>-7.4095999997325634E-4</v>
      </c>
      <c r="V119" s="39">
        <f>V118-'[1]приложение 2'!$AG$33</f>
        <v>3.0438800000069932E-3</v>
      </c>
      <c r="W119" s="39">
        <f>W118-'[1]приложение 2'!$AJ$33</f>
        <v>1.8287100000407008E-3</v>
      </c>
    </row>
    <row r="120" spans="1:23" x14ac:dyDescent="0.25">
      <c r="A120" s="60" t="s">
        <v>86</v>
      </c>
      <c r="B120" s="31" t="s">
        <v>18</v>
      </c>
      <c r="C120" s="34">
        <f t="shared" ref="C120:C127" si="30">D120+E120+F120+G120+H120+I120+J120+K120+L120+M120+N120</f>
        <v>2622028449.0500007</v>
      </c>
      <c r="D120" s="34">
        <f>SUM(D121:D124)</f>
        <v>203847271.20000002</v>
      </c>
      <c r="E120" s="34">
        <f t="shared" ref="E120:N120" si="31">SUM(E121:E124)</f>
        <v>199238908.58000001</v>
      </c>
      <c r="F120" s="34">
        <f t="shared" si="31"/>
        <v>196190108.56</v>
      </c>
      <c r="G120" s="34">
        <f t="shared" si="31"/>
        <v>235830400.69000003</v>
      </c>
      <c r="H120" s="34">
        <f t="shared" si="31"/>
        <v>241337699.46000001</v>
      </c>
      <c r="I120" s="34">
        <f t="shared" si="31"/>
        <v>246451619.73999998</v>
      </c>
      <c r="J120" s="34">
        <f t="shared" si="31"/>
        <v>251368850.78</v>
      </c>
      <c r="K120" s="34">
        <f t="shared" si="31"/>
        <v>255892703.33000004</v>
      </c>
      <c r="L120" s="34">
        <f t="shared" si="31"/>
        <v>260023177.40000001</v>
      </c>
      <c r="M120" s="34">
        <f t="shared" si="31"/>
        <v>263956962.24000001</v>
      </c>
      <c r="N120" s="34">
        <f t="shared" si="31"/>
        <v>267890747.07000002</v>
      </c>
      <c r="O120" s="71" t="s">
        <v>28</v>
      </c>
    </row>
    <row r="121" spans="1:23" ht="75" x14ac:dyDescent="0.25">
      <c r="A121" s="60"/>
      <c r="B121" s="31" t="s">
        <v>20</v>
      </c>
      <c r="C121" s="34">
        <f t="shared" si="30"/>
        <v>0</v>
      </c>
      <c r="D121" s="34">
        <f>D111+D86+D75+D59+D53+D48</f>
        <v>0</v>
      </c>
      <c r="E121" s="34">
        <f t="shared" ref="E121:N121" si="32">E111+E86+E75+E59+E53+E48</f>
        <v>0</v>
      </c>
      <c r="F121" s="34">
        <f t="shared" si="32"/>
        <v>0</v>
      </c>
      <c r="G121" s="34">
        <f t="shared" si="32"/>
        <v>0</v>
      </c>
      <c r="H121" s="34">
        <f t="shared" si="32"/>
        <v>0</v>
      </c>
      <c r="I121" s="34">
        <f t="shared" si="32"/>
        <v>0</v>
      </c>
      <c r="J121" s="34">
        <f t="shared" si="32"/>
        <v>0</v>
      </c>
      <c r="K121" s="34">
        <f t="shared" si="32"/>
        <v>0</v>
      </c>
      <c r="L121" s="34">
        <f t="shared" si="32"/>
        <v>0</v>
      </c>
      <c r="M121" s="34">
        <f t="shared" si="32"/>
        <v>0</v>
      </c>
      <c r="N121" s="34">
        <f t="shared" si="32"/>
        <v>0</v>
      </c>
      <c r="O121" s="71"/>
    </row>
    <row r="122" spans="1:23" ht="60" x14ac:dyDescent="0.25">
      <c r="A122" s="60"/>
      <c r="B122" s="31" t="s">
        <v>21</v>
      </c>
      <c r="C122" s="34">
        <f t="shared" si="30"/>
        <v>0</v>
      </c>
      <c r="D122" s="34">
        <f t="shared" ref="D122:N122" si="33">D112+D87+D76+D60+D54+D49</f>
        <v>0</v>
      </c>
      <c r="E122" s="34">
        <f t="shared" si="33"/>
        <v>0</v>
      </c>
      <c r="F122" s="34">
        <f t="shared" si="33"/>
        <v>0</v>
      </c>
      <c r="G122" s="34">
        <f t="shared" si="33"/>
        <v>0</v>
      </c>
      <c r="H122" s="34">
        <f t="shared" si="33"/>
        <v>0</v>
      </c>
      <c r="I122" s="34">
        <f t="shared" si="33"/>
        <v>0</v>
      </c>
      <c r="J122" s="34">
        <f t="shared" si="33"/>
        <v>0</v>
      </c>
      <c r="K122" s="34">
        <f t="shared" si="33"/>
        <v>0</v>
      </c>
      <c r="L122" s="34">
        <f t="shared" si="33"/>
        <v>0</v>
      </c>
      <c r="M122" s="34">
        <f t="shared" si="33"/>
        <v>0</v>
      </c>
      <c r="N122" s="34">
        <f t="shared" si="33"/>
        <v>0</v>
      </c>
      <c r="O122" s="71"/>
    </row>
    <row r="123" spans="1:23" ht="30" x14ac:dyDescent="0.25">
      <c r="A123" s="60"/>
      <c r="B123" s="31" t="s">
        <v>22</v>
      </c>
      <c r="C123" s="34">
        <f t="shared" si="30"/>
        <v>2622028449.0500007</v>
      </c>
      <c r="D123" s="34">
        <f t="shared" ref="D123:N123" si="34">D113+D88+D77+D61+D55+D50</f>
        <v>203847271.20000002</v>
      </c>
      <c r="E123" s="34">
        <f t="shared" si="34"/>
        <v>199238908.58000001</v>
      </c>
      <c r="F123" s="34">
        <f t="shared" si="34"/>
        <v>196190108.56</v>
      </c>
      <c r="G123" s="34">
        <f>G113+G88+G77+G61+G55+G50</f>
        <v>235830400.69000003</v>
      </c>
      <c r="H123" s="34">
        <f t="shared" si="34"/>
        <v>241337699.46000001</v>
      </c>
      <c r="I123" s="34">
        <f t="shared" si="34"/>
        <v>246451619.73999998</v>
      </c>
      <c r="J123" s="34">
        <f t="shared" si="34"/>
        <v>251368850.78</v>
      </c>
      <c r="K123" s="34">
        <f t="shared" si="34"/>
        <v>255892703.33000004</v>
      </c>
      <c r="L123" s="34">
        <f t="shared" si="34"/>
        <v>260023177.40000001</v>
      </c>
      <c r="M123" s="34">
        <f t="shared" si="34"/>
        <v>263956962.24000001</v>
      </c>
      <c r="N123" s="34">
        <f t="shared" si="34"/>
        <v>267890747.07000002</v>
      </c>
      <c r="O123" s="71"/>
    </row>
    <row r="124" spans="1:23" ht="30" x14ac:dyDescent="0.25">
      <c r="A124" s="60"/>
      <c r="B124" s="31" t="s">
        <v>23</v>
      </c>
      <c r="C124" s="34">
        <f t="shared" si="30"/>
        <v>0</v>
      </c>
      <c r="D124" s="34">
        <f t="shared" ref="D124:N124" si="35">D114+D89+D78+D62+D56+D51</f>
        <v>0</v>
      </c>
      <c r="E124" s="34">
        <f t="shared" si="35"/>
        <v>0</v>
      </c>
      <c r="F124" s="34">
        <f t="shared" si="35"/>
        <v>0</v>
      </c>
      <c r="G124" s="34">
        <f t="shared" si="35"/>
        <v>0</v>
      </c>
      <c r="H124" s="34">
        <f t="shared" si="35"/>
        <v>0</v>
      </c>
      <c r="I124" s="34">
        <f t="shared" si="35"/>
        <v>0</v>
      </c>
      <c r="J124" s="34">
        <f t="shared" si="35"/>
        <v>0</v>
      </c>
      <c r="K124" s="34">
        <f t="shared" si="35"/>
        <v>0</v>
      </c>
      <c r="L124" s="34">
        <f t="shared" si="35"/>
        <v>0</v>
      </c>
      <c r="M124" s="34">
        <f t="shared" si="35"/>
        <v>0</v>
      </c>
      <c r="N124" s="34">
        <f t="shared" si="35"/>
        <v>0</v>
      </c>
      <c r="O124" s="71"/>
    </row>
    <row r="125" spans="1:23" s="28" customFormat="1" x14ac:dyDescent="0.25">
      <c r="A125" s="60" t="s">
        <v>87</v>
      </c>
      <c r="B125" s="31" t="s">
        <v>18</v>
      </c>
      <c r="C125" s="34">
        <f t="shared" si="30"/>
        <v>3858211171.1599989</v>
      </c>
      <c r="D125" s="34">
        <f>SUM(D126:D129)</f>
        <v>342800614.94</v>
      </c>
      <c r="E125" s="34">
        <f t="shared" ref="E125:N125" si="36">SUM(E126:E129)</f>
        <v>342842921.45999998</v>
      </c>
      <c r="F125" s="34">
        <f t="shared" si="36"/>
        <v>342673181.63999999</v>
      </c>
      <c r="G125" s="34">
        <f>SUM(G126:G129)</f>
        <v>343327181.63999999</v>
      </c>
      <c r="H125" s="34">
        <f t="shared" si="36"/>
        <v>345713181.63999999</v>
      </c>
      <c r="I125" s="34">
        <f t="shared" si="36"/>
        <v>348018181.63999999</v>
      </c>
      <c r="J125" s="34">
        <f t="shared" si="36"/>
        <v>350153181.63999999</v>
      </c>
      <c r="K125" s="34">
        <f t="shared" si="36"/>
        <v>352198181.63999999</v>
      </c>
      <c r="L125" s="34">
        <f t="shared" si="36"/>
        <v>354193181.63999999</v>
      </c>
      <c r="M125" s="34">
        <f t="shared" si="36"/>
        <v>361363181.63999999</v>
      </c>
      <c r="N125" s="34">
        <f t="shared" si="36"/>
        <v>374928181.63999999</v>
      </c>
      <c r="O125" s="71"/>
    </row>
    <row r="126" spans="1:23" s="28" customFormat="1" ht="75" x14ac:dyDescent="0.25">
      <c r="A126" s="60"/>
      <c r="B126" s="31" t="s">
        <v>20</v>
      </c>
      <c r="C126" s="34">
        <f t="shared" si="30"/>
        <v>0</v>
      </c>
      <c r="D126" s="34">
        <f t="shared" ref="D126:N126" si="37">D97</f>
        <v>0</v>
      </c>
      <c r="E126" s="34">
        <f t="shared" si="37"/>
        <v>0</v>
      </c>
      <c r="F126" s="34">
        <f t="shared" si="37"/>
        <v>0</v>
      </c>
      <c r="G126" s="34">
        <f t="shared" si="37"/>
        <v>0</v>
      </c>
      <c r="H126" s="34">
        <f t="shared" si="37"/>
        <v>0</v>
      </c>
      <c r="I126" s="34">
        <f t="shared" si="37"/>
        <v>0</v>
      </c>
      <c r="J126" s="34">
        <f t="shared" si="37"/>
        <v>0</v>
      </c>
      <c r="K126" s="34">
        <f t="shared" si="37"/>
        <v>0</v>
      </c>
      <c r="L126" s="34">
        <f t="shared" si="37"/>
        <v>0</v>
      </c>
      <c r="M126" s="34">
        <f t="shared" si="37"/>
        <v>0</v>
      </c>
      <c r="N126" s="34">
        <f t="shared" si="37"/>
        <v>0</v>
      </c>
      <c r="O126" s="71"/>
    </row>
    <row r="127" spans="1:23" s="28" customFormat="1" ht="60" x14ac:dyDescent="0.25">
      <c r="A127" s="60"/>
      <c r="B127" s="31" t="s">
        <v>21</v>
      </c>
      <c r="C127" s="34">
        <f t="shared" si="30"/>
        <v>2672477100</v>
      </c>
      <c r="D127" s="34">
        <f t="shared" ref="D127:F127" si="38">D98</f>
        <v>253367100</v>
      </c>
      <c r="E127" s="34">
        <f t="shared" si="38"/>
        <v>253367100</v>
      </c>
      <c r="F127" s="34">
        <f t="shared" si="38"/>
        <v>253367100</v>
      </c>
      <c r="G127" s="34">
        <f>G98-14321000</f>
        <v>239046100</v>
      </c>
      <c r="H127" s="34">
        <f t="shared" ref="H127:N127" si="39">H98-14320000</f>
        <v>239047100</v>
      </c>
      <c r="I127" s="34">
        <f t="shared" si="39"/>
        <v>239047100</v>
      </c>
      <c r="J127" s="34">
        <f t="shared" si="39"/>
        <v>239047100</v>
      </c>
      <c r="K127" s="34">
        <f t="shared" si="39"/>
        <v>239047100</v>
      </c>
      <c r="L127" s="34">
        <f t="shared" si="39"/>
        <v>239047100</v>
      </c>
      <c r="M127" s="34">
        <f t="shared" si="39"/>
        <v>239047100</v>
      </c>
      <c r="N127" s="34">
        <f t="shared" si="39"/>
        <v>239047100</v>
      </c>
      <c r="O127" s="71"/>
    </row>
    <row r="128" spans="1:23" s="28" customFormat="1" ht="30" x14ac:dyDescent="0.25">
      <c r="A128" s="60"/>
      <c r="B128" s="31" t="s">
        <v>22</v>
      </c>
      <c r="C128" s="34">
        <f t="shared" ref="C128:C129" si="40">D128+E128+F128+G128+H128+I128+J128+K128+L128+M128+N128</f>
        <v>1185734071.1599998</v>
      </c>
      <c r="D128" s="34">
        <f t="shared" ref="D128:F128" si="41">D99</f>
        <v>89433514.939999998</v>
      </c>
      <c r="E128" s="34">
        <f t="shared" si="41"/>
        <v>89475821.459999993</v>
      </c>
      <c r="F128" s="34">
        <f t="shared" si="41"/>
        <v>89306081.640000001</v>
      </c>
      <c r="G128" s="34">
        <f>G99+14975000</f>
        <v>104281081.64</v>
      </c>
      <c r="H128" s="34">
        <f>H99+17360000</f>
        <v>106666081.64</v>
      </c>
      <c r="I128" s="34">
        <f>I99+19665000</f>
        <v>108971081.64</v>
      </c>
      <c r="J128" s="34">
        <f>J99+21800000</f>
        <v>111106081.64</v>
      </c>
      <c r="K128" s="34">
        <f>K99+23845000</f>
        <v>113151081.64</v>
      </c>
      <c r="L128" s="34">
        <f>L99+25840000</f>
        <v>115146081.64</v>
      </c>
      <c r="M128" s="34">
        <f>M99+33010000</f>
        <v>122316081.64</v>
      </c>
      <c r="N128" s="34">
        <f>N99+46575000</f>
        <v>135881081.63999999</v>
      </c>
      <c r="O128" s="71"/>
    </row>
    <row r="129" spans="1:15" s="28" customFormat="1" ht="30" x14ac:dyDescent="0.25">
      <c r="A129" s="60"/>
      <c r="B129" s="31" t="s">
        <v>23</v>
      </c>
      <c r="C129" s="34">
        <f t="shared" si="40"/>
        <v>0</v>
      </c>
      <c r="D129" s="34">
        <f t="shared" ref="D129:N129" si="42">D100</f>
        <v>0</v>
      </c>
      <c r="E129" s="34">
        <f t="shared" si="42"/>
        <v>0</v>
      </c>
      <c r="F129" s="34">
        <f t="shared" si="42"/>
        <v>0</v>
      </c>
      <c r="G129" s="34">
        <f t="shared" si="42"/>
        <v>0</v>
      </c>
      <c r="H129" s="34">
        <f t="shared" si="42"/>
        <v>0</v>
      </c>
      <c r="I129" s="34">
        <f t="shared" si="42"/>
        <v>0</v>
      </c>
      <c r="J129" s="34">
        <f t="shared" si="42"/>
        <v>0</v>
      </c>
      <c r="K129" s="34">
        <f t="shared" si="42"/>
        <v>0</v>
      </c>
      <c r="L129" s="34">
        <f t="shared" si="42"/>
        <v>0</v>
      </c>
      <c r="M129" s="34">
        <f t="shared" si="42"/>
        <v>0</v>
      </c>
      <c r="N129" s="34">
        <f t="shared" si="42"/>
        <v>0</v>
      </c>
      <c r="O129" s="71"/>
    </row>
    <row r="130" spans="1:15" x14ac:dyDescent="0.25">
      <c r="G130" s="38">
        <f>G115/1000000</f>
        <v>579.15758233000008</v>
      </c>
      <c r="H130" s="38">
        <f t="shared" ref="H130:N130" si="43">H115/1000000</f>
        <v>587.05088109999997</v>
      </c>
      <c r="I130" s="38">
        <f t="shared" si="43"/>
        <v>594.46980138000004</v>
      </c>
      <c r="J130" s="38">
        <f t="shared" si="43"/>
        <v>601.52203242000007</v>
      </c>
      <c r="K130" s="38">
        <f t="shared" si="43"/>
        <v>608.09088497000005</v>
      </c>
      <c r="L130" s="38">
        <f t="shared" si="43"/>
        <v>614.21635903999993</v>
      </c>
      <c r="M130" s="38">
        <f t="shared" si="43"/>
        <v>625.32014388000005</v>
      </c>
      <c r="N130" s="38">
        <f t="shared" si="43"/>
        <v>642.81892871000002</v>
      </c>
    </row>
    <row r="131" spans="1:15" x14ac:dyDescent="0.25">
      <c r="G131" s="38">
        <f>G130-'[1]приложение 2'!$N$33</f>
        <v>-2.4176699998861295E-3</v>
      </c>
      <c r="H131" s="38">
        <f>H130-'[1]приложение 2'!$Q$33</f>
        <v>8.8110000001506705E-4</v>
      </c>
      <c r="I131" s="38">
        <f>I130-'[1]приложение 2'!$T$33</f>
        <v>-1.9861999999193358E-4</v>
      </c>
      <c r="J131" s="38">
        <f>J130-'[1]приложение 2'!$W$33</f>
        <v>2.0324200000914061E-3</v>
      </c>
      <c r="K131" s="38">
        <f>K130-'[1]приложение 2'!$Z$33</f>
        <v>8.8497000001552806E-4</v>
      </c>
      <c r="L131" s="38">
        <f>L130-'[1]приложение 2'!$AC$33</f>
        <v>-3.6409600000979481E-3</v>
      </c>
      <c r="M131" s="38">
        <f>M130-'[1]приложение 2'!$AF$33</f>
        <v>1.4387999999598833E-4</v>
      </c>
      <c r="N131" s="38">
        <f>N130-'[1]приложение 2'!$AI$33</f>
        <v>-1.0712900000271475E-3</v>
      </c>
    </row>
    <row r="133" spans="1:15" x14ac:dyDescent="0.25">
      <c r="D133" s="13"/>
      <c r="E133" s="13"/>
    </row>
    <row r="134" spans="1:15" x14ac:dyDescent="0.25">
      <c r="D134" s="13"/>
      <c r="E134" s="13"/>
      <c r="F134" s="13"/>
      <c r="G134" s="27"/>
      <c r="H134" s="27"/>
      <c r="I134" s="27"/>
    </row>
  </sheetData>
  <mergeCells count="76">
    <mergeCell ref="A125:A129"/>
    <mergeCell ref="O120:O129"/>
    <mergeCell ref="A120:A124"/>
    <mergeCell ref="A15:O15"/>
    <mergeCell ref="A5:O5"/>
    <mergeCell ref="A8:O8"/>
    <mergeCell ref="A9:O12"/>
    <mergeCell ref="A13:O13"/>
    <mergeCell ref="A14:O14"/>
    <mergeCell ref="A6:A7"/>
    <mergeCell ref="B6:B7"/>
    <mergeCell ref="C6:C7"/>
    <mergeCell ref="D6:N6"/>
    <mergeCell ref="A31:O31"/>
    <mergeCell ref="A44:O44"/>
    <mergeCell ref="G79:G83"/>
    <mergeCell ref="K1:O1"/>
    <mergeCell ref="K2:O2"/>
    <mergeCell ref="K3:O3"/>
    <mergeCell ref="O63:O67"/>
    <mergeCell ref="O52:O56"/>
    <mergeCell ref="O6:O7"/>
    <mergeCell ref="A37:O37"/>
    <mergeCell ref="A57:N57"/>
    <mergeCell ref="A58:A62"/>
    <mergeCell ref="A52:A56"/>
    <mergeCell ref="O58:O62"/>
    <mergeCell ref="A32:A36"/>
    <mergeCell ref="O32:O36"/>
    <mergeCell ref="A38:A42"/>
    <mergeCell ref="O38:O42"/>
    <mergeCell ref="A47:A51"/>
    <mergeCell ref="A110:A114"/>
    <mergeCell ref="O110:O119"/>
    <mergeCell ref="A115:A119"/>
    <mergeCell ref="O91:O95"/>
    <mergeCell ref="A84:O84"/>
    <mergeCell ref="A102:O102"/>
    <mergeCell ref="A103:O103"/>
    <mergeCell ref="A104:O104"/>
    <mergeCell ref="A91:A95"/>
    <mergeCell ref="A105:A109"/>
    <mergeCell ref="O105:O109"/>
    <mergeCell ref="A85:A89"/>
    <mergeCell ref="O85:O89"/>
    <mergeCell ref="O96:O100"/>
    <mergeCell ref="A96:A100"/>
    <mergeCell ref="A90:O90"/>
    <mergeCell ref="O74:O77"/>
    <mergeCell ref="A74:A77"/>
    <mergeCell ref="M79:M83"/>
    <mergeCell ref="N79:N83"/>
    <mergeCell ref="D79:D83"/>
    <mergeCell ref="E79:E83"/>
    <mergeCell ref="F79:F83"/>
    <mergeCell ref="C79:C83"/>
    <mergeCell ref="J79:J83"/>
    <mergeCell ref="K79:K83"/>
    <mergeCell ref="L79:L83"/>
    <mergeCell ref="H79:H83"/>
    <mergeCell ref="I79:I83"/>
    <mergeCell ref="O79:O83"/>
    <mergeCell ref="A79:A83"/>
    <mergeCell ref="A16:A20"/>
    <mergeCell ref="A21:A25"/>
    <mergeCell ref="A26:A30"/>
    <mergeCell ref="O26:O30"/>
    <mergeCell ref="O16:O20"/>
    <mergeCell ref="O21:O25"/>
    <mergeCell ref="O47:O51"/>
    <mergeCell ref="A45:O45"/>
    <mergeCell ref="A46:O46"/>
    <mergeCell ref="A73:O73"/>
    <mergeCell ref="A63:A67"/>
    <mergeCell ref="A68:A72"/>
    <mergeCell ref="O68:O72"/>
  </mergeCells>
  <pageMargins left="0.59055118110236227" right="0.39370078740157483" top="1.1811023622047245" bottom="0.31496062992125984" header="0.51181102362204722" footer="0.19685039370078741"/>
  <pageSetup paperSize="9" scale="37" firstPageNumber="12" fitToHeight="0" orientation="landscape" useFirstPageNumber="1" r:id="rId1"/>
  <headerFooter differentFirst="1">
    <oddHeader>&amp;C&amp;"Times New Roman,обычный"&amp;14&amp;P</oddHeader>
    <firstHeader>&amp;C&amp;"Times New Roman,обычный"&amp;16&amp;P</firstHeader>
  </headerFooter>
  <rowBreaks count="4" manualBreakCount="4">
    <brk id="33" max="14" man="1"/>
    <brk id="62" max="14" man="1"/>
    <brk id="88" max="14" man="1"/>
    <brk id="116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4"/>
  <sheetViews>
    <sheetView zoomScale="60" zoomScaleNormal="85" zoomScalePageLayoutView="60" workbookViewId="0">
      <selection activeCell="P120" sqref="P120:P129"/>
    </sheetView>
  </sheetViews>
  <sheetFormatPr defaultColWidth="9.140625" defaultRowHeight="15" x14ac:dyDescent="0.25"/>
  <cols>
    <col min="1" max="1" width="50.140625" style="5" customWidth="1"/>
    <col min="2" max="2" width="23.85546875" style="3" customWidth="1"/>
    <col min="3" max="3" width="17.5703125" style="6" customWidth="1"/>
    <col min="4" max="4" width="12.5703125" style="13" hidden="1" customWidth="1"/>
    <col min="5" max="15" width="12.7109375" style="14" bestFit="1" customWidth="1"/>
    <col min="16" max="16" width="18.5703125" style="15" customWidth="1"/>
    <col min="17" max="16384" width="9.140625" style="3"/>
  </cols>
  <sheetData>
    <row r="1" spans="1:22" ht="22.5" customHeight="1" x14ac:dyDescent="0.25">
      <c r="A1" s="1"/>
      <c r="B1" s="1"/>
      <c r="C1" s="1"/>
      <c r="D1" s="7"/>
      <c r="E1" s="1"/>
      <c r="F1" s="1"/>
      <c r="G1" s="10"/>
      <c r="H1" s="10"/>
      <c r="I1" s="10"/>
      <c r="J1" s="10"/>
      <c r="K1" s="10"/>
      <c r="L1" s="54" t="s">
        <v>94</v>
      </c>
      <c r="M1" s="54"/>
      <c r="N1" s="54"/>
      <c r="O1" s="54"/>
      <c r="P1" s="54"/>
      <c r="Q1" s="54"/>
      <c r="R1" s="54"/>
      <c r="S1" s="54"/>
      <c r="T1" s="54"/>
      <c r="U1" s="11"/>
      <c r="V1" s="21"/>
    </row>
    <row r="2" spans="1:22" ht="21.75" customHeight="1" x14ac:dyDescent="0.25">
      <c r="A2" s="1"/>
      <c r="B2" s="1"/>
      <c r="C2" s="1"/>
      <c r="D2" s="7"/>
      <c r="E2" s="1"/>
      <c r="F2" s="1"/>
      <c r="G2" s="10"/>
      <c r="H2" s="10"/>
      <c r="I2" s="10"/>
      <c r="J2" s="10"/>
      <c r="K2" s="10"/>
      <c r="L2" s="54" t="s">
        <v>111</v>
      </c>
      <c r="M2" s="54"/>
      <c r="N2" s="54"/>
      <c r="O2" s="54"/>
      <c r="P2" s="54"/>
      <c r="Q2" s="54"/>
      <c r="R2" s="54"/>
      <c r="S2" s="54"/>
      <c r="T2" s="54"/>
      <c r="U2" s="11"/>
      <c r="V2" s="21"/>
    </row>
    <row r="3" spans="1:22" ht="21" customHeight="1" x14ac:dyDescent="0.25">
      <c r="A3" s="1"/>
      <c r="B3" s="1"/>
      <c r="C3" s="1"/>
      <c r="D3" s="7"/>
      <c r="E3" s="1"/>
      <c r="F3" s="1"/>
      <c r="G3" s="10"/>
      <c r="H3" s="10"/>
      <c r="I3" s="10"/>
      <c r="J3" s="10"/>
      <c r="K3" s="10"/>
      <c r="L3" s="55" t="s">
        <v>113</v>
      </c>
      <c r="M3" s="55"/>
      <c r="N3" s="55"/>
      <c r="O3" s="55"/>
      <c r="P3" s="55"/>
      <c r="Q3" s="55"/>
      <c r="R3" s="55"/>
      <c r="S3" s="55"/>
      <c r="T3" s="55"/>
      <c r="U3" s="11"/>
      <c r="V3" s="21"/>
    </row>
    <row r="4" spans="1:22" ht="29.25" customHeight="1" x14ac:dyDescent="0.25">
      <c r="A4" s="1"/>
      <c r="B4" s="1"/>
      <c r="C4" s="1"/>
      <c r="D4" s="7"/>
      <c r="E4" s="1"/>
      <c r="F4" s="1"/>
      <c r="G4" s="10"/>
      <c r="H4" s="10"/>
      <c r="I4" s="10"/>
      <c r="J4" s="10"/>
      <c r="K4" s="10"/>
      <c r="L4" s="45"/>
      <c r="M4" s="45"/>
      <c r="N4" s="45"/>
      <c r="O4" s="45"/>
      <c r="P4" s="45"/>
      <c r="Q4" s="45"/>
      <c r="R4" s="45"/>
      <c r="S4" s="45"/>
      <c r="T4" s="45"/>
      <c r="U4" s="11"/>
      <c r="V4" s="43"/>
    </row>
    <row r="5" spans="1:22" ht="50.25" customHeight="1" x14ac:dyDescent="0.25">
      <c r="A5" s="80" t="s">
        <v>107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22" ht="15" customHeight="1" x14ac:dyDescent="0.25">
      <c r="A6" s="71" t="s">
        <v>0</v>
      </c>
      <c r="B6" s="71" t="s">
        <v>1</v>
      </c>
      <c r="C6" s="74" t="s">
        <v>2</v>
      </c>
      <c r="D6" s="88" t="s">
        <v>3</v>
      </c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9" t="s">
        <v>4</v>
      </c>
    </row>
    <row r="7" spans="1:22" ht="32.25" customHeight="1" x14ac:dyDescent="0.25">
      <c r="A7" s="71"/>
      <c r="B7" s="71"/>
      <c r="C7" s="74"/>
      <c r="D7" s="18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  <c r="J7" s="12" t="s">
        <v>11</v>
      </c>
      <c r="K7" s="12" t="s">
        <v>12</v>
      </c>
      <c r="L7" s="12" t="s">
        <v>13</v>
      </c>
      <c r="M7" s="12" t="s">
        <v>14</v>
      </c>
      <c r="N7" s="12" t="s">
        <v>15</v>
      </c>
      <c r="O7" s="12" t="s">
        <v>16</v>
      </c>
      <c r="P7" s="89"/>
    </row>
    <row r="8" spans="1:22" s="4" customFormat="1" ht="33.75" customHeight="1" x14ac:dyDescent="0.25">
      <c r="A8" s="60" t="s">
        <v>95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</row>
    <row r="9" spans="1:22" s="9" customFormat="1" ht="111.75" hidden="1" customHeight="1" x14ac:dyDescent="0.25">
      <c r="A9" s="82" t="s">
        <v>17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</row>
    <row r="10" spans="1:22" s="9" customFormat="1" ht="52.5" hidden="1" customHeight="1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</row>
    <row r="11" spans="1:22" s="9" customFormat="1" ht="57.75" hidden="1" customHeight="1" x14ac:dyDescent="0.25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</row>
    <row r="12" spans="1:22" s="9" customFormat="1" ht="55.5" hidden="1" customHeight="1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</row>
    <row r="13" spans="1:22" ht="22.5" customHeight="1" x14ac:dyDescent="0.25">
      <c r="A13" s="60" t="s">
        <v>71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22" ht="43.5" customHeight="1" x14ac:dyDescent="0.25">
      <c r="A14" s="60" t="s">
        <v>96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22" ht="23.25" customHeight="1" x14ac:dyDescent="0.25">
      <c r="A15" s="60" t="s">
        <v>83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22" x14ac:dyDescent="0.25">
      <c r="A16" s="60" t="s">
        <v>67</v>
      </c>
      <c r="B16" s="31" t="s">
        <v>18</v>
      </c>
      <c r="C16" s="34">
        <f t="shared" ref="C16:O16" si="0">C17+C18+C19+C20</f>
        <v>0</v>
      </c>
      <c r="D16" s="34">
        <f t="shared" si="0"/>
        <v>0</v>
      </c>
      <c r="E16" s="34">
        <f t="shared" si="0"/>
        <v>0</v>
      </c>
      <c r="F16" s="34">
        <f t="shared" si="0"/>
        <v>0</v>
      </c>
      <c r="G16" s="34">
        <f t="shared" si="0"/>
        <v>0</v>
      </c>
      <c r="H16" s="34">
        <f t="shared" si="0"/>
        <v>0</v>
      </c>
      <c r="I16" s="34">
        <f t="shared" si="0"/>
        <v>0</v>
      </c>
      <c r="J16" s="34">
        <f t="shared" si="0"/>
        <v>0</v>
      </c>
      <c r="K16" s="34">
        <f t="shared" si="0"/>
        <v>0</v>
      </c>
      <c r="L16" s="34">
        <f t="shared" si="0"/>
        <v>0</v>
      </c>
      <c r="M16" s="34">
        <f t="shared" si="0"/>
        <v>0</v>
      </c>
      <c r="N16" s="34">
        <f t="shared" si="0"/>
        <v>0</v>
      </c>
      <c r="O16" s="34">
        <f t="shared" si="0"/>
        <v>0</v>
      </c>
      <c r="P16" s="74" t="s">
        <v>103</v>
      </c>
    </row>
    <row r="17" spans="1:16" ht="45" x14ac:dyDescent="0.25">
      <c r="A17" s="60"/>
      <c r="B17" s="31" t="s">
        <v>20</v>
      </c>
      <c r="C17" s="34">
        <f>SUM(D17:O17)</f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74"/>
    </row>
    <row r="18" spans="1:16" ht="45" x14ac:dyDescent="0.25">
      <c r="A18" s="60"/>
      <c r="B18" s="31" t="s">
        <v>21</v>
      </c>
      <c r="C18" s="34">
        <f>SUM(D18:O18)</f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74"/>
    </row>
    <row r="19" spans="1:16" ht="30" x14ac:dyDescent="0.25">
      <c r="A19" s="60"/>
      <c r="B19" s="31" t="s">
        <v>22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f t="shared" ref="H19:O19" si="1">G19</f>
        <v>0</v>
      </c>
      <c r="I19" s="34">
        <f t="shared" si="1"/>
        <v>0</v>
      </c>
      <c r="J19" s="34">
        <f t="shared" si="1"/>
        <v>0</v>
      </c>
      <c r="K19" s="34">
        <f t="shared" si="1"/>
        <v>0</v>
      </c>
      <c r="L19" s="34">
        <f t="shared" si="1"/>
        <v>0</v>
      </c>
      <c r="M19" s="34">
        <f t="shared" si="1"/>
        <v>0</v>
      </c>
      <c r="N19" s="34">
        <f t="shared" si="1"/>
        <v>0</v>
      </c>
      <c r="O19" s="34">
        <f t="shared" si="1"/>
        <v>0</v>
      </c>
      <c r="P19" s="74"/>
    </row>
    <row r="20" spans="1:16" ht="30" x14ac:dyDescent="0.25">
      <c r="A20" s="60"/>
      <c r="B20" s="31" t="s">
        <v>23</v>
      </c>
      <c r="C20" s="34">
        <f>SUM(D20:O20)</f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74"/>
    </row>
    <row r="21" spans="1:16" x14ac:dyDescent="0.25">
      <c r="A21" s="60" t="s">
        <v>68</v>
      </c>
      <c r="B21" s="31" t="s">
        <v>18</v>
      </c>
      <c r="C21" s="34">
        <f t="shared" ref="C21:O21" si="2">C22+C23+C24+C25</f>
        <v>0</v>
      </c>
      <c r="D21" s="34">
        <f t="shared" si="2"/>
        <v>0</v>
      </c>
      <c r="E21" s="34">
        <f t="shared" si="2"/>
        <v>0</v>
      </c>
      <c r="F21" s="34">
        <f t="shared" si="2"/>
        <v>0</v>
      </c>
      <c r="G21" s="34">
        <f t="shared" si="2"/>
        <v>0</v>
      </c>
      <c r="H21" s="34">
        <f t="shared" si="2"/>
        <v>0</v>
      </c>
      <c r="I21" s="34">
        <f t="shared" si="2"/>
        <v>0</v>
      </c>
      <c r="J21" s="34">
        <f t="shared" si="2"/>
        <v>0</v>
      </c>
      <c r="K21" s="34">
        <f t="shared" si="2"/>
        <v>0</v>
      </c>
      <c r="L21" s="34">
        <f t="shared" si="2"/>
        <v>0</v>
      </c>
      <c r="M21" s="34">
        <f t="shared" si="2"/>
        <v>0</v>
      </c>
      <c r="N21" s="34">
        <f t="shared" si="2"/>
        <v>0</v>
      </c>
      <c r="O21" s="34">
        <f t="shared" si="2"/>
        <v>0</v>
      </c>
      <c r="P21" s="74" t="s">
        <v>103</v>
      </c>
    </row>
    <row r="22" spans="1:16" ht="45" x14ac:dyDescent="0.25">
      <c r="A22" s="60"/>
      <c r="B22" s="31" t="s">
        <v>20</v>
      </c>
      <c r="C22" s="34">
        <f>SUM(D22:O22)</f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74"/>
    </row>
    <row r="23" spans="1:16" ht="45" x14ac:dyDescent="0.25">
      <c r="A23" s="60"/>
      <c r="B23" s="31" t="s">
        <v>21</v>
      </c>
      <c r="C23" s="34">
        <f>SUM(D23:O23)</f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74"/>
    </row>
    <row r="24" spans="1:16" ht="30" x14ac:dyDescent="0.25">
      <c r="A24" s="60"/>
      <c r="B24" s="31" t="s">
        <v>22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f t="shared" ref="H24:O24" si="3">G24</f>
        <v>0</v>
      </c>
      <c r="I24" s="34">
        <f t="shared" si="3"/>
        <v>0</v>
      </c>
      <c r="J24" s="34">
        <f t="shared" si="3"/>
        <v>0</v>
      </c>
      <c r="K24" s="34">
        <f t="shared" si="3"/>
        <v>0</v>
      </c>
      <c r="L24" s="34">
        <f t="shared" si="3"/>
        <v>0</v>
      </c>
      <c r="M24" s="34">
        <f t="shared" si="3"/>
        <v>0</v>
      </c>
      <c r="N24" s="34">
        <f t="shared" si="3"/>
        <v>0</v>
      </c>
      <c r="O24" s="34">
        <f t="shared" si="3"/>
        <v>0</v>
      </c>
      <c r="P24" s="74"/>
    </row>
    <row r="25" spans="1:16" ht="30" x14ac:dyDescent="0.25">
      <c r="A25" s="60"/>
      <c r="B25" s="31" t="s">
        <v>23</v>
      </c>
      <c r="C25" s="34">
        <f>SUM(D25:O25)</f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74"/>
    </row>
    <row r="26" spans="1:16" x14ac:dyDescent="0.25">
      <c r="A26" s="60" t="s">
        <v>69</v>
      </c>
      <c r="B26" s="31" t="s">
        <v>18</v>
      </c>
      <c r="C26" s="34">
        <f t="shared" ref="C26:O26" si="4">C27+C28+C29+C30</f>
        <v>0</v>
      </c>
      <c r="D26" s="34">
        <f t="shared" si="4"/>
        <v>0</v>
      </c>
      <c r="E26" s="34">
        <f t="shared" si="4"/>
        <v>0</v>
      </c>
      <c r="F26" s="34">
        <f t="shared" si="4"/>
        <v>0</v>
      </c>
      <c r="G26" s="34">
        <f t="shared" si="4"/>
        <v>0</v>
      </c>
      <c r="H26" s="34">
        <f t="shared" si="4"/>
        <v>0</v>
      </c>
      <c r="I26" s="34">
        <f t="shared" si="4"/>
        <v>0</v>
      </c>
      <c r="J26" s="34">
        <f t="shared" si="4"/>
        <v>0</v>
      </c>
      <c r="K26" s="34">
        <f t="shared" si="4"/>
        <v>0</v>
      </c>
      <c r="L26" s="34">
        <f t="shared" si="4"/>
        <v>0</v>
      </c>
      <c r="M26" s="34">
        <f t="shared" si="4"/>
        <v>0</v>
      </c>
      <c r="N26" s="34">
        <f t="shared" si="4"/>
        <v>0</v>
      </c>
      <c r="O26" s="34">
        <f t="shared" si="4"/>
        <v>0</v>
      </c>
      <c r="P26" s="74" t="s">
        <v>103</v>
      </c>
    </row>
    <row r="27" spans="1:16" ht="45" x14ac:dyDescent="0.25">
      <c r="A27" s="60"/>
      <c r="B27" s="31" t="s">
        <v>20</v>
      </c>
      <c r="C27" s="34">
        <f>SUM(D27:O27)</f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74"/>
    </row>
    <row r="28" spans="1:16" ht="45" x14ac:dyDescent="0.25">
      <c r="A28" s="60"/>
      <c r="B28" s="31" t="s">
        <v>21</v>
      </c>
      <c r="C28" s="34">
        <f>SUM(D28:O28)</f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74"/>
    </row>
    <row r="29" spans="1:16" ht="30" x14ac:dyDescent="0.25">
      <c r="A29" s="60"/>
      <c r="B29" s="31" t="s">
        <v>22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f t="shared" ref="H29:O29" si="5">G29</f>
        <v>0</v>
      </c>
      <c r="I29" s="34">
        <f t="shared" si="5"/>
        <v>0</v>
      </c>
      <c r="J29" s="34">
        <f t="shared" si="5"/>
        <v>0</v>
      </c>
      <c r="K29" s="34">
        <f t="shared" si="5"/>
        <v>0</v>
      </c>
      <c r="L29" s="34">
        <f t="shared" si="5"/>
        <v>0</v>
      </c>
      <c r="M29" s="34">
        <f t="shared" si="5"/>
        <v>0</v>
      </c>
      <c r="N29" s="34">
        <f t="shared" si="5"/>
        <v>0</v>
      </c>
      <c r="O29" s="34">
        <f t="shared" si="5"/>
        <v>0</v>
      </c>
      <c r="P29" s="74"/>
    </row>
    <row r="30" spans="1:16" ht="30" x14ac:dyDescent="0.25">
      <c r="A30" s="60"/>
      <c r="B30" s="31" t="s">
        <v>23</v>
      </c>
      <c r="C30" s="34">
        <f>SUM(D30:O30)</f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74"/>
    </row>
    <row r="31" spans="1:16" x14ac:dyDescent="0.25">
      <c r="A31" s="60" t="s">
        <v>31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</row>
    <row r="32" spans="1:16" x14ac:dyDescent="0.25">
      <c r="A32" s="60" t="s">
        <v>70</v>
      </c>
      <c r="B32" s="31" t="s">
        <v>18</v>
      </c>
      <c r="C32" s="34">
        <f t="shared" ref="C32:O32" si="6">C33+C34+C35+C36</f>
        <v>0</v>
      </c>
      <c r="D32" s="34">
        <f t="shared" si="6"/>
        <v>0</v>
      </c>
      <c r="E32" s="34">
        <f t="shared" si="6"/>
        <v>0</v>
      </c>
      <c r="F32" s="34">
        <f t="shared" si="6"/>
        <v>0</v>
      </c>
      <c r="G32" s="34">
        <f t="shared" si="6"/>
        <v>0</v>
      </c>
      <c r="H32" s="34">
        <f t="shared" si="6"/>
        <v>0</v>
      </c>
      <c r="I32" s="34">
        <f t="shared" si="6"/>
        <v>0</v>
      </c>
      <c r="J32" s="34">
        <f t="shared" si="6"/>
        <v>0</v>
      </c>
      <c r="K32" s="34">
        <f t="shared" si="6"/>
        <v>0</v>
      </c>
      <c r="L32" s="34">
        <f t="shared" si="6"/>
        <v>0</v>
      </c>
      <c r="M32" s="34">
        <f t="shared" si="6"/>
        <v>0</v>
      </c>
      <c r="N32" s="34">
        <f t="shared" si="6"/>
        <v>0</v>
      </c>
      <c r="O32" s="34">
        <f t="shared" si="6"/>
        <v>0</v>
      </c>
      <c r="P32" s="74" t="s">
        <v>103</v>
      </c>
    </row>
    <row r="33" spans="1:16" ht="45" x14ac:dyDescent="0.25">
      <c r="A33" s="60"/>
      <c r="B33" s="31" t="s">
        <v>20</v>
      </c>
      <c r="C33" s="34">
        <f>SUM(D33:O33)</f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74"/>
    </row>
    <row r="34" spans="1:16" ht="45" x14ac:dyDescent="0.25">
      <c r="A34" s="60"/>
      <c r="B34" s="31" t="s">
        <v>21</v>
      </c>
      <c r="C34" s="34">
        <f>SUM(D34:O34)</f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74"/>
    </row>
    <row r="35" spans="1:16" ht="30" x14ac:dyDescent="0.25">
      <c r="A35" s="60"/>
      <c r="B35" s="31" t="s">
        <v>22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f t="shared" ref="H35:O35" si="7">G35</f>
        <v>0</v>
      </c>
      <c r="I35" s="34">
        <f t="shared" si="7"/>
        <v>0</v>
      </c>
      <c r="J35" s="34">
        <f t="shared" si="7"/>
        <v>0</v>
      </c>
      <c r="K35" s="34">
        <f t="shared" si="7"/>
        <v>0</v>
      </c>
      <c r="L35" s="34">
        <f t="shared" si="7"/>
        <v>0</v>
      </c>
      <c r="M35" s="34">
        <f t="shared" si="7"/>
        <v>0</v>
      </c>
      <c r="N35" s="34">
        <f t="shared" si="7"/>
        <v>0</v>
      </c>
      <c r="O35" s="34">
        <f t="shared" si="7"/>
        <v>0</v>
      </c>
      <c r="P35" s="74"/>
    </row>
    <row r="36" spans="1:16" ht="30" x14ac:dyDescent="0.25">
      <c r="A36" s="60"/>
      <c r="B36" s="31" t="s">
        <v>23</v>
      </c>
      <c r="C36" s="34">
        <f>SUM(D36:O36)</f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74"/>
    </row>
    <row r="37" spans="1:16" x14ac:dyDescent="0.25">
      <c r="A37" s="60" t="s">
        <v>84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</row>
    <row r="38" spans="1:16" x14ac:dyDescent="0.25">
      <c r="A38" s="60" t="s">
        <v>109</v>
      </c>
      <c r="B38" s="31" t="s">
        <v>18</v>
      </c>
      <c r="C38" s="34">
        <f t="shared" ref="C38:O38" si="8">C39+C40+C41+C42</f>
        <v>0</v>
      </c>
      <c r="D38" s="34">
        <f t="shared" si="8"/>
        <v>0</v>
      </c>
      <c r="E38" s="34">
        <f t="shared" si="8"/>
        <v>0</v>
      </c>
      <c r="F38" s="34">
        <f t="shared" si="8"/>
        <v>0</v>
      </c>
      <c r="G38" s="34">
        <f t="shared" si="8"/>
        <v>0</v>
      </c>
      <c r="H38" s="34">
        <f t="shared" si="8"/>
        <v>0</v>
      </c>
      <c r="I38" s="34">
        <f t="shared" si="8"/>
        <v>0</v>
      </c>
      <c r="J38" s="34">
        <f t="shared" si="8"/>
        <v>0</v>
      </c>
      <c r="K38" s="34">
        <f t="shared" si="8"/>
        <v>0</v>
      </c>
      <c r="L38" s="34">
        <f t="shared" si="8"/>
        <v>0</v>
      </c>
      <c r="M38" s="34">
        <f t="shared" si="8"/>
        <v>0</v>
      </c>
      <c r="N38" s="34">
        <f t="shared" si="8"/>
        <v>0</v>
      </c>
      <c r="O38" s="34">
        <f t="shared" si="8"/>
        <v>0</v>
      </c>
      <c r="P38" s="74" t="s">
        <v>103</v>
      </c>
    </row>
    <row r="39" spans="1:16" ht="45" x14ac:dyDescent="0.25">
      <c r="A39" s="60"/>
      <c r="B39" s="31" t="s">
        <v>20</v>
      </c>
      <c r="C39" s="34">
        <f>SUM(D39:O39)</f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74"/>
    </row>
    <row r="40" spans="1:16" ht="45" x14ac:dyDescent="0.25">
      <c r="A40" s="60"/>
      <c r="B40" s="31" t="s">
        <v>21</v>
      </c>
      <c r="C40" s="34">
        <f>SUM(D40:O40)</f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74"/>
    </row>
    <row r="41" spans="1:16" ht="30" x14ac:dyDescent="0.25">
      <c r="A41" s="60"/>
      <c r="B41" s="31" t="s">
        <v>22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f t="shared" ref="H41:O41" si="9">G41</f>
        <v>0</v>
      </c>
      <c r="I41" s="34">
        <f t="shared" si="9"/>
        <v>0</v>
      </c>
      <c r="J41" s="34">
        <f t="shared" si="9"/>
        <v>0</v>
      </c>
      <c r="K41" s="34">
        <f t="shared" si="9"/>
        <v>0</v>
      </c>
      <c r="L41" s="34">
        <f t="shared" si="9"/>
        <v>0</v>
      </c>
      <c r="M41" s="34">
        <f t="shared" si="9"/>
        <v>0</v>
      </c>
      <c r="N41" s="34">
        <f t="shared" si="9"/>
        <v>0</v>
      </c>
      <c r="O41" s="34">
        <f t="shared" si="9"/>
        <v>0</v>
      </c>
      <c r="P41" s="74"/>
    </row>
    <row r="42" spans="1:16" ht="30" x14ac:dyDescent="0.25">
      <c r="A42" s="60"/>
      <c r="B42" s="31" t="s">
        <v>23</v>
      </c>
      <c r="C42" s="34">
        <f>SUM(D42:O42)</f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74"/>
    </row>
    <row r="43" spans="1:16" ht="30" x14ac:dyDescent="0.25">
      <c r="A43" s="31" t="s">
        <v>72</v>
      </c>
      <c r="B43" s="31" t="s">
        <v>18</v>
      </c>
      <c r="C43" s="34">
        <f>C38+C32+C26+C21+C16</f>
        <v>0</v>
      </c>
      <c r="D43" s="34">
        <f>D38+D32+D26+D21+D16</f>
        <v>0</v>
      </c>
      <c r="E43" s="34">
        <f t="shared" ref="E43:O43" si="10">E38+E32+E26+E21+E16</f>
        <v>0</v>
      </c>
      <c r="F43" s="34">
        <f t="shared" si="10"/>
        <v>0</v>
      </c>
      <c r="G43" s="34">
        <f t="shared" si="10"/>
        <v>0</v>
      </c>
      <c r="H43" s="34">
        <f t="shared" si="10"/>
        <v>0</v>
      </c>
      <c r="I43" s="34">
        <f t="shared" si="10"/>
        <v>0</v>
      </c>
      <c r="J43" s="34">
        <f t="shared" si="10"/>
        <v>0</v>
      </c>
      <c r="K43" s="34">
        <f t="shared" si="10"/>
        <v>0</v>
      </c>
      <c r="L43" s="34">
        <f t="shared" si="10"/>
        <v>0</v>
      </c>
      <c r="M43" s="34">
        <f t="shared" si="10"/>
        <v>0</v>
      </c>
      <c r="N43" s="34">
        <f t="shared" si="10"/>
        <v>0</v>
      </c>
      <c r="O43" s="34">
        <f t="shared" si="10"/>
        <v>0</v>
      </c>
      <c r="P43" s="33"/>
    </row>
    <row r="44" spans="1:16" x14ac:dyDescent="0.25">
      <c r="A44" s="60" t="s">
        <v>97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</row>
    <row r="45" spans="1:16" x14ac:dyDescent="0.25">
      <c r="A45" s="60" t="s">
        <v>19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</row>
    <row r="46" spans="1:16" x14ac:dyDescent="0.25">
      <c r="A46" s="60" t="s">
        <v>29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16" x14ac:dyDescent="0.25">
      <c r="A47" s="60" t="s">
        <v>73</v>
      </c>
      <c r="B47" s="31" t="s">
        <v>18</v>
      </c>
      <c r="C47" s="34">
        <f t="shared" ref="C47:O47" si="11">C48+C49+C50+C51</f>
        <v>0</v>
      </c>
      <c r="D47" s="34">
        <f t="shared" si="11"/>
        <v>0</v>
      </c>
      <c r="E47" s="34">
        <f t="shared" si="11"/>
        <v>79534391.849999994</v>
      </c>
      <c r="F47" s="34">
        <f t="shared" si="11"/>
        <v>7330410</v>
      </c>
      <c r="G47" s="34">
        <f t="shared" si="11"/>
        <v>7330410</v>
      </c>
      <c r="H47" s="34">
        <f t="shared" si="11"/>
        <v>7330410</v>
      </c>
      <c r="I47" s="34">
        <f t="shared" si="11"/>
        <v>7330410</v>
      </c>
      <c r="J47" s="34">
        <f t="shared" si="11"/>
        <v>7330410</v>
      </c>
      <c r="K47" s="34">
        <f t="shared" si="11"/>
        <v>7330410</v>
      </c>
      <c r="L47" s="34">
        <f t="shared" si="11"/>
        <v>7330410</v>
      </c>
      <c r="M47" s="34">
        <f t="shared" si="11"/>
        <v>7330410</v>
      </c>
      <c r="N47" s="34">
        <f t="shared" si="11"/>
        <v>7330410</v>
      </c>
      <c r="O47" s="34">
        <f t="shared" si="11"/>
        <v>7330410</v>
      </c>
      <c r="P47" s="71" t="s">
        <v>28</v>
      </c>
    </row>
    <row r="48" spans="1:16" ht="45" x14ac:dyDescent="0.25">
      <c r="A48" s="60"/>
      <c r="B48" s="31" t="s">
        <v>20</v>
      </c>
      <c r="C48" s="34">
        <f>SUM(D48:O48)</f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71"/>
    </row>
    <row r="49" spans="1:16" ht="45" x14ac:dyDescent="0.25">
      <c r="A49" s="60"/>
      <c r="B49" s="31" t="s">
        <v>21</v>
      </c>
      <c r="C49" s="34">
        <f>SUM(D49:O49)</f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71"/>
    </row>
    <row r="50" spans="1:16" ht="30" x14ac:dyDescent="0.25">
      <c r="A50" s="60"/>
      <c r="B50" s="31" t="s">
        <v>22</v>
      </c>
      <c r="C50" s="34">
        <v>0</v>
      </c>
      <c r="D50" s="34">
        <v>0</v>
      </c>
      <c r="E50" s="34">
        <v>79534391.849999994</v>
      </c>
      <c r="F50" s="34">
        <v>7330410</v>
      </c>
      <c r="G50" s="34">
        <v>7330410</v>
      </c>
      <c r="H50" s="34">
        <f t="shared" ref="H50:O50" si="12">G50</f>
        <v>7330410</v>
      </c>
      <c r="I50" s="34">
        <f t="shared" si="12"/>
        <v>7330410</v>
      </c>
      <c r="J50" s="34">
        <f t="shared" si="12"/>
        <v>7330410</v>
      </c>
      <c r="K50" s="34">
        <f t="shared" si="12"/>
        <v>7330410</v>
      </c>
      <c r="L50" s="34">
        <f t="shared" si="12"/>
        <v>7330410</v>
      </c>
      <c r="M50" s="34">
        <f t="shared" si="12"/>
        <v>7330410</v>
      </c>
      <c r="N50" s="34">
        <f t="shared" si="12"/>
        <v>7330410</v>
      </c>
      <c r="O50" s="34">
        <f t="shared" si="12"/>
        <v>7330410</v>
      </c>
      <c r="P50" s="71"/>
    </row>
    <row r="51" spans="1:16" ht="30" x14ac:dyDescent="0.25">
      <c r="A51" s="60"/>
      <c r="B51" s="31" t="s">
        <v>23</v>
      </c>
      <c r="C51" s="34">
        <f>SUM(D51:O51)</f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71"/>
    </row>
    <row r="52" spans="1:16" x14ac:dyDescent="0.25">
      <c r="A52" s="60" t="s">
        <v>74</v>
      </c>
      <c r="B52" s="31" t="s">
        <v>18</v>
      </c>
      <c r="C52" s="34">
        <f>C53+C54+C55+C56</f>
        <v>0</v>
      </c>
      <c r="D52" s="34">
        <f>D53+D54+D55+D56</f>
        <v>0</v>
      </c>
      <c r="E52" s="34">
        <f t="shared" ref="E52:O52" si="13">E53+E54+E55+E56</f>
        <v>619597.85</v>
      </c>
      <c r="F52" s="34">
        <f>F53+F54+F55+F56</f>
        <v>619597.85</v>
      </c>
      <c r="G52" s="34">
        <f t="shared" si="13"/>
        <v>619597.85</v>
      </c>
      <c r="H52" s="34">
        <f t="shared" si="13"/>
        <v>619597.85</v>
      </c>
      <c r="I52" s="34">
        <f t="shared" si="13"/>
        <v>619597.85</v>
      </c>
      <c r="J52" s="34">
        <f t="shared" si="13"/>
        <v>619597.85</v>
      </c>
      <c r="K52" s="34">
        <f t="shared" si="13"/>
        <v>619597.85</v>
      </c>
      <c r="L52" s="34">
        <f t="shared" si="13"/>
        <v>619597.85</v>
      </c>
      <c r="M52" s="34">
        <f t="shared" si="13"/>
        <v>619597.85</v>
      </c>
      <c r="N52" s="34">
        <f t="shared" si="13"/>
        <v>619597.85</v>
      </c>
      <c r="O52" s="34">
        <f t="shared" si="13"/>
        <v>619597.85</v>
      </c>
      <c r="P52" s="71" t="s">
        <v>103</v>
      </c>
    </row>
    <row r="53" spans="1:16" ht="45" x14ac:dyDescent="0.25">
      <c r="A53" s="60"/>
      <c r="B53" s="31" t="s">
        <v>20</v>
      </c>
      <c r="C53" s="34">
        <f>SUM(D53:O53)</f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71"/>
    </row>
    <row r="54" spans="1:16" ht="45" x14ac:dyDescent="0.25">
      <c r="A54" s="60"/>
      <c r="B54" s="31" t="s">
        <v>21</v>
      </c>
      <c r="C54" s="34">
        <f>SUM(D54:O54)</f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71"/>
    </row>
    <row r="55" spans="1:16" ht="30" x14ac:dyDescent="0.25">
      <c r="A55" s="60"/>
      <c r="B55" s="31" t="s">
        <v>22</v>
      </c>
      <c r="C55" s="34">
        <v>0</v>
      </c>
      <c r="D55" s="34">
        <v>0</v>
      </c>
      <c r="E55" s="34">
        <v>619597.85</v>
      </c>
      <c r="F55" s="34">
        <v>619597.85</v>
      </c>
      <c r="G55" s="34">
        <v>619597.85</v>
      </c>
      <c r="H55" s="34">
        <f t="shared" ref="H55:O55" si="14">G55</f>
        <v>619597.85</v>
      </c>
      <c r="I55" s="34">
        <f t="shared" si="14"/>
        <v>619597.85</v>
      </c>
      <c r="J55" s="34">
        <f t="shared" si="14"/>
        <v>619597.85</v>
      </c>
      <c r="K55" s="34">
        <f t="shared" si="14"/>
        <v>619597.85</v>
      </c>
      <c r="L55" s="34">
        <f t="shared" si="14"/>
        <v>619597.85</v>
      </c>
      <c r="M55" s="34">
        <f t="shared" si="14"/>
        <v>619597.85</v>
      </c>
      <c r="N55" s="34">
        <f t="shared" si="14"/>
        <v>619597.85</v>
      </c>
      <c r="O55" s="34">
        <f t="shared" si="14"/>
        <v>619597.85</v>
      </c>
      <c r="P55" s="71"/>
    </row>
    <row r="56" spans="1:16" ht="30" x14ac:dyDescent="0.25">
      <c r="A56" s="60"/>
      <c r="B56" s="31" t="s">
        <v>23</v>
      </c>
      <c r="C56" s="34">
        <f>SUM(D56:O56)</f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71"/>
    </row>
    <row r="57" spans="1:16" x14ac:dyDescent="0.25">
      <c r="A57" s="60" t="s">
        <v>81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32"/>
    </row>
    <row r="58" spans="1:16" x14ac:dyDescent="0.25">
      <c r="A58" s="60" t="s">
        <v>80</v>
      </c>
      <c r="B58" s="31" t="s">
        <v>18</v>
      </c>
      <c r="C58" s="34">
        <f>SUM(D58:O58)</f>
        <v>132933017.76999997</v>
      </c>
      <c r="D58" s="34">
        <f>SUM(D59:D62)</f>
        <v>0</v>
      </c>
      <c r="E58" s="34">
        <f>SUM(E59:E62)</f>
        <v>13982871.77</v>
      </c>
      <c r="F58" s="34">
        <f t="shared" ref="F58:O58" si="15">SUM(F59:F62)</f>
        <v>11895014.6</v>
      </c>
      <c r="G58" s="34">
        <f t="shared" si="15"/>
        <v>11895014.6</v>
      </c>
      <c r="H58" s="34">
        <f t="shared" si="15"/>
        <v>11895014.6</v>
      </c>
      <c r="I58" s="34">
        <f t="shared" si="15"/>
        <v>11895014.6</v>
      </c>
      <c r="J58" s="34">
        <f t="shared" si="15"/>
        <v>11895014.6</v>
      </c>
      <c r="K58" s="34">
        <f t="shared" si="15"/>
        <v>11895014.6</v>
      </c>
      <c r="L58" s="34">
        <f t="shared" si="15"/>
        <v>11895014.6</v>
      </c>
      <c r="M58" s="34">
        <f t="shared" si="15"/>
        <v>11895014.6</v>
      </c>
      <c r="N58" s="34">
        <f t="shared" si="15"/>
        <v>11895014.6</v>
      </c>
      <c r="O58" s="34">
        <f t="shared" si="15"/>
        <v>11895014.6</v>
      </c>
      <c r="P58" s="71" t="s">
        <v>103</v>
      </c>
    </row>
    <row r="59" spans="1:16" ht="45" x14ac:dyDescent="0.25">
      <c r="A59" s="60"/>
      <c r="B59" s="31" t="s">
        <v>20</v>
      </c>
      <c r="C59" s="34">
        <f>SUM(D59:O59)</f>
        <v>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71"/>
    </row>
    <row r="60" spans="1:16" ht="45" x14ac:dyDescent="0.25">
      <c r="A60" s="60"/>
      <c r="B60" s="31" t="s">
        <v>21</v>
      </c>
      <c r="C60" s="34">
        <f>SUM(D60:O60)</f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71"/>
    </row>
    <row r="61" spans="1:16" ht="30" x14ac:dyDescent="0.25">
      <c r="A61" s="60"/>
      <c r="B61" s="31" t="s">
        <v>22</v>
      </c>
      <c r="C61" s="34">
        <v>0</v>
      </c>
      <c r="D61" s="34">
        <v>0</v>
      </c>
      <c r="E61" s="34">
        <v>13982871.77</v>
      </c>
      <c r="F61" s="34">
        <v>11895014.6</v>
      </c>
      <c r="G61" s="34">
        <v>11895014.6</v>
      </c>
      <c r="H61" s="34">
        <f t="shared" ref="H61:O61" si="16">G61</f>
        <v>11895014.6</v>
      </c>
      <c r="I61" s="34">
        <f t="shared" si="16"/>
        <v>11895014.6</v>
      </c>
      <c r="J61" s="34">
        <f t="shared" si="16"/>
        <v>11895014.6</v>
      </c>
      <c r="K61" s="34">
        <f t="shared" si="16"/>
        <v>11895014.6</v>
      </c>
      <c r="L61" s="34">
        <f t="shared" si="16"/>
        <v>11895014.6</v>
      </c>
      <c r="M61" s="34">
        <f t="shared" si="16"/>
        <v>11895014.6</v>
      </c>
      <c r="N61" s="34">
        <f t="shared" si="16"/>
        <v>11895014.6</v>
      </c>
      <c r="O61" s="34">
        <f t="shared" si="16"/>
        <v>11895014.6</v>
      </c>
      <c r="P61" s="71"/>
    </row>
    <row r="62" spans="1:16" ht="30" x14ac:dyDescent="0.25">
      <c r="A62" s="60"/>
      <c r="B62" s="31" t="s">
        <v>23</v>
      </c>
      <c r="C62" s="34">
        <f>SUM(D62:O62)</f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71"/>
    </row>
    <row r="63" spans="1:16" x14ac:dyDescent="0.25">
      <c r="A63" s="60" t="s">
        <v>75</v>
      </c>
      <c r="B63" s="31" t="s">
        <v>18</v>
      </c>
      <c r="C63" s="34">
        <f>D63+E63+F63+G63+H63+I63+J63+K63+L63+M63+N63+O63</f>
        <v>0</v>
      </c>
      <c r="D63" s="34">
        <f>SUM(D64:D67)</f>
        <v>0</v>
      </c>
      <c r="E63" s="34">
        <f t="shared" ref="E63:O63" si="17">SUM(E64:E67)</f>
        <v>0</v>
      </c>
      <c r="F63" s="34">
        <f t="shared" si="17"/>
        <v>0</v>
      </c>
      <c r="G63" s="34">
        <f t="shared" si="17"/>
        <v>0</v>
      </c>
      <c r="H63" s="34">
        <f t="shared" si="17"/>
        <v>0</v>
      </c>
      <c r="I63" s="34">
        <f t="shared" si="17"/>
        <v>0</v>
      </c>
      <c r="J63" s="34">
        <f t="shared" si="17"/>
        <v>0</v>
      </c>
      <c r="K63" s="34">
        <f t="shared" si="17"/>
        <v>0</v>
      </c>
      <c r="L63" s="34">
        <f t="shared" si="17"/>
        <v>0</v>
      </c>
      <c r="M63" s="34">
        <f t="shared" si="17"/>
        <v>0</v>
      </c>
      <c r="N63" s="34">
        <f t="shared" si="17"/>
        <v>0</v>
      </c>
      <c r="O63" s="34">
        <f t="shared" si="17"/>
        <v>0</v>
      </c>
      <c r="P63" s="71" t="s">
        <v>103</v>
      </c>
    </row>
    <row r="64" spans="1:16" ht="45" x14ac:dyDescent="0.25">
      <c r="A64" s="60"/>
      <c r="B64" s="31" t="s">
        <v>20</v>
      </c>
      <c r="C64" s="34">
        <f>D64+E64+F64+G64+H64+I64+J64+K64+L64+M64+N64+O64</f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71"/>
    </row>
    <row r="65" spans="1:16" ht="45" x14ac:dyDescent="0.25">
      <c r="A65" s="60"/>
      <c r="B65" s="31" t="s">
        <v>21</v>
      </c>
      <c r="C65" s="34">
        <f>D65+E65+F65+G65+H65+I65+J65+K65+L65+M65+N65+O65</f>
        <v>0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71"/>
    </row>
    <row r="66" spans="1:16" ht="30" x14ac:dyDescent="0.25">
      <c r="A66" s="60"/>
      <c r="B66" s="31" t="s">
        <v>22</v>
      </c>
      <c r="C66" s="34">
        <v>0</v>
      </c>
      <c r="D66" s="34">
        <v>0</v>
      </c>
      <c r="E66" s="34">
        <v>0</v>
      </c>
      <c r="F66" s="34">
        <v>0</v>
      </c>
      <c r="G66" s="34">
        <v>0</v>
      </c>
      <c r="H66" s="34">
        <f t="shared" ref="H66:O66" si="18">G66</f>
        <v>0</v>
      </c>
      <c r="I66" s="34">
        <f t="shared" si="18"/>
        <v>0</v>
      </c>
      <c r="J66" s="34">
        <f t="shared" si="18"/>
        <v>0</v>
      </c>
      <c r="K66" s="34">
        <f t="shared" si="18"/>
        <v>0</v>
      </c>
      <c r="L66" s="34">
        <f t="shared" si="18"/>
        <v>0</v>
      </c>
      <c r="M66" s="34">
        <f t="shared" si="18"/>
        <v>0</v>
      </c>
      <c r="N66" s="34">
        <f t="shared" si="18"/>
        <v>0</v>
      </c>
      <c r="O66" s="34">
        <f t="shared" si="18"/>
        <v>0</v>
      </c>
      <c r="P66" s="71"/>
    </row>
    <row r="67" spans="1:16" ht="30" x14ac:dyDescent="0.25">
      <c r="A67" s="60"/>
      <c r="B67" s="31" t="s">
        <v>23</v>
      </c>
      <c r="C67" s="34">
        <f t="shared" ref="C67:C72" si="19">D67+E67+F67+G67+H67+I67+J67+K67+L67+M67+N67+O67</f>
        <v>0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71"/>
    </row>
    <row r="68" spans="1:16" x14ac:dyDescent="0.25">
      <c r="A68" s="60" t="s">
        <v>76</v>
      </c>
      <c r="B68" s="31" t="s">
        <v>18</v>
      </c>
      <c r="C68" s="34">
        <f t="shared" si="19"/>
        <v>0</v>
      </c>
      <c r="D68" s="34">
        <f>D69+D70+D71+D72</f>
        <v>0</v>
      </c>
      <c r="E68" s="34">
        <f t="shared" ref="E68:O68" si="20">E69+E70+E71+E72</f>
        <v>0</v>
      </c>
      <c r="F68" s="34">
        <f t="shared" si="20"/>
        <v>0</v>
      </c>
      <c r="G68" s="34">
        <f t="shared" si="20"/>
        <v>0</v>
      </c>
      <c r="H68" s="34">
        <f t="shared" si="20"/>
        <v>0</v>
      </c>
      <c r="I68" s="34">
        <f t="shared" si="20"/>
        <v>0</v>
      </c>
      <c r="J68" s="34">
        <f t="shared" si="20"/>
        <v>0</v>
      </c>
      <c r="K68" s="34">
        <f t="shared" si="20"/>
        <v>0</v>
      </c>
      <c r="L68" s="34">
        <f t="shared" si="20"/>
        <v>0</v>
      </c>
      <c r="M68" s="34">
        <f t="shared" si="20"/>
        <v>0</v>
      </c>
      <c r="N68" s="34">
        <f t="shared" si="20"/>
        <v>0</v>
      </c>
      <c r="O68" s="34">
        <f t="shared" si="20"/>
        <v>0</v>
      </c>
      <c r="P68" s="64" t="s">
        <v>103</v>
      </c>
    </row>
    <row r="69" spans="1:16" ht="45" x14ac:dyDescent="0.25">
      <c r="A69" s="60"/>
      <c r="B69" s="31" t="s">
        <v>20</v>
      </c>
      <c r="C69" s="34">
        <f t="shared" si="19"/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64"/>
    </row>
    <row r="70" spans="1:16" ht="45" x14ac:dyDescent="0.25">
      <c r="A70" s="60"/>
      <c r="B70" s="31" t="s">
        <v>21</v>
      </c>
      <c r="C70" s="34">
        <f t="shared" si="19"/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64"/>
    </row>
    <row r="71" spans="1:16" ht="30" x14ac:dyDescent="0.25">
      <c r="A71" s="60"/>
      <c r="B71" s="31" t="s">
        <v>22</v>
      </c>
      <c r="C71" s="34">
        <f t="shared" si="19"/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64"/>
    </row>
    <row r="72" spans="1:16" ht="30" x14ac:dyDescent="0.25">
      <c r="A72" s="60"/>
      <c r="B72" s="31" t="s">
        <v>23</v>
      </c>
      <c r="C72" s="34">
        <f t="shared" si="19"/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64"/>
    </row>
    <row r="73" spans="1:16" x14ac:dyDescent="0.25">
      <c r="A73" s="60" t="s">
        <v>24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</row>
    <row r="74" spans="1:16" ht="15" customHeight="1" x14ac:dyDescent="0.25">
      <c r="A74" s="60" t="s">
        <v>77</v>
      </c>
      <c r="B74" s="31" t="s">
        <v>18</v>
      </c>
      <c r="C74" s="34">
        <f>D74+E74+F74+G74+H74+I74+J74+K74+L74+M74+N74+O74</f>
        <v>0</v>
      </c>
      <c r="D74" s="34">
        <f>D75+D76+D77+D78</f>
        <v>0</v>
      </c>
      <c r="E74" s="34">
        <f t="shared" ref="E74:O74" si="21">E75+E76+E77+E78</f>
        <v>0</v>
      </c>
      <c r="F74" s="34">
        <f t="shared" si="21"/>
        <v>0</v>
      </c>
      <c r="G74" s="34">
        <f t="shared" si="21"/>
        <v>0</v>
      </c>
      <c r="H74" s="34">
        <f t="shared" si="21"/>
        <v>0</v>
      </c>
      <c r="I74" s="34">
        <f t="shared" si="21"/>
        <v>0</v>
      </c>
      <c r="J74" s="34">
        <f t="shared" si="21"/>
        <v>0</v>
      </c>
      <c r="K74" s="34">
        <f t="shared" si="21"/>
        <v>0</v>
      </c>
      <c r="L74" s="34">
        <f t="shared" si="21"/>
        <v>0</v>
      </c>
      <c r="M74" s="34">
        <f t="shared" si="21"/>
        <v>0</v>
      </c>
      <c r="N74" s="34">
        <f t="shared" si="21"/>
        <v>0</v>
      </c>
      <c r="O74" s="34">
        <f t="shared" si="21"/>
        <v>0</v>
      </c>
      <c r="P74" s="64" t="s">
        <v>103</v>
      </c>
    </row>
    <row r="75" spans="1:16" ht="45" x14ac:dyDescent="0.25">
      <c r="A75" s="60"/>
      <c r="B75" s="31" t="s">
        <v>20</v>
      </c>
      <c r="C75" s="34">
        <f>D75+E75+F75+G75+H75+I75+J75+K75+L75+M75+N75+O75</f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64"/>
    </row>
    <row r="76" spans="1:16" ht="45" x14ac:dyDescent="0.25">
      <c r="A76" s="60"/>
      <c r="B76" s="31" t="s">
        <v>21</v>
      </c>
      <c r="C76" s="34">
        <f>D76+E76+F76+G76+H76+I76+J76+K76+L76+M76+N76+O76</f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64"/>
    </row>
    <row r="77" spans="1:16" ht="30" x14ac:dyDescent="0.25">
      <c r="A77" s="60"/>
      <c r="B77" s="31" t="s">
        <v>22</v>
      </c>
      <c r="C77" s="34">
        <f>D77+E77+F77+G77+H77+I77+J77+K77+L77+M77+N77+O77</f>
        <v>0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64"/>
    </row>
    <row r="78" spans="1:16" ht="30" x14ac:dyDescent="0.25">
      <c r="A78" s="60"/>
      <c r="B78" s="31" t="s">
        <v>23</v>
      </c>
      <c r="C78" s="34">
        <f>D78+E78+F78+G78+H78+I78+J78+K78+L78+M78+N78+O78</f>
        <v>0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64"/>
    </row>
    <row r="79" spans="1:16" x14ac:dyDescent="0.25">
      <c r="A79" s="60" t="s">
        <v>78</v>
      </c>
      <c r="B79" s="31" t="s">
        <v>18</v>
      </c>
      <c r="C79" s="64">
        <v>0</v>
      </c>
      <c r="D79" s="84">
        <v>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4">
        <v>0</v>
      </c>
      <c r="M79" s="64">
        <v>0</v>
      </c>
      <c r="N79" s="64">
        <v>0</v>
      </c>
      <c r="O79" s="64">
        <v>0</v>
      </c>
      <c r="P79" s="64" t="s">
        <v>103</v>
      </c>
    </row>
    <row r="80" spans="1:16" ht="45" x14ac:dyDescent="0.25">
      <c r="A80" s="60"/>
      <c r="B80" s="31" t="s">
        <v>20</v>
      </c>
      <c r="C80" s="64"/>
      <c r="D80" s="85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</row>
    <row r="81" spans="1:16" ht="45" x14ac:dyDescent="0.25">
      <c r="A81" s="60"/>
      <c r="B81" s="31" t="s">
        <v>21</v>
      </c>
      <c r="C81" s="64"/>
      <c r="D81" s="85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</row>
    <row r="82" spans="1:16" ht="30" x14ac:dyDescent="0.25">
      <c r="A82" s="60"/>
      <c r="B82" s="31" t="s">
        <v>22</v>
      </c>
      <c r="C82" s="64"/>
      <c r="D82" s="85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</row>
    <row r="83" spans="1:16" ht="30" x14ac:dyDescent="0.25">
      <c r="A83" s="60"/>
      <c r="B83" s="31" t="s">
        <v>23</v>
      </c>
      <c r="C83" s="64"/>
      <c r="D83" s="86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</row>
    <row r="84" spans="1:16" x14ac:dyDescent="0.25">
      <c r="A84" s="60" t="s">
        <v>25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</row>
    <row r="85" spans="1:16" x14ac:dyDescent="0.25">
      <c r="A85" s="60" t="s">
        <v>79</v>
      </c>
      <c r="B85" s="31" t="s">
        <v>18</v>
      </c>
      <c r="C85" s="34">
        <f>D85+E85+F85+G85+H85+I85+J85+K85+L85+M85+N85+O85</f>
        <v>29909994</v>
      </c>
      <c r="D85" s="34">
        <f t="shared" ref="D85:O85" si="22">SUM(D86:D89)</f>
        <v>0</v>
      </c>
      <c r="E85" s="34">
        <f t="shared" si="22"/>
        <v>2662254</v>
      </c>
      <c r="F85" s="34">
        <f t="shared" si="22"/>
        <v>2724774</v>
      </c>
      <c r="G85" s="34">
        <f t="shared" si="22"/>
        <v>2724774</v>
      </c>
      <c r="H85" s="34">
        <f t="shared" si="22"/>
        <v>2724774</v>
      </c>
      <c r="I85" s="34">
        <f t="shared" si="22"/>
        <v>2724774</v>
      </c>
      <c r="J85" s="34">
        <f t="shared" si="22"/>
        <v>2724774</v>
      </c>
      <c r="K85" s="34">
        <f t="shared" si="22"/>
        <v>2724774</v>
      </c>
      <c r="L85" s="34">
        <f t="shared" si="22"/>
        <v>2724774</v>
      </c>
      <c r="M85" s="34">
        <f t="shared" si="22"/>
        <v>2724774</v>
      </c>
      <c r="N85" s="34">
        <f t="shared" si="22"/>
        <v>2724774</v>
      </c>
      <c r="O85" s="34">
        <f t="shared" si="22"/>
        <v>2724774</v>
      </c>
      <c r="P85" s="74" t="s">
        <v>103</v>
      </c>
    </row>
    <row r="86" spans="1:16" ht="45" x14ac:dyDescent="0.25">
      <c r="A86" s="60"/>
      <c r="B86" s="31" t="s">
        <v>20</v>
      </c>
      <c r="C86" s="34">
        <f>D86+E86+F86+G86+H86+I86+J86+K86+L86+M86+N86+O86</f>
        <v>0</v>
      </c>
      <c r="D86" s="34">
        <v>0</v>
      </c>
      <c r="E86" s="34">
        <f>D86</f>
        <v>0</v>
      </c>
      <c r="F86" s="34">
        <v>0</v>
      </c>
      <c r="G86" s="34">
        <f t="shared" ref="G86:H89" si="23">F86</f>
        <v>0</v>
      </c>
      <c r="H86" s="34">
        <v>0</v>
      </c>
      <c r="I86" s="34">
        <f t="shared" ref="I86:J89" si="24">H86</f>
        <v>0</v>
      </c>
      <c r="J86" s="34">
        <v>0</v>
      </c>
      <c r="K86" s="34">
        <f t="shared" ref="K86:L89" si="25">J86</f>
        <v>0</v>
      </c>
      <c r="L86" s="34">
        <v>0</v>
      </c>
      <c r="M86" s="34">
        <f t="shared" ref="M86:N89" si="26">L86</f>
        <v>0</v>
      </c>
      <c r="N86" s="34">
        <v>0</v>
      </c>
      <c r="O86" s="34">
        <f>N86</f>
        <v>0</v>
      </c>
      <c r="P86" s="74"/>
    </row>
    <row r="87" spans="1:16" ht="45" x14ac:dyDescent="0.25">
      <c r="A87" s="60"/>
      <c r="B87" s="31" t="s">
        <v>21</v>
      </c>
      <c r="C87" s="34">
        <f>D87+E87+F87+G87+H87+I87+J87+K87+L87+M87+N87+O87</f>
        <v>0</v>
      </c>
      <c r="D87" s="34">
        <v>0</v>
      </c>
      <c r="E87" s="34">
        <f>D87</f>
        <v>0</v>
      </c>
      <c r="F87" s="34">
        <v>0</v>
      </c>
      <c r="G87" s="34">
        <f t="shared" si="23"/>
        <v>0</v>
      </c>
      <c r="H87" s="34">
        <v>0</v>
      </c>
      <c r="I87" s="34">
        <f t="shared" si="24"/>
        <v>0</v>
      </c>
      <c r="J87" s="34">
        <v>0</v>
      </c>
      <c r="K87" s="34">
        <f t="shared" si="25"/>
        <v>0</v>
      </c>
      <c r="L87" s="34">
        <v>0</v>
      </c>
      <c r="M87" s="34">
        <f t="shared" si="26"/>
        <v>0</v>
      </c>
      <c r="N87" s="34">
        <v>0</v>
      </c>
      <c r="O87" s="34">
        <f>N87</f>
        <v>0</v>
      </c>
      <c r="P87" s="74"/>
    </row>
    <row r="88" spans="1:16" ht="30" x14ac:dyDescent="0.25">
      <c r="A88" s="60"/>
      <c r="B88" s="31" t="s">
        <v>22</v>
      </c>
      <c r="C88" s="34">
        <f>D88+E88+F88+G88+H88+I88+J88+K88+L88+M88+N88+O88</f>
        <v>29909994</v>
      </c>
      <c r="D88" s="34">
        <v>0</v>
      </c>
      <c r="E88" s="34">
        <v>2662254</v>
      </c>
      <c r="F88" s="34">
        <v>2724774</v>
      </c>
      <c r="G88" s="34">
        <v>2724774</v>
      </c>
      <c r="H88" s="34">
        <f t="shared" si="23"/>
        <v>2724774</v>
      </c>
      <c r="I88" s="34">
        <f t="shared" si="24"/>
        <v>2724774</v>
      </c>
      <c r="J88" s="34">
        <f t="shared" si="24"/>
        <v>2724774</v>
      </c>
      <c r="K88" s="34">
        <f t="shared" si="25"/>
        <v>2724774</v>
      </c>
      <c r="L88" s="34">
        <f t="shared" si="25"/>
        <v>2724774</v>
      </c>
      <c r="M88" s="34">
        <f t="shared" si="26"/>
        <v>2724774</v>
      </c>
      <c r="N88" s="34">
        <f t="shared" si="26"/>
        <v>2724774</v>
      </c>
      <c r="O88" s="34">
        <f>N88</f>
        <v>2724774</v>
      </c>
      <c r="P88" s="74"/>
    </row>
    <row r="89" spans="1:16" ht="30" x14ac:dyDescent="0.25">
      <c r="A89" s="60"/>
      <c r="B89" s="31" t="s">
        <v>23</v>
      </c>
      <c r="C89" s="34">
        <f>D89+E89+F89+G89+H89+I89+J89+K89+L89+M89+N89+O89</f>
        <v>0</v>
      </c>
      <c r="D89" s="34">
        <v>0</v>
      </c>
      <c r="E89" s="34">
        <v>0</v>
      </c>
      <c r="F89" s="34">
        <f>E89</f>
        <v>0</v>
      </c>
      <c r="G89" s="34">
        <f t="shared" si="23"/>
        <v>0</v>
      </c>
      <c r="H89" s="34">
        <f t="shared" si="23"/>
        <v>0</v>
      </c>
      <c r="I89" s="34">
        <f t="shared" si="24"/>
        <v>0</v>
      </c>
      <c r="J89" s="34">
        <f t="shared" si="24"/>
        <v>0</v>
      </c>
      <c r="K89" s="34">
        <f t="shared" si="25"/>
        <v>0</v>
      </c>
      <c r="L89" s="34">
        <f t="shared" si="25"/>
        <v>0</v>
      </c>
      <c r="M89" s="34">
        <f t="shared" si="26"/>
        <v>0</v>
      </c>
      <c r="N89" s="34">
        <f t="shared" si="26"/>
        <v>0</v>
      </c>
      <c r="O89" s="34">
        <f>N89</f>
        <v>0</v>
      </c>
      <c r="P89" s="74"/>
    </row>
    <row r="90" spans="1:16" x14ac:dyDescent="0.25">
      <c r="A90" s="60" t="s">
        <v>88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</row>
    <row r="91" spans="1:16" x14ac:dyDescent="0.25">
      <c r="A91" s="60" t="s">
        <v>89</v>
      </c>
      <c r="B91" s="31" t="s">
        <v>18</v>
      </c>
      <c r="C91" s="34">
        <f>D91+E91+F91+G91+H91+I91+J91+K91+L91+M91+N91+O91</f>
        <v>0</v>
      </c>
      <c r="D91" s="34">
        <f t="shared" ref="D91:O91" si="27">SUM(D92:D95)</f>
        <v>0</v>
      </c>
      <c r="E91" s="34">
        <f t="shared" si="27"/>
        <v>0</v>
      </c>
      <c r="F91" s="34">
        <f t="shared" si="27"/>
        <v>0</v>
      </c>
      <c r="G91" s="34">
        <f t="shared" si="27"/>
        <v>0</v>
      </c>
      <c r="H91" s="34">
        <f t="shared" si="27"/>
        <v>0</v>
      </c>
      <c r="I91" s="34">
        <f t="shared" si="27"/>
        <v>0</v>
      </c>
      <c r="J91" s="34">
        <f t="shared" si="27"/>
        <v>0</v>
      </c>
      <c r="K91" s="34">
        <f t="shared" si="27"/>
        <v>0</v>
      </c>
      <c r="L91" s="34">
        <f t="shared" si="27"/>
        <v>0</v>
      </c>
      <c r="M91" s="34">
        <f t="shared" si="27"/>
        <v>0</v>
      </c>
      <c r="N91" s="34">
        <f t="shared" si="27"/>
        <v>0</v>
      </c>
      <c r="O91" s="34">
        <f t="shared" si="27"/>
        <v>0</v>
      </c>
      <c r="P91" s="71" t="s">
        <v>116</v>
      </c>
    </row>
    <row r="92" spans="1:16" ht="45" x14ac:dyDescent="0.25">
      <c r="A92" s="60"/>
      <c r="B92" s="31" t="s">
        <v>20</v>
      </c>
      <c r="C92" s="34">
        <f>D92+E92+F92+G92+H92+I92+J92+K92+L92+M92+N92+O92</f>
        <v>0</v>
      </c>
      <c r="D92" s="34">
        <v>0</v>
      </c>
      <c r="E92" s="34">
        <f>D92</f>
        <v>0</v>
      </c>
      <c r="F92" s="34">
        <f t="shared" ref="F92:O93" si="28">E92</f>
        <v>0</v>
      </c>
      <c r="G92" s="34">
        <f t="shared" si="28"/>
        <v>0</v>
      </c>
      <c r="H92" s="34">
        <f t="shared" si="28"/>
        <v>0</v>
      </c>
      <c r="I92" s="34">
        <f t="shared" si="28"/>
        <v>0</v>
      </c>
      <c r="J92" s="34">
        <f t="shared" si="28"/>
        <v>0</v>
      </c>
      <c r="K92" s="34">
        <f t="shared" si="28"/>
        <v>0</v>
      </c>
      <c r="L92" s="34">
        <f t="shared" si="28"/>
        <v>0</v>
      </c>
      <c r="M92" s="34">
        <f t="shared" si="28"/>
        <v>0</v>
      </c>
      <c r="N92" s="34">
        <f t="shared" si="28"/>
        <v>0</v>
      </c>
      <c r="O92" s="34">
        <f t="shared" si="28"/>
        <v>0</v>
      </c>
      <c r="P92" s="71"/>
    </row>
    <row r="93" spans="1:16" ht="45" x14ac:dyDescent="0.25">
      <c r="A93" s="60"/>
      <c r="B93" s="31" t="s">
        <v>21</v>
      </c>
      <c r="C93" s="34">
        <f>D93+E93+F93+G93+H93+I93+J93+K93+L93+M93+N93+O93</f>
        <v>0</v>
      </c>
      <c r="D93" s="34">
        <v>0</v>
      </c>
      <c r="E93" s="34">
        <f>D93</f>
        <v>0</v>
      </c>
      <c r="F93" s="34">
        <f t="shared" si="28"/>
        <v>0</v>
      </c>
      <c r="G93" s="34">
        <f t="shared" si="28"/>
        <v>0</v>
      </c>
      <c r="H93" s="34">
        <f t="shared" si="28"/>
        <v>0</v>
      </c>
      <c r="I93" s="34">
        <f t="shared" si="28"/>
        <v>0</v>
      </c>
      <c r="J93" s="34">
        <f t="shared" si="28"/>
        <v>0</v>
      </c>
      <c r="K93" s="34">
        <f t="shared" si="28"/>
        <v>0</v>
      </c>
      <c r="L93" s="34">
        <f t="shared" si="28"/>
        <v>0</v>
      </c>
      <c r="M93" s="34">
        <f t="shared" si="28"/>
        <v>0</v>
      </c>
      <c r="N93" s="34">
        <f t="shared" si="28"/>
        <v>0</v>
      </c>
      <c r="O93" s="34">
        <f t="shared" si="28"/>
        <v>0</v>
      </c>
      <c r="P93" s="71"/>
    </row>
    <row r="94" spans="1:16" ht="30" x14ac:dyDescent="0.25">
      <c r="A94" s="60"/>
      <c r="B94" s="31" t="s">
        <v>22</v>
      </c>
      <c r="C94" s="34">
        <f>SUM(D94:O94)</f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71"/>
    </row>
    <row r="95" spans="1:16" ht="30" x14ac:dyDescent="0.25">
      <c r="A95" s="60"/>
      <c r="B95" s="31" t="s">
        <v>23</v>
      </c>
      <c r="C95" s="34">
        <v>0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0</v>
      </c>
      <c r="M95" s="34">
        <v>0</v>
      </c>
      <c r="N95" s="34">
        <v>0</v>
      </c>
      <c r="O95" s="34">
        <v>0</v>
      </c>
      <c r="P95" s="71"/>
    </row>
    <row r="96" spans="1:16" x14ac:dyDescent="0.25">
      <c r="A96" s="83" t="s">
        <v>90</v>
      </c>
      <c r="B96" s="31" t="s">
        <v>18</v>
      </c>
      <c r="C96" s="34">
        <v>0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71" t="s">
        <v>116</v>
      </c>
    </row>
    <row r="97" spans="1:16" ht="45" x14ac:dyDescent="0.25">
      <c r="A97" s="83"/>
      <c r="B97" s="31" t="s">
        <v>20</v>
      </c>
      <c r="C97" s="34">
        <f>D97+E97+F97+G97+H97+I97+J97+K97+L97+M97+N97+O97</f>
        <v>0</v>
      </c>
      <c r="D97" s="34">
        <v>0</v>
      </c>
      <c r="E97" s="34">
        <f>D97</f>
        <v>0</v>
      </c>
      <c r="F97" s="34">
        <f t="shared" ref="F97:O98" si="29">E97</f>
        <v>0</v>
      </c>
      <c r="G97" s="34">
        <f t="shared" si="29"/>
        <v>0</v>
      </c>
      <c r="H97" s="34">
        <f t="shared" si="29"/>
        <v>0</v>
      </c>
      <c r="I97" s="34">
        <f t="shared" si="29"/>
        <v>0</v>
      </c>
      <c r="J97" s="34">
        <f t="shared" si="29"/>
        <v>0</v>
      </c>
      <c r="K97" s="34">
        <f t="shared" si="29"/>
        <v>0</v>
      </c>
      <c r="L97" s="34">
        <f t="shared" si="29"/>
        <v>0</v>
      </c>
      <c r="M97" s="34">
        <f t="shared" si="29"/>
        <v>0</v>
      </c>
      <c r="N97" s="34">
        <f t="shared" si="29"/>
        <v>0</v>
      </c>
      <c r="O97" s="34">
        <f t="shared" si="29"/>
        <v>0</v>
      </c>
      <c r="P97" s="71"/>
    </row>
    <row r="98" spans="1:16" ht="45" x14ac:dyDescent="0.25">
      <c r="A98" s="83"/>
      <c r="B98" s="31" t="s">
        <v>21</v>
      </c>
      <c r="C98" s="34">
        <f>D98+E98+F98+G98+H98+I98+J98+K98+L98+M98+N98+O98</f>
        <v>0</v>
      </c>
      <c r="D98" s="34">
        <v>0</v>
      </c>
      <c r="E98" s="34">
        <f>D98</f>
        <v>0</v>
      </c>
      <c r="F98" s="34">
        <f t="shared" si="29"/>
        <v>0</v>
      </c>
      <c r="G98" s="34">
        <f t="shared" si="29"/>
        <v>0</v>
      </c>
      <c r="H98" s="34">
        <f t="shared" si="29"/>
        <v>0</v>
      </c>
      <c r="I98" s="34">
        <f t="shared" si="29"/>
        <v>0</v>
      </c>
      <c r="J98" s="34">
        <f t="shared" si="29"/>
        <v>0</v>
      </c>
      <c r="K98" s="34">
        <f t="shared" si="29"/>
        <v>0</v>
      </c>
      <c r="L98" s="34">
        <f t="shared" si="29"/>
        <v>0</v>
      </c>
      <c r="M98" s="34">
        <f t="shared" si="29"/>
        <v>0</v>
      </c>
      <c r="N98" s="34">
        <f t="shared" si="29"/>
        <v>0</v>
      </c>
      <c r="O98" s="34">
        <f t="shared" si="29"/>
        <v>0</v>
      </c>
      <c r="P98" s="71"/>
    </row>
    <row r="99" spans="1:16" ht="30" x14ac:dyDescent="0.25">
      <c r="A99" s="83"/>
      <c r="B99" s="31" t="s">
        <v>22</v>
      </c>
      <c r="C99" s="34">
        <f>SUM(D99:O99)</f>
        <v>0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71"/>
    </row>
    <row r="100" spans="1:16" ht="30" x14ac:dyDescent="0.25">
      <c r="A100" s="83"/>
      <c r="B100" s="31" t="s">
        <v>23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71"/>
    </row>
    <row r="101" spans="1:16" ht="60" x14ac:dyDescent="0.25">
      <c r="A101" s="31" t="s">
        <v>82</v>
      </c>
      <c r="B101" s="31" t="s">
        <v>18</v>
      </c>
      <c r="C101" s="34">
        <f>C96+C91+C85+C79+C74+C68+C63+C58+C52+C47</f>
        <v>162843011.76999998</v>
      </c>
      <c r="D101" s="34">
        <f t="shared" ref="D101:O101" si="30">D96+D91+D85+D79+D74+D68+D63+D58+D52+D47</f>
        <v>0</v>
      </c>
      <c r="E101" s="34">
        <f t="shared" si="30"/>
        <v>96799115.469999999</v>
      </c>
      <c r="F101" s="34">
        <f t="shared" si="30"/>
        <v>22569796.449999999</v>
      </c>
      <c r="G101" s="34">
        <f t="shared" si="30"/>
        <v>22569796.449999999</v>
      </c>
      <c r="H101" s="34">
        <f t="shared" si="30"/>
        <v>22569796.449999999</v>
      </c>
      <c r="I101" s="34">
        <f t="shared" si="30"/>
        <v>22569796.449999999</v>
      </c>
      <c r="J101" s="34">
        <f t="shared" si="30"/>
        <v>22569796.449999999</v>
      </c>
      <c r="K101" s="34">
        <f t="shared" si="30"/>
        <v>22569796.449999999</v>
      </c>
      <c r="L101" s="34">
        <f t="shared" si="30"/>
        <v>22569796.449999999</v>
      </c>
      <c r="M101" s="34">
        <f t="shared" si="30"/>
        <v>22569796.449999999</v>
      </c>
      <c r="N101" s="34">
        <f t="shared" si="30"/>
        <v>22569796.449999999</v>
      </c>
      <c r="O101" s="34">
        <f t="shared" si="30"/>
        <v>22569796.449999999</v>
      </c>
      <c r="P101" s="33"/>
    </row>
    <row r="102" spans="1:16" hidden="1" x14ac:dyDescent="0.25">
      <c r="A102" s="72" t="s">
        <v>30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</row>
    <row r="103" spans="1:16" hidden="1" x14ac:dyDescent="0.25">
      <c r="A103" s="73" t="s">
        <v>26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</row>
    <row r="104" spans="1:16" x14ac:dyDescent="0.25">
      <c r="A104" s="73" t="s">
        <v>27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</row>
    <row r="105" spans="1:16" x14ac:dyDescent="0.25">
      <c r="A105" s="60" t="s">
        <v>98</v>
      </c>
      <c r="B105" s="31" t="s">
        <v>18</v>
      </c>
      <c r="C105" s="34">
        <f>SUM(C106:C109)</f>
        <v>9450551.0500000007</v>
      </c>
      <c r="D105" s="34">
        <f t="shared" ref="D105:O105" si="31">SUM(D106:D109)</f>
        <v>0</v>
      </c>
      <c r="E105" s="34">
        <f t="shared" si="31"/>
        <v>1739921.85</v>
      </c>
      <c r="F105" s="34">
        <f t="shared" si="31"/>
        <v>771062.92</v>
      </c>
      <c r="G105" s="34">
        <f t="shared" si="31"/>
        <v>771062.92</v>
      </c>
      <c r="H105" s="34">
        <f t="shared" si="31"/>
        <v>771062.92</v>
      </c>
      <c r="I105" s="34">
        <f t="shared" si="31"/>
        <v>771062.92</v>
      </c>
      <c r="J105" s="34">
        <f t="shared" si="31"/>
        <v>771062.92</v>
      </c>
      <c r="K105" s="34">
        <f t="shared" si="31"/>
        <v>771062.92</v>
      </c>
      <c r="L105" s="34">
        <f t="shared" si="31"/>
        <v>771062.92</v>
      </c>
      <c r="M105" s="34">
        <f t="shared" si="31"/>
        <v>771062.92</v>
      </c>
      <c r="N105" s="34">
        <f t="shared" si="31"/>
        <v>771062.92</v>
      </c>
      <c r="O105" s="34">
        <f t="shared" si="31"/>
        <v>771062.92</v>
      </c>
      <c r="P105" s="71" t="s">
        <v>28</v>
      </c>
    </row>
    <row r="106" spans="1:16" ht="45" x14ac:dyDescent="0.25">
      <c r="A106" s="60"/>
      <c r="B106" s="31" t="s">
        <v>20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71"/>
    </row>
    <row r="107" spans="1:16" ht="45" x14ac:dyDescent="0.25">
      <c r="A107" s="60"/>
      <c r="B107" s="31" t="s">
        <v>21</v>
      </c>
      <c r="C107" s="34">
        <v>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  <c r="P107" s="71"/>
    </row>
    <row r="108" spans="1:16" ht="30" x14ac:dyDescent="0.25">
      <c r="A108" s="60"/>
      <c r="B108" s="31" t="s">
        <v>22</v>
      </c>
      <c r="C108" s="34">
        <f>SUM(D108:O108)</f>
        <v>9450551.0500000007</v>
      </c>
      <c r="D108" s="34">
        <v>0</v>
      </c>
      <c r="E108" s="34">
        <v>1739921.85</v>
      </c>
      <c r="F108" s="34">
        <v>771062.92</v>
      </c>
      <c r="G108" s="34">
        <v>771062.92</v>
      </c>
      <c r="H108" s="34">
        <f t="shared" ref="H108:O108" si="32">G108</f>
        <v>771062.92</v>
      </c>
      <c r="I108" s="34">
        <f t="shared" si="32"/>
        <v>771062.92</v>
      </c>
      <c r="J108" s="34">
        <f t="shared" si="32"/>
        <v>771062.92</v>
      </c>
      <c r="K108" s="34">
        <f t="shared" si="32"/>
        <v>771062.92</v>
      </c>
      <c r="L108" s="34">
        <f t="shared" si="32"/>
        <v>771062.92</v>
      </c>
      <c r="M108" s="34">
        <f t="shared" si="32"/>
        <v>771062.92</v>
      </c>
      <c r="N108" s="34">
        <f t="shared" si="32"/>
        <v>771062.92</v>
      </c>
      <c r="O108" s="34">
        <f t="shared" si="32"/>
        <v>771062.92</v>
      </c>
      <c r="P108" s="71"/>
    </row>
    <row r="109" spans="1:16" ht="30" x14ac:dyDescent="0.25">
      <c r="A109" s="60"/>
      <c r="B109" s="31" t="s">
        <v>23</v>
      </c>
      <c r="C109" s="34">
        <f>SUM(D109:O109)</f>
        <v>0</v>
      </c>
      <c r="D109" s="34">
        <v>0</v>
      </c>
      <c r="E109" s="34">
        <v>0</v>
      </c>
      <c r="F109" s="34">
        <v>0</v>
      </c>
      <c r="G109" s="34">
        <v>0</v>
      </c>
      <c r="H109" s="34">
        <v>0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v>0</v>
      </c>
      <c r="P109" s="71"/>
    </row>
    <row r="110" spans="1:16" x14ac:dyDescent="0.25">
      <c r="A110" s="60" t="s">
        <v>99</v>
      </c>
      <c r="B110" s="31" t="s">
        <v>18</v>
      </c>
      <c r="C110" s="34">
        <f>C113</f>
        <v>9450551.0500000007</v>
      </c>
      <c r="D110" s="34">
        <f t="shared" ref="D110:O110" si="33">D113</f>
        <v>0</v>
      </c>
      <c r="E110" s="34">
        <f t="shared" si="33"/>
        <v>1739921.85</v>
      </c>
      <c r="F110" s="34">
        <f t="shared" si="33"/>
        <v>771062.92</v>
      </c>
      <c r="G110" s="34">
        <f t="shared" si="33"/>
        <v>771062.92</v>
      </c>
      <c r="H110" s="34">
        <f t="shared" si="33"/>
        <v>771062.92</v>
      </c>
      <c r="I110" s="34">
        <f t="shared" si="33"/>
        <v>771062.92</v>
      </c>
      <c r="J110" s="34">
        <f t="shared" si="33"/>
        <v>771062.92</v>
      </c>
      <c r="K110" s="34">
        <f t="shared" si="33"/>
        <v>771062.92</v>
      </c>
      <c r="L110" s="34">
        <f t="shared" si="33"/>
        <v>771062.92</v>
      </c>
      <c r="M110" s="34">
        <f t="shared" si="33"/>
        <v>771062.92</v>
      </c>
      <c r="N110" s="34">
        <f t="shared" si="33"/>
        <v>771062.92</v>
      </c>
      <c r="O110" s="34">
        <f t="shared" si="33"/>
        <v>771062.92</v>
      </c>
      <c r="P110" s="71" t="s">
        <v>103</v>
      </c>
    </row>
    <row r="111" spans="1:16" ht="45" x14ac:dyDescent="0.25">
      <c r="A111" s="60"/>
      <c r="B111" s="31" t="s">
        <v>20</v>
      </c>
      <c r="C111" s="34">
        <v>0</v>
      </c>
      <c r="D111" s="34">
        <v>0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v>0</v>
      </c>
      <c r="P111" s="71"/>
    </row>
    <row r="112" spans="1:16" ht="45" x14ac:dyDescent="0.25">
      <c r="A112" s="60"/>
      <c r="B112" s="31" t="s">
        <v>21</v>
      </c>
      <c r="C112" s="34">
        <v>0</v>
      </c>
      <c r="D112" s="34">
        <v>0</v>
      </c>
      <c r="E112" s="34">
        <v>0</v>
      </c>
      <c r="F112" s="34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71"/>
    </row>
    <row r="113" spans="1:16" ht="30" x14ac:dyDescent="0.25">
      <c r="A113" s="60"/>
      <c r="B113" s="31" t="s">
        <v>22</v>
      </c>
      <c r="C113" s="34">
        <f>C108</f>
        <v>9450551.0500000007</v>
      </c>
      <c r="D113" s="34">
        <f t="shared" ref="D113:O113" si="34">D108</f>
        <v>0</v>
      </c>
      <c r="E113" s="34">
        <f t="shared" si="34"/>
        <v>1739921.85</v>
      </c>
      <c r="F113" s="34">
        <f t="shared" si="34"/>
        <v>771062.92</v>
      </c>
      <c r="G113" s="34">
        <f t="shared" si="34"/>
        <v>771062.92</v>
      </c>
      <c r="H113" s="34">
        <f t="shared" si="34"/>
        <v>771062.92</v>
      </c>
      <c r="I113" s="34">
        <f t="shared" si="34"/>
        <v>771062.92</v>
      </c>
      <c r="J113" s="34">
        <f t="shared" si="34"/>
        <v>771062.92</v>
      </c>
      <c r="K113" s="34">
        <f t="shared" si="34"/>
        <v>771062.92</v>
      </c>
      <c r="L113" s="34">
        <f t="shared" si="34"/>
        <v>771062.92</v>
      </c>
      <c r="M113" s="34">
        <f t="shared" si="34"/>
        <v>771062.92</v>
      </c>
      <c r="N113" s="34">
        <f t="shared" si="34"/>
        <v>771062.92</v>
      </c>
      <c r="O113" s="34">
        <f t="shared" si="34"/>
        <v>771062.92</v>
      </c>
      <c r="P113" s="71"/>
    </row>
    <row r="114" spans="1:16" ht="30" x14ac:dyDescent="0.25">
      <c r="A114" s="60"/>
      <c r="B114" s="31" t="s">
        <v>23</v>
      </c>
      <c r="C114" s="34">
        <v>0</v>
      </c>
      <c r="D114" s="34">
        <v>0</v>
      </c>
      <c r="E114" s="34">
        <v>0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  <c r="O114" s="34">
        <v>0</v>
      </c>
      <c r="P114" s="71"/>
    </row>
    <row r="115" spans="1:16" x14ac:dyDescent="0.25">
      <c r="A115" s="60" t="s">
        <v>85</v>
      </c>
      <c r="B115" s="31" t="s">
        <v>18</v>
      </c>
      <c r="C115" s="34">
        <v>0</v>
      </c>
      <c r="D115" s="34"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71"/>
    </row>
    <row r="116" spans="1:16" ht="45" x14ac:dyDescent="0.25">
      <c r="A116" s="60"/>
      <c r="B116" s="31" t="s">
        <v>20</v>
      </c>
      <c r="C116" s="34">
        <f>D116+E116+F116+G116+H116+I116+J116+K116+L116+M116+N116+O116</f>
        <v>0</v>
      </c>
      <c r="D116" s="34">
        <v>0</v>
      </c>
      <c r="E116" s="34">
        <f>D116</f>
        <v>0</v>
      </c>
      <c r="F116" s="34">
        <f t="shared" ref="F116:O116" si="35">E116</f>
        <v>0</v>
      </c>
      <c r="G116" s="34">
        <f t="shared" si="35"/>
        <v>0</v>
      </c>
      <c r="H116" s="34">
        <f t="shared" si="35"/>
        <v>0</v>
      </c>
      <c r="I116" s="34">
        <f t="shared" si="35"/>
        <v>0</v>
      </c>
      <c r="J116" s="34">
        <f t="shared" si="35"/>
        <v>0</v>
      </c>
      <c r="K116" s="34">
        <f t="shared" si="35"/>
        <v>0</v>
      </c>
      <c r="L116" s="34">
        <f t="shared" si="35"/>
        <v>0</v>
      </c>
      <c r="M116" s="34">
        <f t="shared" si="35"/>
        <v>0</v>
      </c>
      <c r="N116" s="34">
        <f t="shared" si="35"/>
        <v>0</v>
      </c>
      <c r="O116" s="34">
        <f t="shared" si="35"/>
        <v>0</v>
      </c>
      <c r="P116" s="71"/>
    </row>
    <row r="117" spans="1:16" ht="45" x14ac:dyDescent="0.25">
      <c r="A117" s="60"/>
      <c r="B117" s="31" t="s">
        <v>21</v>
      </c>
      <c r="C117" s="34">
        <f>D117+E117+F117+G117+H117+I117+J117+K117+L117+M117+N117+O117</f>
        <v>0</v>
      </c>
      <c r="D117" s="34">
        <v>0</v>
      </c>
      <c r="E117" s="34">
        <f>D117</f>
        <v>0</v>
      </c>
      <c r="F117" s="34">
        <f t="shared" ref="F117:O117" si="36">E117</f>
        <v>0</v>
      </c>
      <c r="G117" s="34">
        <f t="shared" si="36"/>
        <v>0</v>
      </c>
      <c r="H117" s="34">
        <f t="shared" si="36"/>
        <v>0</v>
      </c>
      <c r="I117" s="34">
        <f t="shared" si="36"/>
        <v>0</v>
      </c>
      <c r="J117" s="34">
        <f t="shared" si="36"/>
        <v>0</v>
      </c>
      <c r="K117" s="34">
        <f t="shared" si="36"/>
        <v>0</v>
      </c>
      <c r="L117" s="34">
        <f t="shared" si="36"/>
        <v>0</v>
      </c>
      <c r="M117" s="34">
        <f t="shared" si="36"/>
        <v>0</v>
      </c>
      <c r="N117" s="34">
        <f t="shared" si="36"/>
        <v>0</v>
      </c>
      <c r="O117" s="34">
        <f t="shared" si="36"/>
        <v>0</v>
      </c>
      <c r="P117" s="71"/>
    </row>
    <row r="118" spans="1:16" ht="30" x14ac:dyDescent="0.25">
      <c r="A118" s="60"/>
      <c r="B118" s="31" t="s">
        <v>22</v>
      </c>
      <c r="C118" s="34">
        <f>SUM(D118:O118)</f>
        <v>331947631.02000004</v>
      </c>
      <c r="D118" s="34">
        <f>D113+D101+D43</f>
        <v>0</v>
      </c>
      <c r="E118" s="34">
        <f t="shared" ref="E118:O118" si="37">E113+E101+E43</f>
        <v>98539037.319999993</v>
      </c>
      <c r="F118" s="34">
        <f t="shared" si="37"/>
        <v>23340859.370000001</v>
      </c>
      <c r="G118" s="34">
        <f t="shared" si="37"/>
        <v>23340859.370000001</v>
      </c>
      <c r="H118" s="34">
        <f t="shared" si="37"/>
        <v>23340859.370000001</v>
      </c>
      <c r="I118" s="34">
        <f t="shared" si="37"/>
        <v>23340859.370000001</v>
      </c>
      <c r="J118" s="34">
        <f t="shared" si="37"/>
        <v>23340859.370000001</v>
      </c>
      <c r="K118" s="34">
        <f t="shared" si="37"/>
        <v>23340859.370000001</v>
      </c>
      <c r="L118" s="34">
        <f t="shared" si="37"/>
        <v>23340859.370000001</v>
      </c>
      <c r="M118" s="34">
        <f t="shared" si="37"/>
        <v>23340859.370000001</v>
      </c>
      <c r="N118" s="34">
        <f t="shared" si="37"/>
        <v>23340859.370000001</v>
      </c>
      <c r="O118" s="34">
        <f t="shared" si="37"/>
        <v>23340859.370000001</v>
      </c>
      <c r="P118" s="71"/>
    </row>
    <row r="119" spans="1:16" ht="30" x14ac:dyDescent="0.25">
      <c r="A119" s="60"/>
      <c r="B119" s="31" t="s">
        <v>23</v>
      </c>
      <c r="C119" s="34">
        <v>0</v>
      </c>
      <c r="D119" s="34">
        <v>0</v>
      </c>
      <c r="E119" s="34">
        <v>0</v>
      </c>
      <c r="F119" s="34">
        <v>0</v>
      </c>
      <c r="G119" s="34">
        <v>0</v>
      </c>
      <c r="H119" s="34">
        <v>0</v>
      </c>
      <c r="I119" s="34">
        <v>0</v>
      </c>
      <c r="J119" s="34">
        <v>0</v>
      </c>
      <c r="K119" s="34">
        <v>0</v>
      </c>
      <c r="L119" s="34">
        <v>0</v>
      </c>
      <c r="M119" s="34">
        <v>0</v>
      </c>
      <c r="N119" s="34">
        <v>0</v>
      </c>
      <c r="O119" s="34">
        <v>0</v>
      </c>
      <c r="P119" s="71"/>
    </row>
    <row r="120" spans="1:16" x14ac:dyDescent="0.25">
      <c r="A120" s="60" t="s">
        <v>86</v>
      </c>
      <c r="B120" s="31" t="s">
        <v>18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71" t="s">
        <v>103</v>
      </c>
    </row>
    <row r="121" spans="1:16" ht="45" x14ac:dyDescent="0.25">
      <c r="A121" s="60"/>
      <c r="B121" s="31" t="s">
        <v>20</v>
      </c>
      <c r="C121" s="34">
        <f>D121+E121+F121+G121+H121+I121+J121+K121+L121+M121+N121+O121</f>
        <v>0</v>
      </c>
      <c r="D121" s="34">
        <v>0</v>
      </c>
      <c r="E121" s="34">
        <f>D121</f>
        <v>0</v>
      </c>
      <c r="F121" s="34">
        <f t="shared" ref="F121:O121" si="38">E121</f>
        <v>0</v>
      </c>
      <c r="G121" s="34">
        <f t="shared" si="38"/>
        <v>0</v>
      </c>
      <c r="H121" s="34">
        <f t="shared" si="38"/>
        <v>0</v>
      </c>
      <c r="I121" s="34">
        <f t="shared" si="38"/>
        <v>0</v>
      </c>
      <c r="J121" s="34">
        <f t="shared" si="38"/>
        <v>0</v>
      </c>
      <c r="K121" s="34">
        <f t="shared" si="38"/>
        <v>0</v>
      </c>
      <c r="L121" s="34">
        <f t="shared" si="38"/>
        <v>0</v>
      </c>
      <c r="M121" s="34">
        <f t="shared" si="38"/>
        <v>0</v>
      </c>
      <c r="N121" s="34">
        <f t="shared" si="38"/>
        <v>0</v>
      </c>
      <c r="O121" s="34">
        <f t="shared" si="38"/>
        <v>0</v>
      </c>
      <c r="P121" s="71"/>
    </row>
    <row r="122" spans="1:16" ht="45" x14ac:dyDescent="0.25">
      <c r="A122" s="60"/>
      <c r="B122" s="31" t="s">
        <v>21</v>
      </c>
      <c r="C122" s="34">
        <f>D122+E122+F122+G122+H122+I122+J122+K122+L122+M122+N122+O122</f>
        <v>0</v>
      </c>
      <c r="D122" s="34">
        <v>0</v>
      </c>
      <c r="E122" s="34">
        <f>D122</f>
        <v>0</v>
      </c>
      <c r="F122" s="34">
        <f t="shared" ref="F122:O122" si="39">E122</f>
        <v>0</v>
      </c>
      <c r="G122" s="34">
        <f t="shared" si="39"/>
        <v>0</v>
      </c>
      <c r="H122" s="34">
        <f t="shared" si="39"/>
        <v>0</v>
      </c>
      <c r="I122" s="34">
        <f t="shared" si="39"/>
        <v>0</v>
      </c>
      <c r="J122" s="34">
        <f t="shared" si="39"/>
        <v>0</v>
      </c>
      <c r="K122" s="34">
        <f t="shared" si="39"/>
        <v>0</v>
      </c>
      <c r="L122" s="34">
        <f t="shared" si="39"/>
        <v>0</v>
      </c>
      <c r="M122" s="34">
        <f t="shared" si="39"/>
        <v>0</v>
      </c>
      <c r="N122" s="34">
        <f t="shared" si="39"/>
        <v>0</v>
      </c>
      <c r="O122" s="34">
        <f t="shared" si="39"/>
        <v>0</v>
      </c>
      <c r="P122" s="71"/>
    </row>
    <row r="123" spans="1:16" ht="30" x14ac:dyDescent="0.25">
      <c r="A123" s="60"/>
      <c r="B123" s="31" t="s">
        <v>22</v>
      </c>
      <c r="C123" s="34">
        <f>SUM(D123:O123)</f>
        <v>331947631.02000004</v>
      </c>
      <c r="D123" s="34">
        <f>D118</f>
        <v>0</v>
      </c>
      <c r="E123" s="34">
        <f t="shared" ref="E123:O123" si="40">E118</f>
        <v>98539037.319999993</v>
      </c>
      <c r="F123" s="34">
        <f t="shared" si="40"/>
        <v>23340859.370000001</v>
      </c>
      <c r="G123" s="34">
        <f t="shared" si="40"/>
        <v>23340859.370000001</v>
      </c>
      <c r="H123" s="34">
        <f t="shared" si="40"/>
        <v>23340859.370000001</v>
      </c>
      <c r="I123" s="34">
        <f t="shared" si="40"/>
        <v>23340859.370000001</v>
      </c>
      <c r="J123" s="34">
        <f t="shared" si="40"/>
        <v>23340859.370000001</v>
      </c>
      <c r="K123" s="34">
        <f t="shared" si="40"/>
        <v>23340859.370000001</v>
      </c>
      <c r="L123" s="34">
        <f t="shared" si="40"/>
        <v>23340859.370000001</v>
      </c>
      <c r="M123" s="34">
        <f t="shared" si="40"/>
        <v>23340859.370000001</v>
      </c>
      <c r="N123" s="34">
        <f t="shared" si="40"/>
        <v>23340859.370000001</v>
      </c>
      <c r="O123" s="34">
        <f t="shared" si="40"/>
        <v>23340859.370000001</v>
      </c>
      <c r="P123" s="71"/>
    </row>
    <row r="124" spans="1:16" ht="30" x14ac:dyDescent="0.25">
      <c r="A124" s="60"/>
      <c r="B124" s="31" t="s">
        <v>23</v>
      </c>
      <c r="C124" s="34">
        <v>0</v>
      </c>
      <c r="D124" s="34">
        <v>0</v>
      </c>
      <c r="E124" s="34">
        <v>0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  <c r="O124" s="34">
        <v>0</v>
      </c>
      <c r="P124" s="71"/>
    </row>
    <row r="125" spans="1:16" x14ac:dyDescent="0.25">
      <c r="A125" s="60" t="s">
        <v>87</v>
      </c>
      <c r="B125" s="31" t="s">
        <v>18</v>
      </c>
      <c r="C125" s="34">
        <v>0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71"/>
    </row>
    <row r="126" spans="1:16" ht="45" x14ac:dyDescent="0.25">
      <c r="A126" s="60"/>
      <c r="B126" s="31" t="s">
        <v>20</v>
      </c>
      <c r="C126" s="34">
        <f>D126+E126+F126+G126+H126+I126+J126+K126+L126+M126+N126+O126</f>
        <v>0</v>
      </c>
      <c r="D126" s="34">
        <v>0</v>
      </c>
      <c r="E126" s="34">
        <f>D126</f>
        <v>0</v>
      </c>
      <c r="F126" s="34">
        <f t="shared" ref="F126:O126" si="41">E126</f>
        <v>0</v>
      </c>
      <c r="G126" s="34">
        <f t="shared" si="41"/>
        <v>0</v>
      </c>
      <c r="H126" s="34">
        <f t="shared" si="41"/>
        <v>0</v>
      </c>
      <c r="I126" s="34">
        <f t="shared" si="41"/>
        <v>0</v>
      </c>
      <c r="J126" s="34">
        <f t="shared" si="41"/>
        <v>0</v>
      </c>
      <c r="K126" s="34">
        <f t="shared" si="41"/>
        <v>0</v>
      </c>
      <c r="L126" s="34">
        <f t="shared" si="41"/>
        <v>0</v>
      </c>
      <c r="M126" s="34">
        <f t="shared" si="41"/>
        <v>0</v>
      </c>
      <c r="N126" s="34">
        <f t="shared" si="41"/>
        <v>0</v>
      </c>
      <c r="O126" s="34">
        <f t="shared" si="41"/>
        <v>0</v>
      </c>
      <c r="P126" s="71"/>
    </row>
    <row r="127" spans="1:16" ht="45" x14ac:dyDescent="0.25">
      <c r="A127" s="60"/>
      <c r="B127" s="31" t="s">
        <v>21</v>
      </c>
      <c r="C127" s="34">
        <f>D127+E127+F127+G127+H127+I127+J127+K127+L127+M127+N127+O127</f>
        <v>0</v>
      </c>
      <c r="D127" s="34">
        <v>0</v>
      </c>
      <c r="E127" s="34">
        <f>D127</f>
        <v>0</v>
      </c>
      <c r="F127" s="34">
        <f t="shared" ref="F127:O127" si="42">E127</f>
        <v>0</v>
      </c>
      <c r="G127" s="34">
        <f t="shared" si="42"/>
        <v>0</v>
      </c>
      <c r="H127" s="34">
        <f t="shared" si="42"/>
        <v>0</v>
      </c>
      <c r="I127" s="34">
        <f t="shared" si="42"/>
        <v>0</v>
      </c>
      <c r="J127" s="34">
        <f t="shared" si="42"/>
        <v>0</v>
      </c>
      <c r="K127" s="34">
        <f t="shared" si="42"/>
        <v>0</v>
      </c>
      <c r="L127" s="34">
        <f t="shared" si="42"/>
        <v>0</v>
      </c>
      <c r="M127" s="34">
        <f t="shared" si="42"/>
        <v>0</v>
      </c>
      <c r="N127" s="34">
        <f t="shared" si="42"/>
        <v>0</v>
      </c>
      <c r="O127" s="34">
        <f t="shared" si="42"/>
        <v>0</v>
      </c>
      <c r="P127" s="71"/>
    </row>
    <row r="128" spans="1:16" ht="30" x14ac:dyDescent="0.25">
      <c r="A128" s="60"/>
      <c r="B128" s="31" t="s">
        <v>22</v>
      </c>
      <c r="C128" s="34">
        <f>SUM(D128:O128)</f>
        <v>0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71"/>
    </row>
    <row r="129" spans="1:16" ht="30" x14ac:dyDescent="0.25">
      <c r="A129" s="60"/>
      <c r="B129" s="31" t="s">
        <v>23</v>
      </c>
      <c r="C129" s="34">
        <v>0</v>
      </c>
      <c r="D129" s="34">
        <v>0</v>
      </c>
      <c r="E129" s="34">
        <v>0</v>
      </c>
      <c r="F129" s="34">
        <v>0</v>
      </c>
      <c r="G129" s="34"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  <c r="O129" s="34">
        <v>0</v>
      </c>
      <c r="P129" s="71"/>
    </row>
    <row r="133" spans="1:16" x14ac:dyDescent="0.25">
      <c r="E133" s="13"/>
      <c r="F133" s="13"/>
    </row>
    <row r="134" spans="1:16" x14ac:dyDescent="0.25">
      <c r="E134" s="13"/>
      <c r="F134" s="13"/>
      <c r="G134" s="13"/>
      <c r="H134" s="13"/>
      <c r="I134" s="13"/>
      <c r="J134" s="13"/>
    </row>
  </sheetData>
  <mergeCells count="77">
    <mergeCell ref="A6:A7"/>
    <mergeCell ref="B6:B7"/>
    <mergeCell ref="C6:C7"/>
    <mergeCell ref="D6:O6"/>
    <mergeCell ref="P6:P7"/>
    <mergeCell ref="A5:P5"/>
    <mergeCell ref="L1:T1"/>
    <mergeCell ref="L2:T2"/>
    <mergeCell ref="L3:T3"/>
    <mergeCell ref="A32:A36"/>
    <mergeCell ref="P32:P36"/>
    <mergeCell ref="A8:P8"/>
    <mergeCell ref="A9:P12"/>
    <mergeCell ref="A13:P13"/>
    <mergeCell ref="A14:P14"/>
    <mergeCell ref="A15:P15"/>
    <mergeCell ref="A16:A20"/>
    <mergeCell ref="P16:P20"/>
    <mergeCell ref="A21:A25"/>
    <mergeCell ref="P21:P25"/>
    <mergeCell ref="A26:A30"/>
    <mergeCell ref="P26:P30"/>
    <mergeCell ref="A31:P31"/>
    <mergeCell ref="A74:A78"/>
    <mergeCell ref="P74:P78"/>
    <mergeCell ref="A58:A62"/>
    <mergeCell ref="P58:P62"/>
    <mergeCell ref="A37:P37"/>
    <mergeCell ref="A38:A42"/>
    <mergeCell ref="P38:P42"/>
    <mergeCell ref="A44:P44"/>
    <mergeCell ref="A45:P45"/>
    <mergeCell ref="A46:P46"/>
    <mergeCell ref="A47:A51"/>
    <mergeCell ref="P47:P51"/>
    <mergeCell ref="A52:A56"/>
    <mergeCell ref="P52:P56"/>
    <mergeCell ref="A57:O57"/>
    <mergeCell ref="A63:A67"/>
    <mergeCell ref="P63:P67"/>
    <mergeCell ref="A68:A72"/>
    <mergeCell ref="P68:P72"/>
    <mergeCell ref="A73:P73"/>
    <mergeCell ref="A79:A83"/>
    <mergeCell ref="C79:C83"/>
    <mergeCell ref="D79:D83"/>
    <mergeCell ref="E79:E83"/>
    <mergeCell ref="F79:F83"/>
    <mergeCell ref="G79:G83"/>
    <mergeCell ref="N79:N83"/>
    <mergeCell ref="O79:O83"/>
    <mergeCell ref="P79:P83"/>
    <mergeCell ref="J79:J83"/>
    <mergeCell ref="K79:K83"/>
    <mergeCell ref="L79:L83"/>
    <mergeCell ref="M79:M83"/>
    <mergeCell ref="H79:H83"/>
    <mergeCell ref="I79:I83"/>
    <mergeCell ref="A90:P90"/>
    <mergeCell ref="A91:A95"/>
    <mergeCell ref="P91:P95"/>
    <mergeCell ref="A84:P84"/>
    <mergeCell ref="A85:A89"/>
    <mergeCell ref="P85:P89"/>
    <mergeCell ref="A96:A100"/>
    <mergeCell ref="P96:P100"/>
    <mergeCell ref="A120:A124"/>
    <mergeCell ref="P120:P129"/>
    <mergeCell ref="A125:A129"/>
    <mergeCell ref="A103:P103"/>
    <mergeCell ref="A104:P104"/>
    <mergeCell ref="A105:A109"/>
    <mergeCell ref="P105:P109"/>
    <mergeCell ref="A110:A114"/>
    <mergeCell ref="P110:P119"/>
    <mergeCell ref="A115:A119"/>
    <mergeCell ref="A102:P102"/>
  </mergeCells>
  <pageMargins left="0.59055118110236227" right="0.39370078740157483" top="1.1811023622047245" bottom="0.31496062992125984" header="0.51181102362204722" footer="0.19685039370078741"/>
  <pageSetup paperSize="9" scale="52" firstPageNumber="17" fitToHeight="0" orientation="landscape" useFirstPageNumber="1" r:id="rId1"/>
  <headerFooter>
    <oddHeader>&amp;C&amp;"Times New Roman,обычный"&amp;14&amp;P</oddHeader>
  </headerFooter>
  <rowBreaks count="2" manualBreakCount="2">
    <brk id="95" max="16" man="1"/>
    <brk id="12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таблица 1 </vt:lpstr>
      <vt:lpstr>таблица 3</vt:lpstr>
      <vt:lpstr>таблица 4</vt:lpstr>
      <vt:lpstr>'таблица 1 '!Область_печати</vt:lpstr>
      <vt:lpstr>'таблица 3'!Область_печати</vt:lpstr>
      <vt:lpstr>'таблица 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Тертышникова Екатерина Геннадьевна</cp:lastModifiedBy>
  <cp:lastPrinted>2020-12-04T11:08:35Z</cp:lastPrinted>
  <dcterms:created xsi:type="dcterms:W3CDTF">2017-02-10T05:22:01Z</dcterms:created>
  <dcterms:modified xsi:type="dcterms:W3CDTF">2020-12-15T11:01:15Z</dcterms:modified>
</cp:coreProperties>
</file>