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845"/>
  </bookViews>
  <sheets>
    <sheet name="Лист1" sheetId="1" r:id="rId1"/>
  </sheets>
  <definedNames>
    <definedName name="_xlnm._FilterDatabase" localSheetId="0" hidden="1">Лист1!$A$13:$N$13</definedName>
    <definedName name="_xlnm.Print_Titles" localSheetId="0">Лист1!$11:$13</definedName>
    <definedName name="_xlnm.Print_Area" localSheetId="0">Лист1!$A$1:$N$102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7" i="1" l="1"/>
  <c r="M108" i="1" s="1"/>
  <c r="L97" i="1"/>
  <c r="L101" i="1" s="1"/>
  <c r="K97" i="1"/>
  <c r="K101" i="1" s="1"/>
  <c r="K108" i="1" s="1"/>
  <c r="J97" i="1"/>
  <c r="J101" i="1" s="1"/>
  <c r="I97" i="1"/>
  <c r="I108" i="1" s="1"/>
  <c r="H97" i="1"/>
  <c r="H101" i="1" s="1"/>
  <c r="G97" i="1"/>
  <c r="G101" i="1" s="1"/>
  <c r="F97" i="1"/>
  <c r="F101" i="1" s="1"/>
  <c r="E97" i="1"/>
  <c r="E101" i="1" s="1"/>
  <c r="D97" i="1"/>
  <c r="D101" i="1" s="1"/>
  <c r="C97" i="1"/>
  <c r="C101" i="1" s="1"/>
  <c r="M96" i="1"/>
  <c r="M100" i="1" s="1"/>
  <c r="L96" i="1"/>
  <c r="L100" i="1" s="1"/>
  <c r="K96" i="1"/>
  <c r="K100" i="1" s="1"/>
  <c r="J96" i="1"/>
  <c r="J100" i="1" s="1"/>
  <c r="I96" i="1"/>
  <c r="I100" i="1" s="1"/>
  <c r="H96" i="1"/>
  <c r="H100" i="1" s="1"/>
  <c r="G96" i="1"/>
  <c r="G100" i="1" s="1"/>
  <c r="F96" i="1"/>
  <c r="F100" i="1" s="1"/>
  <c r="E96" i="1"/>
  <c r="E100" i="1" s="1"/>
  <c r="D96" i="1"/>
  <c r="D100" i="1" s="1"/>
  <c r="C96" i="1"/>
  <c r="C100" i="1" s="1"/>
  <c r="C90" i="1"/>
  <c r="C89" i="1" s="1"/>
  <c r="M89" i="1"/>
  <c r="L89" i="1"/>
  <c r="K89" i="1"/>
  <c r="J89" i="1"/>
  <c r="I89" i="1"/>
  <c r="H89" i="1"/>
  <c r="G89" i="1"/>
  <c r="F89" i="1"/>
  <c r="E89" i="1"/>
  <c r="D89" i="1"/>
  <c r="C88" i="1"/>
  <c r="C87" i="1" s="1"/>
  <c r="M87" i="1"/>
  <c r="L87" i="1"/>
  <c r="K87" i="1"/>
  <c r="J87" i="1"/>
  <c r="I87" i="1"/>
  <c r="H87" i="1"/>
  <c r="G87" i="1"/>
  <c r="F87" i="1"/>
  <c r="E87" i="1"/>
  <c r="D87" i="1"/>
  <c r="C86" i="1"/>
  <c r="C85" i="1" s="1"/>
  <c r="M85" i="1"/>
  <c r="L85" i="1"/>
  <c r="K85" i="1"/>
  <c r="J85" i="1"/>
  <c r="I85" i="1"/>
  <c r="H85" i="1"/>
  <c r="G85" i="1"/>
  <c r="F85" i="1"/>
  <c r="E85" i="1"/>
  <c r="D85" i="1"/>
  <c r="C84" i="1"/>
  <c r="C83" i="1" s="1"/>
  <c r="M83" i="1"/>
  <c r="L83" i="1"/>
  <c r="K83" i="1"/>
  <c r="J83" i="1"/>
  <c r="I83" i="1"/>
  <c r="H83" i="1"/>
  <c r="G83" i="1"/>
  <c r="F83" i="1"/>
  <c r="E83" i="1"/>
  <c r="D83" i="1"/>
  <c r="M82" i="1"/>
  <c r="M81" i="1" s="1"/>
  <c r="L82" i="1"/>
  <c r="K82" i="1"/>
  <c r="J82" i="1"/>
  <c r="I82" i="1"/>
  <c r="I81" i="1" s="1"/>
  <c r="H82" i="1"/>
  <c r="G82" i="1"/>
  <c r="F82" i="1"/>
  <c r="E82" i="1"/>
  <c r="E81" i="1" s="1"/>
  <c r="D82" i="1"/>
  <c r="C82" i="1"/>
  <c r="L81" i="1"/>
  <c r="K81" i="1"/>
  <c r="J81" i="1"/>
  <c r="H81" i="1"/>
  <c r="G81" i="1"/>
  <c r="F81" i="1"/>
  <c r="D81" i="1"/>
  <c r="C81" i="1"/>
  <c r="C80" i="1"/>
  <c r="C79" i="1" s="1"/>
  <c r="M79" i="1"/>
  <c r="L79" i="1"/>
  <c r="K79" i="1"/>
  <c r="J79" i="1"/>
  <c r="I79" i="1"/>
  <c r="H79" i="1"/>
  <c r="G79" i="1"/>
  <c r="F79" i="1"/>
  <c r="E79" i="1"/>
  <c r="D79" i="1"/>
  <c r="C78" i="1"/>
  <c r="C77" i="1" s="1"/>
  <c r="M77" i="1"/>
  <c r="L77" i="1"/>
  <c r="K77" i="1"/>
  <c r="J77" i="1"/>
  <c r="I77" i="1"/>
  <c r="H77" i="1"/>
  <c r="G77" i="1"/>
  <c r="F77" i="1"/>
  <c r="E77" i="1"/>
  <c r="D77" i="1"/>
  <c r="C76" i="1"/>
  <c r="C75" i="1" s="1"/>
  <c r="M75" i="1"/>
  <c r="L75" i="1"/>
  <c r="K75" i="1"/>
  <c r="J75" i="1"/>
  <c r="I75" i="1"/>
  <c r="H75" i="1"/>
  <c r="G75" i="1"/>
  <c r="F75" i="1"/>
  <c r="E75" i="1"/>
  <c r="D75" i="1"/>
  <c r="C74" i="1"/>
  <c r="C73" i="1" s="1"/>
  <c r="M73" i="1"/>
  <c r="L73" i="1"/>
  <c r="K73" i="1"/>
  <c r="J73" i="1"/>
  <c r="I73" i="1"/>
  <c r="H73" i="1"/>
  <c r="G73" i="1"/>
  <c r="F73" i="1"/>
  <c r="E73" i="1"/>
  <c r="D73" i="1"/>
  <c r="C72" i="1"/>
  <c r="C71" i="1" s="1"/>
  <c r="M71" i="1"/>
  <c r="L71" i="1"/>
  <c r="K71" i="1"/>
  <c r="J71" i="1"/>
  <c r="I71" i="1"/>
  <c r="H71" i="1"/>
  <c r="G71" i="1"/>
  <c r="F71" i="1"/>
  <c r="E71" i="1"/>
  <c r="D71" i="1"/>
  <c r="C70" i="1"/>
  <c r="C69" i="1" s="1"/>
  <c r="M69" i="1"/>
  <c r="L69" i="1"/>
  <c r="K69" i="1"/>
  <c r="J69" i="1"/>
  <c r="I69" i="1"/>
  <c r="H69" i="1"/>
  <c r="G69" i="1"/>
  <c r="F69" i="1"/>
  <c r="E69" i="1"/>
  <c r="D69" i="1"/>
  <c r="C68" i="1"/>
  <c r="C67" i="1" s="1"/>
  <c r="M67" i="1"/>
  <c r="L67" i="1"/>
  <c r="K67" i="1"/>
  <c r="J67" i="1"/>
  <c r="I67" i="1"/>
  <c r="H67" i="1"/>
  <c r="G67" i="1"/>
  <c r="F67" i="1"/>
  <c r="E67" i="1"/>
  <c r="D67" i="1"/>
  <c r="M66" i="1"/>
  <c r="L66" i="1"/>
  <c r="K66" i="1"/>
  <c r="J66" i="1"/>
  <c r="I66" i="1"/>
  <c r="I65" i="1" s="1"/>
  <c r="H66" i="1"/>
  <c r="G66" i="1"/>
  <c r="G65" i="1" s="1"/>
  <c r="F66" i="1"/>
  <c r="E66" i="1"/>
  <c r="E65" i="1" s="1"/>
  <c r="D66" i="1"/>
  <c r="C66" i="1"/>
  <c r="C65" i="1" s="1"/>
  <c r="M65" i="1"/>
  <c r="L65" i="1"/>
  <c r="K65" i="1"/>
  <c r="J65" i="1"/>
  <c r="H65" i="1"/>
  <c r="F65" i="1"/>
  <c r="D65" i="1"/>
  <c r="C64" i="1"/>
  <c r="C63" i="1" s="1"/>
  <c r="M63" i="1"/>
  <c r="L63" i="1"/>
  <c r="K63" i="1"/>
  <c r="J63" i="1"/>
  <c r="I63" i="1"/>
  <c r="H63" i="1"/>
  <c r="G63" i="1"/>
  <c r="F63" i="1"/>
  <c r="E63" i="1"/>
  <c r="D63" i="1"/>
  <c r="C62" i="1"/>
  <c r="C61" i="1" s="1"/>
  <c r="M61" i="1"/>
  <c r="L61" i="1"/>
  <c r="K61" i="1"/>
  <c r="J61" i="1"/>
  <c r="I61" i="1"/>
  <c r="H61" i="1"/>
  <c r="G61" i="1"/>
  <c r="F61" i="1"/>
  <c r="E61" i="1"/>
  <c r="D61" i="1"/>
  <c r="C60" i="1"/>
  <c r="C59" i="1" s="1"/>
  <c r="M59" i="1"/>
  <c r="L59" i="1"/>
  <c r="K59" i="1"/>
  <c r="J59" i="1"/>
  <c r="I59" i="1"/>
  <c r="H59" i="1"/>
  <c r="G59" i="1"/>
  <c r="F59" i="1"/>
  <c r="E59" i="1"/>
  <c r="D59" i="1"/>
  <c r="C58" i="1"/>
  <c r="C57" i="1" s="1"/>
  <c r="M57" i="1"/>
  <c r="L57" i="1"/>
  <c r="K57" i="1"/>
  <c r="J57" i="1"/>
  <c r="I57" i="1"/>
  <c r="H57" i="1"/>
  <c r="G57" i="1"/>
  <c r="F57" i="1"/>
  <c r="E57" i="1"/>
  <c r="D57" i="1"/>
  <c r="C56" i="1"/>
  <c r="C55" i="1" s="1"/>
  <c r="M55" i="1"/>
  <c r="L55" i="1"/>
  <c r="K55" i="1"/>
  <c r="J55" i="1"/>
  <c r="I55" i="1"/>
  <c r="H55" i="1"/>
  <c r="G55" i="1"/>
  <c r="F55" i="1"/>
  <c r="E55" i="1"/>
  <c r="D55" i="1"/>
  <c r="C54" i="1"/>
  <c r="C53" i="1" s="1"/>
  <c r="M53" i="1"/>
  <c r="L53" i="1"/>
  <c r="K53" i="1"/>
  <c r="J53" i="1"/>
  <c r="I53" i="1"/>
  <c r="H53" i="1"/>
  <c r="G53" i="1"/>
  <c r="F53" i="1"/>
  <c r="E53" i="1"/>
  <c r="D53" i="1"/>
  <c r="C52" i="1"/>
  <c r="C51" i="1" s="1"/>
  <c r="M51" i="1"/>
  <c r="L51" i="1"/>
  <c r="K51" i="1"/>
  <c r="J51" i="1"/>
  <c r="I51" i="1"/>
  <c r="H51" i="1"/>
  <c r="G51" i="1"/>
  <c r="F51" i="1"/>
  <c r="E51" i="1"/>
  <c r="D51" i="1"/>
  <c r="C50" i="1"/>
  <c r="C49" i="1" s="1"/>
  <c r="M49" i="1"/>
  <c r="L49" i="1"/>
  <c r="K49" i="1"/>
  <c r="J49" i="1"/>
  <c r="I49" i="1"/>
  <c r="H49" i="1"/>
  <c r="G49" i="1"/>
  <c r="F49" i="1"/>
  <c r="E49" i="1"/>
  <c r="D49" i="1"/>
  <c r="C48" i="1"/>
  <c r="C47" i="1" s="1"/>
  <c r="M47" i="1"/>
  <c r="L47" i="1"/>
  <c r="K47" i="1"/>
  <c r="J47" i="1"/>
  <c r="I47" i="1"/>
  <c r="H47" i="1"/>
  <c r="G47" i="1"/>
  <c r="F47" i="1"/>
  <c r="E47" i="1"/>
  <c r="D47" i="1"/>
  <c r="C46" i="1"/>
  <c r="C45" i="1" s="1"/>
  <c r="M45" i="1"/>
  <c r="L45" i="1"/>
  <c r="K45" i="1"/>
  <c r="J45" i="1"/>
  <c r="I45" i="1"/>
  <c r="H45" i="1"/>
  <c r="G45" i="1"/>
  <c r="F45" i="1"/>
  <c r="E45" i="1"/>
  <c r="D45" i="1"/>
  <c r="C44" i="1"/>
  <c r="C43" i="1" s="1"/>
  <c r="M43" i="1"/>
  <c r="L43" i="1"/>
  <c r="K43" i="1"/>
  <c r="J43" i="1"/>
  <c r="I43" i="1"/>
  <c r="H43" i="1"/>
  <c r="G43" i="1"/>
  <c r="F43" i="1"/>
  <c r="E43" i="1"/>
  <c r="D43" i="1"/>
  <c r="C42" i="1"/>
  <c r="C41" i="1" s="1"/>
  <c r="M41" i="1"/>
  <c r="L41" i="1"/>
  <c r="K41" i="1"/>
  <c r="J41" i="1"/>
  <c r="I41" i="1"/>
  <c r="H41" i="1"/>
  <c r="G41" i="1"/>
  <c r="F41" i="1"/>
  <c r="E41" i="1"/>
  <c r="D41" i="1"/>
  <c r="C40" i="1"/>
  <c r="C39" i="1" s="1"/>
  <c r="M39" i="1"/>
  <c r="L39" i="1"/>
  <c r="K39" i="1"/>
  <c r="J39" i="1"/>
  <c r="I39" i="1"/>
  <c r="H39" i="1"/>
  <c r="G39" i="1"/>
  <c r="F39" i="1"/>
  <c r="E39" i="1"/>
  <c r="D39" i="1"/>
  <c r="C38" i="1"/>
  <c r="C37" i="1" s="1"/>
  <c r="M37" i="1"/>
  <c r="L37" i="1"/>
  <c r="K37" i="1"/>
  <c r="J37" i="1"/>
  <c r="I37" i="1"/>
  <c r="H37" i="1"/>
  <c r="G37" i="1"/>
  <c r="F37" i="1"/>
  <c r="E37" i="1"/>
  <c r="D37" i="1"/>
  <c r="C36" i="1"/>
  <c r="C35" i="1" s="1"/>
  <c r="M35" i="1"/>
  <c r="L35" i="1"/>
  <c r="K35" i="1"/>
  <c r="J35" i="1"/>
  <c r="I35" i="1"/>
  <c r="H35" i="1"/>
  <c r="G35" i="1"/>
  <c r="F35" i="1"/>
  <c r="E35" i="1"/>
  <c r="D35" i="1"/>
  <c r="C34" i="1"/>
  <c r="C33" i="1" s="1"/>
  <c r="M33" i="1"/>
  <c r="L33" i="1"/>
  <c r="K33" i="1"/>
  <c r="J33" i="1"/>
  <c r="I33" i="1"/>
  <c r="H33" i="1"/>
  <c r="G33" i="1"/>
  <c r="F33" i="1"/>
  <c r="E33" i="1"/>
  <c r="D33" i="1"/>
  <c r="C32" i="1"/>
  <c r="C31" i="1" s="1"/>
  <c r="M31" i="1"/>
  <c r="L31" i="1"/>
  <c r="K31" i="1"/>
  <c r="J31" i="1"/>
  <c r="I31" i="1"/>
  <c r="H31" i="1"/>
  <c r="G31" i="1"/>
  <c r="F31" i="1"/>
  <c r="E31" i="1"/>
  <c r="D31" i="1"/>
  <c r="C30" i="1"/>
  <c r="C29" i="1" s="1"/>
  <c r="M29" i="1"/>
  <c r="L29" i="1"/>
  <c r="K29" i="1"/>
  <c r="J29" i="1"/>
  <c r="I29" i="1"/>
  <c r="H29" i="1"/>
  <c r="G29" i="1"/>
  <c r="F29" i="1"/>
  <c r="E29" i="1"/>
  <c r="D29" i="1"/>
  <c r="C28" i="1"/>
  <c r="C27" i="1" s="1"/>
  <c r="M27" i="1"/>
  <c r="L27" i="1"/>
  <c r="K27" i="1"/>
  <c r="J27" i="1"/>
  <c r="I27" i="1"/>
  <c r="H27" i="1"/>
  <c r="G27" i="1"/>
  <c r="F27" i="1"/>
  <c r="E27" i="1"/>
  <c r="D27" i="1"/>
  <c r="C26" i="1"/>
  <c r="C25" i="1" s="1"/>
  <c r="M25" i="1"/>
  <c r="L25" i="1"/>
  <c r="K25" i="1"/>
  <c r="J25" i="1"/>
  <c r="I25" i="1"/>
  <c r="H25" i="1"/>
  <c r="G25" i="1"/>
  <c r="F25" i="1"/>
  <c r="E25" i="1"/>
  <c r="D25" i="1"/>
  <c r="C24" i="1"/>
  <c r="C23" i="1" s="1"/>
  <c r="M23" i="1"/>
  <c r="L23" i="1"/>
  <c r="K23" i="1"/>
  <c r="J23" i="1"/>
  <c r="I23" i="1"/>
  <c r="H23" i="1"/>
  <c r="G23" i="1"/>
  <c r="F23" i="1"/>
  <c r="E23" i="1"/>
  <c r="D23" i="1"/>
  <c r="C22" i="1"/>
  <c r="C21" i="1" s="1"/>
  <c r="M21" i="1"/>
  <c r="L21" i="1"/>
  <c r="K21" i="1"/>
  <c r="J21" i="1"/>
  <c r="I21" i="1"/>
  <c r="H21" i="1"/>
  <c r="G21" i="1"/>
  <c r="F21" i="1"/>
  <c r="E21" i="1"/>
  <c r="D21" i="1"/>
  <c r="M20" i="1"/>
  <c r="M94" i="1" s="1"/>
  <c r="L20" i="1"/>
  <c r="L94" i="1" s="1"/>
  <c r="K20" i="1"/>
  <c r="K94" i="1" s="1"/>
  <c r="J20" i="1"/>
  <c r="J94" i="1" s="1"/>
  <c r="I20" i="1"/>
  <c r="I94" i="1" s="1"/>
  <c r="H20" i="1"/>
  <c r="H94" i="1" s="1"/>
  <c r="G20" i="1"/>
  <c r="G94" i="1" s="1"/>
  <c r="F20" i="1"/>
  <c r="F94" i="1" s="1"/>
  <c r="E20" i="1"/>
  <c r="E94" i="1" s="1"/>
  <c r="D20" i="1"/>
  <c r="D94" i="1" s="1"/>
  <c r="C20" i="1"/>
  <c r="C94" i="1" s="1"/>
  <c r="M18" i="1"/>
  <c r="L18" i="1"/>
  <c r="K18" i="1"/>
  <c r="J18" i="1"/>
  <c r="H18" i="1"/>
  <c r="G18" i="1"/>
  <c r="F18" i="1"/>
  <c r="D18" i="1"/>
  <c r="I98" i="1" l="1"/>
  <c r="I91" i="1"/>
  <c r="I95" i="1" s="1"/>
  <c r="F91" i="1"/>
  <c r="F95" i="1" s="1"/>
  <c r="F98" i="1"/>
  <c r="J91" i="1"/>
  <c r="J95" i="1" s="1"/>
  <c r="J98" i="1"/>
  <c r="C91" i="1"/>
  <c r="C95" i="1" s="1"/>
  <c r="C99" i="1" s="1"/>
  <c r="C98" i="1"/>
  <c r="C102" i="1" s="1"/>
  <c r="G91" i="1"/>
  <c r="G95" i="1" s="1"/>
  <c r="G98" i="1"/>
  <c r="K91" i="1"/>
  <c r="K95" i="1" s="1"/>
  <c r="K98" i="1"/>
  <c r="D91" i="1"/>
  <c r="D95" i="1" s="1"/>
  <c r="D99" i="1" s="1"/>
  <c r="D98" i="1"/>
  <c r="D102" i="1" s="1"/>
  <c r="H91" i="1"/>
  <c r="H95" i="1" s="1"/>
  <c r="H98" i="1"/>
  <c r="L91" i="1"/>
  <c r="L95" i="1" s="1"/>
  <c r="L98" i="1"/>
  <c r="M98" i="1"/>
  <c r="M91" i="1"/>
  <c r="M95" i="1" s="1"/>
  <c r="E98" i="1"/>
  <c r="E102" i="1" s="1"/>
  <c r="E91" i="1"/>
  <c r="E95" i="1" s="1"/>
  <c r="E99" i="1" s="1"/>
  <c r="C18" i="1"/>
  <c r="I101" i="1"/>
  <c r="M101" i="1"/>
  <c r="F108" i="1"/>
  <c r="J108" i="1"/>
  <c r="G108" i="1"/>
  <c r="E18" i="1"/>
  <c r="I18" i="1"/>
  <c r="H108" i="1"/>
  <c r="L108" i="1"/>
  <c r="M110" i="1" l="1"/>
  <c r="M102" i="1"/>
  <c r="F99" i="1"/>
  <c r="F106" i="1"/>
  <c r="K110" i="1"/>
  <c r="K102" i="1"/>
  <c r="H106" i="1"/>
  <c r="H99" i="1"/>
  <c r="L110" i="1"/>
  <c r="L102" i="1"/>
  <c r="G110" i="1"/>
  <c r="G102" i="1"/>
  <c r="J110" i="1"/>
  <c r="J102" i="1"/>
  <c r="I106" i="1"/>
  <c r="I99" i="1"/>
  <c r="M106" i="1"/>
  <c r="M99" i="1"/>
  <c r="H110" i="1"/>
  <c r="H102" i="1"/>
  <c r="F110" i="1"/>
  <c r="F102" i="1"/>
  <c r="K106" i="1"/>
  <c r="K99" i="1"/>
  <c r="L106" i="1"/>
  <c r="L99" i="1"/>
  <c r="G106" i="1"/>
  <c r="G99" i="1"/>
  <c r="J99" i="1"/>
  <c r="J106" i="1"/>
  <c r="I110" i="1"/>
  <c r="I102" i="1"/>
</calcChain>
</file>

<file path=xl/sharedStrings.xml><?xml version="1.0" encoding="utf-8"?>
<sst xmlns="http://schemas.openxmlformats.org/spreadsheetml/2006/main" count="187" uniqueCount="73">
  <si>
    <t>Источники финансирования</t>
  </si>
  <si>
    <t>Цель программы: создание условий для развития жилищного строительства и обеспечения жильем отдельных категорий граждан</t>
  </si>
  <si>
    <t>ДАиГ</t>
  </si>
  <si>
    <t>всего, в том числе:</t>
  </si>
  <si>
    <t>за счет средств местного бюджета</t>
  </si>
  <si>
    <t>2021
год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</si>
  <si>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</si>
  <si>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</si>
  <si>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</si>
  <si>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</si>
  <si>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</si>
  <si>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</si>
  <si>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</si>
  <si>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</si>
  <si>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</si>
  <si>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Задача. Стимулирование жилищного строительства.</t>
  </si>
  <si>
    <t xml:space="preserve"> за счет межбюджетных трансфертов из федерального бюджета</t>
  </si>
  <si>
    <t xml:space="preserve"> за счет межбюджетных трансфертов из окружного бюджета </t>
  </si>
  <si>
    <t>Ответственный (администратор или соадминистратор)</t>
  </si>
  <si>
    <t xml:space="preserve">Подпрограмма  "Содействие развитию жилищного строительства" </t>
  </si>
  <si>
    <t>Общий объем финансирования программы - всего, в том числе</t>
  </si>
  <si>
    <t>Объем финансирования администратора (ДАиГ)</t>
  </si>
  <si>
    <t>Наименование</t>
  </si>
  <si>
    <t>Объем финансирования (всего, руб.)</t>
  </si>
  <si>
    <t>Основное мероприятие 2.4.
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
( 1, 2)</t>
  </si>
  <si>
    <t>ОБ</t>
  </si>
  <si>
    <t>МБ</t>
  </si>
  <si>
    <t>Всего</t>
  </si>
  <si>
    <t xml:space="preserve">Всего по подпрограмме "Содействие развитию жилищного строительства" </t>
  </si>
  <si>
    <t xml:space="preserve"> за счет межбюджетных трансфертов из федерального бюджета </t>
  </si>
  <si>
    <t xml:space="preserve">к постановлению </t>
  </si>
  <si>
    <t>Администрации города</t>
  </si>
  <si>
    <t>от ___________№ ______</t>
  </si>
  <si>
    <t>за счет межбюджетных трансфертов из федерального бюджета</t>
  </si>
  <si>
    <t>Мероприятие 2.4.5.
Канализационный коллектор по Тюменскому тракту от ул. 3 "З" до ул. 5 "З" в г. Сургуте</t>
  </si>
  <si>
    <t>Мероприятие 2.4.1.
Водовод от ВК-50 в районе кольца ГРЭС до ВК-15 по ул. Пионерная с устройством повысительной насосной станции</t>
  </si>
  <si>
    <t>Мероприятие 2.4.2.
Локально-очистные сооружения ливневой канализации для существующих и перспективных объектов территорий: Пойма-2, Пойма-3, кв. П-1, кв. П-2, кв. П-7, кв. П-8, г. Сургут</t>
  </si>
  <si>
    <t>Мероприятие 2.4.3.
Канализационная насосная станция с устройством трубопроводов до территории канализационно-очистных сооружений. Территория Пойма-2, г. Сургут</t>
  </si>
  <si>
    <t>Мероприятие 2.4.4.
Магистральный водовод для нужд Поймы-2, "Научно-технологического центра в городе Сургуте" и песпективной застройки</t>
  </si>
  <si>
    <t xml:space="preserve">Мероприятие 2.4.6.
Инженерные сети и внутриквартальные проезды Северного жилого района г. Сургута
</t>
  </si>
  <si>
    <t>Мероприятие 2.4.7.
Кабельная линия 10 кВ от РП-151 до ТП-24 в 31 мкр. В г. Сургуте</t>
  </si>
  <si>
    <t>Мероприятие 2.4.8.
Кабельная линия 10 кВ от ТП-25 до ТП-26 в 31 мкр. В г. Сургуте</t>
  </si>
  <si>
    <t>Мероприятие 2.4.9.
Водоснабжение поселка Кедровый-1, 
г. Сургут</t>
  </si>
  <si>
    <t>Мероприятие 2.4.10.
Водоснабжение поселка Кедровый-2, 
г. Сургут</t>
  </si>
  <si>
    <t>Мероприятие 2.4.11.
Водоснабжение поселка Финский, 
г. Сургут</t>
  </si>
  <si>
    <t>Мероприятие 2.4.12.
Водоснабжение п. Юность (западная часть по условной линии от ул. Шушенская, 1 до ул. Линейная, 1) в г. Сургуте</t>
  </si>
  <si>
    <t>Мероприятие 2.4.13.
Водоснабжение по ул. Лесная в г. Сургуте</t>
  </si>
  <si>
    <t>Мероприятие 2.4.14.
Водоснабжение по ул. Нагорная в г. Сургуте</t>
  </si>
  <si>
    <t>Мероприятие 2.4.15.
Водоснабжение по ул. Речная в г. Сургуте</t>
  </si>
  <si>
    <t>Мероприятие 2.4.16.
Водоснабжение поселка Гидромеханизаторов и СМП-330  в г. Сургуте</t>
  </si>
  <si>
    <t>Мероприятие 2.4.17.
Вынос инженерных сетей за границы земельных участков поселка Таежный,
г. Сургут</t>
  </si>
  <si>
    <t>Дополнительная потребность в объеме финансирования муниципальной программы  "Развитие жилищной сферы на период до 2030 года"</t>
  </si>
  <si>
    <t>Таблица 4</t>
  </si>
  <si>
    <t xml:space="preserve">Мероприятие 2.4.18.
Инженерные сети и внутриквартальные проезды поселок Кедровый-1
</t>
  </si>
  <si>
    <t xml:space="preserve">Мероприятие 2.4.19.
Инженерные сети и внутриквартальные проезды поселок Лунный
</t>
  </si>
  <si>
    <t xml:space="preserve">Мероприятие 2.4.20.
Застройка микрорайона 48. Инженерные сети. 1 этап строительства
</t>
  </si>
  <si>
    <t xml:space="preserve">Мероприятие 2.4.21.
Застройка микрорайона 48. Инженерные сети. 2 этап строительства
</t>
  </si>
  <si>
    <t xml:space="preserve">Мероприятие 2.4.22.
Наружные сети электроснабжения и внутриквартальные проезды в микрорайоне 46 г. Сургута
</t>
  </si>
  <si>
    <t>Приложение 6</t>
  </si>
  <si>
    <t>Основное мероприятие 2.5.
Проектирование и строительство систем инженерных сетей и подъездных путей к объектам образования
(1, 2)</t>
  </si>
  <si>
    <t>Мероприятие 2.5.1.
Инженерные сети к СОШ в мкр. 34 г. Сургута</t>
  </si>
  <si>
    <t>Мероприятие 2.5.2.
Средняя общеобразовательная школа в микрорайоне 31 «Б»  г. Сургута. Блок 2</t>
  </si>
  <si>
    <t>Мероприятие 2.5.3.
Инженерные сети  к СОШ 
в мкр. 16А г. Сургута</t>
  </si>
  <si>
    <t>Мероприятие 2.5.4.
Подъездные пути и инженерные сети 
к СОШ в мкр. 43 г. Сургута</t>
  </si>
  <si>
    <t>Мероприятие 2.5.5.
Инженерные сети и подъездные пути к СОШ в мкр. 27 "А"</t>
  </si>
  <si>
    <t>Мероприятие 2.5.6.
Инженерные сети к СОШ № 4 в микрорайоне 28 г. Сургута. Блок 2</t>
  </si>
  <si>
    <t>Мероприятие 2.5.7.
Инженерные сети к школе-детский сад в 21-22 микрорайонах г. Сургута</t>
  </si>
  <si>
    <t>Основное мероприятие 2.6.
Проектирование и строительство инженерных систем и подъездных путей к быстровозводимым спортивным сооружениям
(1, 2)</t>
  </si>
  <si>
    <t>Мероприятие 2.6.1.
Инженерные сети к спортивному сооружению в мкр. 44 г.Сургут</t>
  </si>
  <si>
    <t>Мероприятие 2.6.2.
Инженерные сети к спортивным сооружениям в мкр. 30А, г.Сургут</t>
  </si>
  <si>
    <t>Мероприятие 2.6.3.
Инженерные сети к спортивному сооружению в мкр.А, г.Сургут</t>
  </si>
  <si>
    <t>Мероприятие 2.6.4.
Инженерные сети к спортивным сооружениям в хоззоне на пересечении улиц Маяковского и 30 лет Победы, г.Сургут</t>
  </si>
  <si>
    <t>В том числе по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</si>
</sst>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4" fontId="2" fillId="0" borderId="0" xfId="0" applyNumberFormat="1" applyFont="1" applyFill="1"/>
    <xf numFmtId="4" fontId="0" fillId="0" borderId="0" xfId="0" applyNumberFormat="1" applyFill="1"/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0" xfId="0" applyFont="1" applyFill="1"/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6"/>
  <sheetViews>
    <sheetView showZeros="0" tabSelected="1" view="pageBreakPreview" zoomScale="71" zoomScaleNormal="68" zoomScaleSheetLayoutView="71" workbookViewId="0">
      <pane xSplit="1" ySplit="15" topLeftCell="B16" activePane="bottomRight" state="frozen"/>
      <selection pane="topRight" activeCell="D1" sqref="D1"/>
      <selection pane="bottomLeft" activeCell="A10" sqref="A10"/>
      <selection pane="bottomRight" activeCell="J49" sqref="J49"/>
    </sheetView>
  </sheetViews>
  <sheetFormatPr defaultRowHeight="15" x14ac:dyDescent="0.25"/>
  <cols>
    <col min="1" max="1" width="42.7109375" style="2" customWidth="1"/>
    <col min="2" max="2" width="25" style="2" customWidth="1"/>
    <col min="3" max="3" width="20.85546875" style="2" customWidth="1"/>
    <col min="4" max="13" width="19.140625" style="2" customWidth="1"/>
    <col min="14" max="14" width="19.28515625" style="2" customWidth="1"/>
    <col min="15" max="16384" width="9.140625" style="2"/>
  </cols>
  <sheetData>
    <row r="1" spans="1:17" ht="21" x14ac:dyDescent="0.35">
      <c r="M1" s="12" t="s">
        <v>58</v>
      </c>
      <c r="N1" s="13"/>
      <c r="O1" s="13"/>
      <c r="P1" s="13"/>
      <c r="Q1" s="13"/>
    </row>
    <row r="2" spans="1:17" ht="21" x14ac:dyDescent="0.35">
      <c r="M2" s="12" t="s">
        <v>30</v>
      </c>
      <c r="N2" s="13"/>
      <c r="O2" s="13"/>
      <c r="P2" s="13"/>
      <c r="Q2" s="13"/>
    </row>
    <row r="3" spans="1:17" ht="21" x14ac:dyDescent="0.35">
      <c r="M3" s="12" t="s">
        <v>31</v>
      </c>
      <c r="N3" s="13"/>
      <c r="O3" s="13"/>
      <c r="P3" s="13"/>
      <c r="Q3" s="13"/>
    </row>
    <row r="4" spans="1:17" ht="20.25" customHeight="1" x14ac:dyDescent="0.25">
      <c r="M4" s="18" t="s">
        <v>32</v>
      </c>
      <c r="N4" s="18"/>
      <c r="O4" s="18"/>
      <c r="P4" s="18"/>
      <c r="Q4" s="18"/>
    </row>
    <row r="7" spans="1:17" s="1" customFormat="1" ht="15.7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7" s="1" customFormat="1" ht="18.75" x14ac:dyDescent="0.3">
      <c r="A8" s="8"/>
      <c r="B8" s="10" t="s">
        <v>51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9" t="s">
        <v>52</v>
      </c>
    </row>
    <row r="9" spans="1:17" s="1" customFormat="1" ht="15.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7" s="1" customFormat="1" ht="15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7" s="1" customFormat="1" ht="21" customHeight="1" x14ac:dyDescent="0.25">
      <c r="A11" s="16" t="s">
        <v>22</v>
      </c>
      <c r="B11" s="16" t="s">
        <v>0</v>
      </c>
      <c r="C11" s="24" t="s">
        <v>23</v>
      </c>
      <c r="D11" s="25" t="s">
        <v>72</v>
      </c>
      <c r="E11" s="26"/>
      <c r="F11" s="26"/>
      <c r="G11" s="26"/>
      <c r="H11" s="26"/>
      <c r="I11" s="26"/>
      <c r="J11" s="26"/>
      <c r="K11" s="26"/>
      <c r="L11" s="26"/>
      <c r="M11" s="27"/>
      <c r="N11" s="16" t="s">
        <v>18</v>
      </c>
    </row>
    <row r="12" spans="1:17" s="1" customFormat="1" ht="21" customHeight="1" x14ac:dyDescent="0.25">
      <c r="A12" s="20"/>
      <c r="B12" s="20"/>
      <c r="C12" s="24"/>
      <c r="D12" s="28"/>
      <c r="E12" s="29"/>
      <c r="F12" s="29"/>
      <c r="G12" s="29"/>
      <c r="H12" s="29"/>
      <c r="I12" s="29"/>
      <c r="J12" s="29"/>
      <c r="K12" s="29"/>
      <c r="L12" s="29"/>
      <c r="M12" s="30"/>
      <c r="N12" s="20"/>
    </row>
    <row r="13" spans="1:17" s="1" customFormat="1" ht="33" customHeight="1" x14ac:dyDescent="0.25">
      <c r="A13" s="17"/>
      <c r="B13" s="17"/>
      <c r="C13" s="24"/>
      <c r="D13" s="11" t="s">
        <v>5</v>
      </c>
      <c r="E13" s="11" t="s">
        <v>6</v>
      </c>
      <c r="F13" s="11" t="s">
        <v>7</v>
      </c>
      <c r="G13" s="11" t="s">
        <v>8</v>
      </c>
      <c r="H13" s="11" t="s">
        <v>9</v>
      </c>
      <c r="I13" s="11" t="s">
        <v>10</v>
      </c>
      <c r="J13" s="11" t="s">
        <v>11</v>
      </c>
      <c r="K13" s="11" t="s">
        <v>12</v>
      </c>
      <c r="L13" s="11" t="s">
        <v>13</v>
      </c>
      <c r="M13" s="11" t="s">
        <v>14</v>
      </c>
      <c r="N13" s="17"/>
    </row>
    <row r="14" spans="1:17" s="1" customFormat="1" ht="15.75" x14ac:dyDescent="0.25">
      <c r="A14" s="11">
        <v>1</v>
      </c>
      <c r="B14" s="11">
        <v>2</v>
      </c>
      <c r="C14" s="11">
        <v>3</v>
      </c>
      <c r="D14" s="11">
        <v>5</v>
      </c>
      <c r="E14" s="11">
        <v>6</v>
      </c>
      <c r="F14" s="11">
        <v>7</v>
      </c>
      <c r="G14" s="11">
        <v>8</v>
      </c>
      <c r="H14" s="11">
        <v>9</v>
      </c>
      <c r="I14" s="11">
        <v>10</v>
      </c>
      <c r="J14" s="11">
        <v>11</v>
      </c>
      <c r="K14" s="11">
        <v>12</v>
      </c>
      <c r="L14" s="11">
        <v>13</v>
      </c>
      <c r="M14" s="11">
        <v>14</v>
      </c>
      <c r="N14" s="11">
        <v>15</v>
      </c>
    </row>
    <row r="15" spans="1:17" s="1" customFormat="1" ht="15.75" customHeight="1" x14ac:dyDescent="0.25">
      <c r="A15" s="21" t="s">
        <v>1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3"/>
    </row>
    <row r="16" spans="1:17" s="8" customFormat="1" ht="15.75" customHeight="1" x14ac:dyDescent="0.25">
      <c r="A16" s="21" t="s">
        <v>19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3"/>
    </row>
    <row r="17" spans="1:14" s="8" customFormat="1" ht="15.75" customHeight="1" x14ac:dyDescent="0.25">
      <c r="A17" s="21" t="s">
        <v>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3"/>
    </row>
    <row r="18" spans="1:14" s="8" customFormat="1" ht="25.5" customHeight="1" x14ac:dyDescent="0.25">
      <c r="A18" s="14" t="s">
        <v>24</v>
      </c>
      <c r="B18" s="6" t="s">
        <v>3</v>
      </c>
      <c r="C18" s="7">
        <f>C19+C20</f>
        <v>4109518509.48</v>
      </c>
      <c r="D18" s="7">
        <f t="shared" ref="D18:M18" si="0">D19+D20</f>
        <v>240374353</v>
      </c>
      <c r="E18" s="7">
        <f t="shared" si="0"/>
        <v>876845457.30999994</v>
      </c>
      <c r="F18" s="7">
        <f t="shared" si="0"/>
        <v>1438586282.4900002</v>
      </c>
      <c r="G18" s="7">
        <f t="shared" si="0"/>
        <v>400000000</v>
      </c>
      <c r="H18" s="7">
        <f t="shared" si="0"/>
        <v>400000000</v>
      </c>
      <c r="I18" s="7">
        <f t="shared" si="0"/>
        <v>400000000</v>
      </c>
      <c r="J18" s="7">
        <f t="shared" si="0"/>
        <v>260521745</v>
      </c>
      <c r="K18" s="7">
        <f t="shared" si="0"/>
        <v>0</v>
      </c>
      <c r="L18" s="7">
        <f t="shared" si="0"/>
        <v>0</v>
      </c>
      <c r="M18" s="7">
        <f t="shared" si="0"/>
        <v>93190671.680000007</v>
      </c>
      <c r="N18" s="16" t="s">
        <v>2</v>
      </c>
    </row>
    <row r="19" spans="1:14" s="8" customFormat="1" ht="48.75" customHeight="1" x14ac:dyDescent="0.25">
      <c r="A19" s="19"/>
      <c r="B19" s="6" t="s">
        <v>17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20"/>
    </row>
    <row r="20" spans="1:14" s="8" customFormat="1" ht="45" customHeight="1" x14ac:dyDescent="0.25">
      <c r="A20" s="15"/>
      <c r="B20" s="6" t="s">
        <v>4</v>
      </c>
      <c r="C20" s="7">
        <f>C22+C24+C26+C28+C30+C32+C34+C36+C38+C40+C42+C44+C46+C48+C50+C52+C54+C56+C58+C60+C62+C64</f>
        <v>4109518509.48</v>
      </c>
      <c r="D20" s="7">
        <f t="shared" ref="D20:M20" si="1">D22+D24+D26+D28+D30+D32+D34+D36+D38+D40+D42+D44+D46+D48+D50+D52+D54+D56+D58+D60+D62+D64</f>
        <v>240374353</v>
      </c>
      <c r="E20" s="7">
        <f t="shared" si="1"/>
        <v>876845457.30999994</v>
      </c>
      <c r="F20" s="7">
        <f t="shared" si="1"/>
        <v>1438586282.4900002</v>
      </c>
      <c r="G20" s="7">
        <f t="shared" si="1"/>
        <v>400000000</v>
      </c>
      <c r="H20" s="7">
        <f t="shared" si="1"/>
        <v>400000000</v>
      </c>
      <c r="I20" s="7">
        <f t="shared" si="1"/>
        <v>400000000</v>
      </c>
      <c r="J20" s="7">
        <f t="shared" si="1"/>
        <v>260521745</v>
      </c>
      <c r="K20" s="7">
        <f t="shared" si="1"/>
        <v>0</v>
      </c>
      <c r="L20" s="7">
        <f t="shared" si="1"/>
        <v>0</v>
      </c>
      <c r="M20" s="7">
        <f t="shared" si="1"/>
        <v>93190671.680000007</v>
      </c>
      <c r="N20" s="17"/>
    </row>
    <row r="21" spans="1:14" s="8" customFormat="1" ht="19.5" customHeight="1" x14ac:dyDescent="0.25">
      <c r="A21" s="14" t="s">
        <v>35</v>
      </c>
      <c r="B21" s="6" t="s">
        <v>3</v>
      </c>
      <c r="C21" s="7">
        <f>C22</f>
        <v>102752586.33</v>
      </c>
      <c r="D21" s="7">
        <f t="shared" ref="D21:M63" si="2">D22</f>
        <v>0</v>
      </c>
      <c r="E21" s="7">
        <f t="shared" si="2"/>
        <v>72209373.239999995</v>
      </c>
      <c r="F21" s="7">
        <f t="shared" si="2"/>
        <v>30543213.09</v>
      </c>
      <c r="G21" s="7">
        <f t="shared" si="2"/>
        <v>0</v>
      </c>
      <c r="H21" s="7">
        <f t="shared" si="2"/>
        <v>0</v>
      </c>
      <c r="I21" s="7">
        <f t="shared" si="2"/>
        <v>0</v>
      </c>
      <c r="J21" s="7">
        <f t="shared" si="2"/>
        <v>0</v>
      </c>
      <c r="K21" s="7">
        <f t="shared" si="2"/>
        <v>0</v>
      </c>
      <c r="L21" s="7">
        <f t="shared" si="2"/>
        <v>0</v>
      </c>
      <c r="M21" s="7">
        <f t="shared" si="2"/>
        <v>0</v>
      </c>
      <c r="N21" s="16" t="s">
        <v>2</v>
      </c>
    </row>
    <row r="22" spans="1:14" s="8" customFormat="1" ht="57.75" customHeight="1" x14ac:dyDescent="0.25">
      <c r="A22" s="15"/>
      <c r="B22" s="6" t="s">
        <v>4</v>
      </c>
      <c r="C22" s="7">
        <f>SUM(D22:M22)</f>
        <v>102752586.33</v>
      </c>
      <c r="D22" s="7"/>
      <c r="E22" s="7">
        <v>72209373.239999995</v>
      </c>
      <c r="F22" s="7">
        <v>30543213.09</v>
      </c>
      <c r="G22" s="7"/>
      <c r="H22" s="7"/>
      <c r="I22" s="7"/>
      <c r="J22" s="7"/>
      <c r="K22" s="7"/>
      <c r="L22" s="7"/>
      <c r="M22" s="7"/>
      <c r="N22" s="17"/>
    </row>
    <row r="23" spans="1:14" s="8" customFormat="1" ht="22.5" customHeight="1" x14ac:dyDescent="0.25">
      <c r="A23" s="14" t="s">
        <v>36</v>
      </c>
      <c r="B23" s="6" t="s">
        <v>3</v>
      </c>
      <c r="C23" s="7">
        <f>C24</f>
        <v>76096280</v>
      </c>
      <c r="D23" s="7">
        <f t="shared" si="2"/>
        <v>76096280</v>
      </c>
      <c r="E23" s="7">
        <f t="shared" si="2"/>
        <v>0</v>
      </c>
      <c r="F23" s="7">
        <f t="shared" si="2"/>
        <v>0</v>
      </c>
      <c r="G23" s="7">
        <f t="shared" si="2"/>
        <v>0</v>
      </c>
      <c r="H23" s="7">
        <f t="shared" si="2"/>
        <v>0</v>
      </c>
      <c r="I23" s="7">
        <f t="shared" si="2"/>
        <v>0</v>
      </c>
      <c r="J23" s="7">
        <f t="shared" si="2"/>
        <v>0</v>
      </c>
      <c r="K23" s="7">
        <f t="shared" si="2"/>
        <v>0</v>
      </c>
      <c r="L23" s="7">
        <f t="shared" si="2"/>
        <v>0</v>
      </c>
      <c r="M23" s="7">
        <f t="shared" si="2"/>
        <v>0</v>
      </c>
      <c r="N23" s="16" t="s">
        <v>2</v>
      </c>
    </row>
    <row r="24" spans="1:14" s="8" customFormat="1" ht="92.25" customHeight="1" x14ac:dyDescent="0.25">
      <c r="A24" s="15"/>
      <c r="B24" s="6" t="s">
        <v>4</v>
      </c>
      <c r="C24" s="7">
        <f>SUM(D24:M24)</f>
        <v>76096280</v>
      </c>
      <c r="D24" s="7">
        <v>76096280</v>
      </c>
      <c r="E24" s="7"/>
      <c r="F24" s="7"/>
      <c r="G24" s="7"/>
      <c r="H24" s="7"/>
      <c r="I24" s="7"/>
      <c r="J24" s="7"/>
      <c r="K24" s="7"/>
      <c r="L24" s="7"/>
      <c r="M24" s="7"/>
      <c r="N24" s="17"/>
    </row>
    <row r="25" spans="1:14" s="8" customFormat="1" ht="34.5" customHeight="1" x14ac:dyDescent="0.25">
      <c r="A25" s="14" t="s">
        <v>37</v>
      </c>
      <c r="B25" s="6" t="s">
        <v>3</v>
      </c>
      <c r="C25" s="7">
        <f>C26</f>
        <v>245341680</v>
      </c>
      <c r="D25" s="7">
        <f t="shared" si="2"/>
        <v>0</v>
      </c>
      <c r="E25" s="7">
        <f t="shared" si="2"/>
        <v>122670840</v>
      </c>
      <c r="F25" s="7">
        <f t="shared" si="2"/>
        <v>122670840</v>
      </c>
      <c r="G25" s="7">
        <f t="shared" si="2"/>
        <v>0</v>
      </c>
      <c r="H25" s="7">
        <f t="shared" si="2"/>
        <v>0</v>
      </c>
      <c r="I25" s="7">
        <f t="shared" si="2"/>
        <v>0</v>
      </c>
      <c r="J25" s="7">
        <f t="shared" si="2"/>
        <v>0</v>
      </c>
      <c r="K25" s="7">
        <f t="shared" si="2"/>
        <v>0</v>
      </c>
      <c r="L25" s="7">
        <f t="shared" si="2"/>
        <v>0</v>
      </c>
      <c r="M25" s="7">
        <f t="shared" si="2"/>
        <v>0</v>
      </c>
      <c r="N25" s="16" t="s">
        <v>2</v>
      </c>
    </row>
    <row r="26" spans="1:14" s="8" customFormat="1" ht="66" customHeight="1" x14ac:dyDescent="0.25">
      <c r="A26" s="15"/>
      <c r="B26" s="6" t="s">
        <v>4</v>
      </c>
      <c r="C26" s="7">
        <f>SUM(D26:M26)</f>
        <v>245341680</v>
      </c>
      <c r="D26" s="7"/>
      <c r="E26" s="7">
        <v>122670840</v>
      </c>
      <c r="F26" s="7">
        <v>122670840</v>
      </c>
      <c r="G26" s="7"/>
      <c r="H26" s="7"/>
      <c r="I26" s="7"/>
      <c r="J26" s="7"/>
      <c r="K26" s="7"/>
      <c r="L26" s="7"/>
      <c r="M26" s="7"/>
      <c r="N26" s="17"/>
    </row>
    <row r="27" spans="1:14" s="8" customFormat="1" ht="21.75" customHeight="1" x14ac:dyDescent="0.25">
      <c r="A27" s="14" t="s">
        <v>38</v>
      </c>
      <c r="B27" s="6" t="s">
        <v>3</v>
      </c>
      <c r="C27" s="7">
        <f>C28</f>
        <v>1000445770</v>
      </c>
      <c r="D27" s="7">
        <f t="shared" si="2"/>
        <v>0</v>
      </c>
      <c r="E27" s="7">
        <f t="shared" si="2"/>
        <v>500222885</v>
      </c>
      <c r="F27" s="7">
        <f t="shared" si="2"/>
        <v>500222885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>
        <f t="shared" si="2"/>
        <v>0</v>
      </c>
      <c r="K27" s="7">
        <f t="shared" si="2"/>
        <v>0</v>
      </c>
      <c r="L27" s="7">
        <f t="shared" si="2"/>
        <v>0</v>
      </c>
      <c r="M27" s="7">
        <f t="shared" si="2"/>
        <v>0</v>
      </c>
      <c r="N27" s="16" t="s">
        <v>2</v>
      </c>
    </row>
    <row r="28" spans="1:14" s="8" customFormat="1" ht="60.75" customHeight="1" x14ac:dyDescent="0.25">
      <c r="A28" s="15"/>
      <c r="B28" s="6" t="s">
        <v>4</v>
      </c>
      <c r="C28" s="7">
        <f>SUM(D28:M28)</f>
        <v>1000445770</v>
      </c>
      <c r="D28" s="7"/>
      <c r="E28" s="7">
        <v>500222885</v>
      </c>
      <c r="F28" s="7">
        <v>500222885</v>
      </c>
      <c r="G28" s="7"/>
      <c r="H28" s="7"/>
      <c r="I28" s="7"/>
      <c r="J28" s="7"/>
      <c r="K28" s="7"/>
      <c r="L28" s="7"/>
      <c r="M28" s="7"/>
      <c r="N28" s="17"/>
    </row>
    <row r="29" spans="1:14" s="8" customFormat="1" ht="19.5" customHeight="1" x14ac:dyDescent="0.25">
      <c r="A29" s="14" t="s">
        <v>34</v>
      </c>
      <c r="B29" s="6" t="s">
        <v>3</v>
      </c>
      <c r="C29" s="7">
        <f>C30</f>
        <v>150845260</v>
      </c>
      <c r="D29" s="7">
        <f t="shared" si="2"/>
        <v>4133770</v>
      </c>
      <c r="E29" s="7">
        <f t="shared" si="2"/>
        <v>0</v>
      </c>
      <c r="F29" s="7">
        <f t="shared" si="2"/>
        <v>146711490</v>
      </c>
      <c r="G29" s="7">
        <f t="shared" si="2"/>
        <v>0</v>
      </c>
      <c r="H29" s="7">
        <f t="shared" si="2"/>
        <v>0</v>
      </c>
      <c r="I29" s="7">
        <f t="shared" si="2"/>
        <v>0</v>
      </c>
      <c r="J29" s="7">
        <f t="shared" si="2"/>
        <v>0</v>
      </c>
      <c r="K29" s="7">
        <f t="shared" si="2"/>
        <v>0</v>
      </c>
      <c r="L29" s="7">
        <f t="shared" si="2"/>
        <v>0</v>
      </c>
      <c r="M29" s="7">
        <f t="shared" si="2"/>
        <v>0</v>
      </c>
      <c r="N29" s="16" t="s">
        <v>2</v>
      </c>
    </row>
    <row r="30" spans="1:14" s="8" customFormat="1" ht="50.25" customHeight="1" x14ac:dyDescent="0.25">
      <c r="A30" s="15"/>
      <c r="B30" s="6" t="s">
        <v>4</v>
      </c>
      <c r="C30" s="7">
        <f>SUM(D30:M30)</f>
        <v>150845260</v>
      </c>
      <c r="D30" s="7">
        <v>4133770</v>
      </c>
      <c r="E30" s="7"/>
      <c r="F30" s="7">
        <v>146711490</v>
      </c>
      <c r="G30" s="7"/>
      <c r="H30" s="7"/>
      <c r="I30" s="7"/>
      <c r="J30" s="7"/>
      <c r="K30" s="7"/>
      <c r="L30" s="7"/>
      <c r="M30" s="7"/>
      <c r="N30" s="17"/>
    </row>
    <row r="31" spans="1:14" s="8" customFormat="1" ht="31.5" customHeight="1" x14ac:dyDescent="0.25">
      <c r="A31" s="14" t="s">
        <v>39</v>
      </c>
      <c r="B31" s="6" t="s">
        <v>3</v>
      </c>
      <c r="C31" s="7">
        <f>C32</f>
        <v>1742468505</v>
      </c>
      <c r="D31" s="7">
        <f t="shared" si="2"/>
        <v>0</v>
      </c>
      <c r="E31" s="7">
        <f t="shared" ref="E31:M31" si="3">E32</f>
        <v>0</v>
      </c>
      <c r="F31" s="7">
        <f t="shared" si="3"/>
        <v>281946760</v>
      </c>
      <c r="G31" s="7">
        <f t="shared" si="3"/>
        <v>400000000</v>
      </c>
      <c r="H31" s="7">
        <f t="shared" si="3"/>
        <v>400000000</v>
      </c>
      <c r="I31" s="7">
        <f t="shared" si="3"/>
        <v>400000000</v>
      </c>
      <c r="J31" s="7">
        <f t="shared" si="3"/>
        <v>260521745</v>
      </c>
      <c r="K31" s="7">
        <f t="shared" si="3"/>
        <v>0</v>
      </c>
      <c r="L31" s="7">
        <f t="shared" si="3"/>
        <v>0</v>
      </c>
      <c r="M31" s="7">
        <f t="shared" si="3"/>
        <v>0</v>
      </c>
      <c r="N31" s="16" t="s">
        <v>2</v>
      </c>
    </row>
    <row r="32" spans="1:14" s="8" customFormat="1" ht="39" customHeight="1" x14ac:dyDescent="0.25">
      <c r="A32" s="15"/>
      <c r="B32" s="6" t="s">
        <v>4</v>
      </c>
      <c r="C32" s="7">
        <f>SUM(D32:M32)</f>
        <v>1742468505</v>
      </c>
      <c r="D32" s="7"/>
      <c r="E32" s="7"/>
      <c r="F32" s="7">
        <v>281946760</v>
      </c>
      <c r="G32" s="7">
        <v>400000000</v>
      </c>
      <c r="H32" s="7">
        <v>400000000</v>
      </c>
      <c r="I32" s="7">
        <v>400000000</v>
      </c>
      <c r="J32" s="7">
        <v>260521745</v>
      </c>
      <c r="K32" s="7"/>
      <c r="L32" s="7"/>
      <c r="M32" s="7"/>
      <c r="N32" s="17"/>
    </row>
    <row r="33" spans="1:14" s="8" customFormat="1" ht="20.25" customHeight="1" x14ac:dyDescent="0.25">
      <c r="A33" s="14" t="s">
        <v>40</v>
      </c>
      <c r="B33" s="6" t="s">
        <v>3</v>
      </c>
      <c r="C33" s="7">
        <f>C34</f>
        <v>2708440</v>
      </c>
      <c r="D33" s="7">
        <f t="shared" si="2"/>
        <v>0</v>
      </c>
      <c r="E33" s="7">
        <f t="shared" si="2"/>
        <v>2708440</v>
      </c>
      <c r="F33" s="7">
        <f t="shared" si="2"/>
        <v>0</v>
      </c>
      <c r="G33" s="7">
        <f t="shared" si="2"/>
        <v>0</v>
      </c>
      <c r="H33" s="7">
        <f t="shared" si="2"/>
        <v>0</v>
      </c>
      <c r="I33" s="7">
        <f t="shared" si="2"/>
        <v>0</v>
      </c>
      <c r="J33" s="7">
        <f t="shared" si="2"/>
        <v>0</v>
      </c>
      <c r="K33" s="7">
        <f t="shared" si="2"/>
        <v>0</v>
      </c>
      <c r="L33" s="7">
        <f t="shared" si="2"/>
        <v>0</v>
      </c>
      <c r="M33" s="7">
        <f t="shared" si="2"/>
        <v>0</v>
      </c>
      <c r="N33" s="16" t="s">
        <v>2</v>
      </c>
    </row>
    <row r="34" spans="1:14" s="8" customFormat="1" ht="37.5" customHeight="1" x14ac:dyDescent="0.25">
      <c r="A34" s="15"/>
      <c r="B34" s="6" t="s">
        <v>4</v>
      </c>
      <c r="C34" s="7">
        <f>SUM(D34:M34)</f>
        <v>2708440</v>
      </c>
      <c r="D34" s="7"/>
      <c r="E34" s="7">
        <v>2708440</v>
      </c>
      <c r="F34" s="7"/>
      <c r="G34" s="7"/>
      <c r="H34" s="7"/>
      <c r="I34" s="7"/>
      <c r="J34" s="7"/>
      <c r="K34" s="7"/>
      <c r="L34" s="7"/>
      <c r="M34" s="7"/>
      <c r="N34" s="17"/>
    </row>
    <row r="35" spans="1:14" s="8" customFormat="1" ht="19.5" customHeight="1" x14ac:dyDescent="0.25">
      <c r="A35" s="14" t="s">
        <v>41</v>
      </c>
      <c r="B35" s="6" t="s">
        <v>3</v>
      </c>
      <c r="C35" s="7">
        <f>C36</f>
        <v>1001983</v>
      </c>
      <c r="D35" s="7">
        <f t="shared" si="2"/>
        <v>1001983</v>
      </c>
      <c r="E35" s="7">
        <f t="shared" si="2"/>
        <v>0</v>
      </c>
      <c r="F35" s="7">
        <f t="shared" si="2"/>
        <v>0</v>
      </c>
      <c r="G35" s="7">
        <f t="shared" si="2"/>
        <v>0</v>
      </c>
      <c r="H35" s="7">
        <f t="shared" si="2"/>
        <v>0</v>
      </c>
      <c r="I35" s="7">
        <f t="shared" si="2"/>
        <v>0</v>
      </c>
      <c r="J35" s="7">
        <f t="shared" si="2"/>
        <v>0</v>
      </c>
      <c r="K35" s="7">
        <f t="shared" si="2"/>
        <v>0</v>
      </c>
      <c r="L35" s="7">
        <f t="shared" si="2"/>
        <v>0</v>
      </c>
      <c r="M35" s="7">
        <f t="shared" si="2"/>
        <v>0</v>
      </c>
      <c r="N35" s="16" t="s">
        <v>2</v>
      </c>
    </row>
    <row r="36" spans="1:14" s="8" customFormat="1" ht="38.25" customHeight="1" x14ac:dyDescent="0.25">
      <c r="A36" s="15"/>
      <c r="B36" s="6" t="s">
        <v>4</v>
      </c>
      <c r="C36" s="7">
        <f>SUM(D36:M36)</f>
        <v>1001983</v>
      </c>
      <c r="D36" s="7">
        <v>1001983</v>
      </c>
      <c r="E36" s="7"/>
      <c r="F36" s="7"/>
      <c r="G36" s="7"/>
      <c r="H36" s="7"/>
      <c r="I36" s="7"/>
      <c r="J36" s="7"/>
      <c r="K36" s="7"/>
      <c r="L36" s="7"/>
      <c r="M36" s="7"/>
      <c r="N36" s="17"/>
    </row>
    <row r="37" spans="1:14" s="8" customFormat="1" ht="20.25" customHeight="1" x14ac:dyDescent="0.25">
      <c r="A37" s="14" t="s">
        <v>42</v>
      </c>
      <c r="B37" s="6" t="s">
        <v>3</v>
      </c>
      <c r="C37" s="7">
        <f>C38</f>
        <v>12026120</v>
      </c>
      <c r="D37" s="7">
        <f t="shared" si="2"/>
        <v>0</v>
      </c>
      <c r="E37" s="7">
        <f t="shared" si="2"/>
        <v>964130</v>
      </c>
      <c r="F37" s="7">
        <f t="shared" si="2"/>
        <v>11061990</v>
      </c>
      <c r="G37" s="7">
        <f t="shared" si="2"/>
        <v>0</v>
      </c>
      <c r="H37" s="7">
        <f t="shared" si="2"/>
        <v>0</v>
      </c>
      <c r="I37" s="7">
        <f t="shared" si="2"/>
        <v>0</v>
      </c>
      <c r="J37" s="7">
        <f t="shared" si="2"/>
        <v>0</v>
      </c>
      <c r="K37" s="7">
        <f t="shared" si="2"/>
        <v>0</v>
      </c>
      <c r="L37" s="7">
        <f t="shared" si="2"/>
        <v>0</v>
      </c>
      <c r="M37" s="7">
        <f t="shared" si="2"/>
        <v>0</v>
      </c>
      <c r="N37" s="16" t="s">
        <v>2</v>
      </c>
    </row>
    <row r="38" spans="1:14" s="8" customFormat="1" ht="38.25" customHeight="1" x14ac:dyDescent="0.25">
      <c r="A38" s="15"/>
      <c r="B38" s="6" t="s">
        <v>4</v>
      </c>
      <c r="C38" s="7">
        <f>SUM(D38:M38)</f>
        <v>12026120</v>
      </c>
      <c r="D38" s="7"/>
      <c r="E38" s="7">
        <v>964130</v>
      </c>
      <c r="F38" s="7">
        <v>11061990</v>
      </c>
      <c r="G38" s="7"/>
      <c r="H38" s="7"/>
      <c r="I38" s="7"/>
      <c r="J38" s="7"/>
      <c r="K38" s="7"/>
      <c r="L38" s="7"/>
      <c r="M38" s="7"/>
      <c r="N38" s="17"/>
    </row>
    <row r="39" spans="1:14" s="8" customFormat="1" ht="19.5" customHeight="1" x14ac:dyDescent="0.25">
      <c r="A39" s="14" t="s">
        <v>43</v>
      </c>
      <c r="B39" s="6" t="s">
        <v>3</v>
      </c>
      <c r="C39" s="7">
        <f>C40</f>
        <v>4596140</v>
      </c>
      <c r="D39" s="7">
        <f t="shared" si="2"/>
        <v>0</v>
      </c>
      <c r="E39" s="7">
        <f t="shared" si="2"/>
        <v>689390</v>
      </c>
      <c r="F39" s="7">
        <f t="shared" si="2"/>
        <v>3906750</v>
      </c>
      <c r="G39" s="7">
        <f t="shared" si="2"/>
        <v>0</v>
      </c>
      <c r="H39" s="7">
        <f t="shared" si="2"/>
        <v>0</v>
      </c>
      <c r="I39" s="7">
        <f t="shared" si="2"/>
        <v>0</v>
      </c>
      <c r="J39" s="7">
        <f t="shared" si="2"/>
        <v>0</v>
      </c>
      <c r="K39" s="7">
        <f t="shared" si="2"/>
        <v>0</v>
      </c>
      <c r="L39" s="7">
        <f t="shared" si="2"/>
        <v>0</v>
      </c>
      <c r="M39" s="7">
        <f t="shared" si="2"/>
        <v>0</v>
      </c>
      <c r="N39" s="16" t="s">
        <v>2</v>
      </c>
    </row>
    <row r="40" spans="1:14" s="8" customFormat="1" ht="33" customHeight="1" x14ac:dyDescent="0.25">
      <c r="A40" s="15"/>
      <c r="B40" s="6" t="s">
        <v>4</v>
      </c>
      <c r="C40" s="7">
        <f>SUM(D40:M40)</f>
        <v>4596140</v>
      </c>
      <c r="D40" s="7"/>
      <c r="E40" s="7">
        <v>689390</v>
      </c>
      <c r="F40" s="7">
        <v>3906750</v>
      </c>
      <c r="G40" s="7"/>
      <c r="H40" s="7"/>
      <c r="I40" s="7"/>
      <c r="J40" s="7"/>
      <c r="K40" s="7"/>
      <c r="L40" s="7"/>
      <c r="M40" s="7"/>
      <c r="N40" s="17"/>
    </row>
    <row r="41" spans="1:14" s="8" customFormat="1" ht="20.25" customHeight="1" x14ac:dyDescent="0.25">
      <c r="A41" s="14" t="s">
        <v>44</v>
      </c>
      <c r="B41" s="6" t="s">
        <v>3</v>
      </c>
      <c r="C41" s="7">
        <f>C42</f>
        <v>4153410</v>
      </c>
      <c r="D41" s="7">
        <f t="shared" si="2"/>
        <v>0</v>
      </c>
      <c r="E41" s="7">
        <f t="shared" si="2"/>
        <v>671230</v>
      </c>
      <c r="F41" s="7">
        <f t="shared" si="2"/>
        <v>3482180</v>
      </c>
      <c r="G41" s="7">
        <f t="shared" si="2"/>
        <v>0</v>
      </c>
      <c r="H41" s="7">
        <f t="shared" si="2"/>
        <v>0</v>
      </c>
      <c r="I41" s="7">
        <f t="shared" si="2"/>
        <v>0</v>
      </c>
      <c r="J41" s="7">
        <f t="shared" si="2"/>
        <v>0</v>
      </c>
      <c r="K41" s="7">
        <f t="shared" si="2"/>
        <v>0</v>
      </c>
      <c r="L41" s="7">
        <f t="shared" si="2"/>
        <v>0</v>
      </c>
      <c r="M41" s="7">
        <f t="shared" si="2"/>
        <v>0</v>
      </c>
      <c r="N41" s="16" t="s">
        <v>2</v>
      </c>
    </row>
    <row r="42" spans="1:14" s="8" customFormat="1" ht="41.25" customHeight="1" x14ac:dyDescent="0.25">
      <c r="A42" s="15"/>
      <c r="B42" s="6" t="s">
        <v>4</v>
      </c>
      <c r="C42" s="7">
        <f>SUM(D42:M42)</f>
        <v>4153410</v>
      </c>
      <c r="D42" s="7"/>
      <c r="E42" s="7">
        <v>671230</v>
      </c>
      <c r="F42" s="7">
        <v>3482180</v>
      </c>
      <c r="G42" s="7"/>
      <c r="H42" s="7"/>
      <c r="I42" s="7"/>
      <c r="J42" s="7"/>
      <c r="K42" s="7"/>
      <c r="L42" s="7"/>
      <c r="M42" s="7"/>
      <c r="N42" s="17"/>
    </row>
    <row r="43" spans="1:14" s="8" customFormat="1" ht="20.25" customHeight="1" x14ac:dyDescent="0.25">
      <c r="A43" s="14" t="s">
        <v>45</v>
      </c>
      <c r="B43" s="6" t="s">
        <v>3</v>
      </c>
      <c r="C43" s="7">
        <f>C44</f>
        <v>33650530</v>
      </c>
      <c r="D43" s="7">
        <f t="shared" si="2"/>
        <v>0</v>
      </c>
      <c r="E43" s="7">
        <f t="shared" si="2"/>
        <v>2338910</v>
      </c>
      <c r="F43" s="7">
        <f t="shared" si="2"/>
        <v>31311620</v>
      </c>
      <c r="G43" s="7">
        <f t="shared" si="2"/>
        <v>0</v>
      </c>
      <c r="H43" s="7">
        <f t="shared" si="2"/>
        <v>0</v>
      </c>
      <c r="I43" s="7">
        <f t="shared" si="2"/>
        <v>0</v>
      </c>
      <c r="J43" s="7">
        <f t="shared" si="2"/>
        <v>0</v>
      </c>
      <c r="K43" s="7">
        <f t="shared" si="2"/>
        <v>0</v>
      </c>
      <c r="L43" s="7">
        <f t="shared" si="2"/>
        <v>0</v>
      </c>
      <c r="M43" s="7">
        <f t="shared" si="2"/>
        <v>0</v>
      </c>
      <c r="N43" s="16" t="s">
        <v>2</v>
      </c>
    </row>
    <row r="44" spans="1:14" s="8" customFormat="1" ht="59.25" customHeight="1" x14ac:dyDescent="0.25">
      <c r="A44" s="15"/>
      <c r="B44" s="6" t="s">
        <v>4</v>
      </c>
      <c r="C44" s="7">
        <f>SUM(D44:M44)</f>
        <v>33650530</v>
      </c>
      <c r="D44" s="7"/>
      <c r="E44" s="7">
        <v>2338910</v>
      </c>
      <c r="F44" s="7">
        <v>31311620</v>
      </c>
      <c r="G44" s="7"/>
      <c r="H44" s="7"/>
      <c r="I44" s="7"/>
      <c r="J44" s="7"/>
      <c r="K44" s="7"/>
      <c r="L44" s="7"/>
      <c r="M44" s="7"/>
      <c r="N44" s="17"/>
    </row>
    <row r="45" spans="1:14" s="8" customFormat="1" ht="18.75" customHeight="1" x14ac:dyDescent="0.25">
      <c r="A45" s="14" t="s">
        <v>46</v>
      </c>
      <c r="B45" s="6" t="s">
        <v>3</v>
      </c>
      <c r="C45" s="7">
        <f>C46</f>
        <v>3993802.02</v>
      </c>
      <c r="D45" s="7">
        <f t="shared" si="2"/>
        <v>0</v>
      </c>
      <c r="E45" s="7">
        <f t="shared" si="2"/>
        <v>522092.02</v>
      </c>
      <c r="F45" s="7">
        <f t="shared" si="2"/>
        <v>3471710</v>
      </c>
      <c r="G45" s="7">
        <f t="shared" si="2"/>
        <v>0</v>
      </c>
      <c r="H45" s="7">
        <f t="shared" si="2"/>
        <v>0</v>
      </c>
      <c r="I45" s="7">
        <f t="shared" si="2"/>
        <v>0</v>
      </c>
      <c r="J45" s="7">
        <f t="shared" si="2"/>
        <v>0</v>
      </c>
      <c r="K45" s="7">
        <f t="shared" si="2"/>
        <v>0</v>
      </c>
      <c r="L45" s="7">
        <f t="shared" si="2"/>
        <v>0</v>
      </c>
      <c r="M45" s="7">
        <f t="shared" si="2"/>
        <v>0</v>
      </c>
      <c r="N45" s="16" t="s">
        <v>2</v>
      </c>
    </row>
    <row r="46" spans="1:14" s="8" customFormat="1" ht="33" customHeight="1" x14ac:dyDescent="0.25">
      <c r="A46" s="15"/>
      <c r="B46" s="6" t="s">
        <v>4</v>
      </c>
      <c r="C46" s="7">
        <f>SUM(D46:M46)</f>
        <v>3993802.02</v>
      </c>
      <c r="D46" s="7"/>
      <c r="E46" s="7">
        <v>522092.02</v>
      </c>
      <c r="F46" s="7">
        <v>3471710</v>
      </c>
      <c r="G46" s="7"/>
      <c r="H46" s="7"/>
      <c r="I46" s="7"/>
      <c r="J46" s="7"/>
      <c r="K46" s="7"/>
      <c r="L46" s="7"/>
      <c r="M46" s="7"/>
      <c r="N46" s="17"/>
    </row>
    <row r="47" spans="1:14" s="8" customFormat="1" ht="19.5" customHeight="1" x14ac:dyDescent="0.25">
      <c r="A47" s="14" t="s">
        <v>47</v>
      </c>
      <c r="B47" s="6" t="s">
        <v>3</v>
      </c>
      <c r="C47" s="7">
        <f>C48</f>
        <v>7733390</v>
      </c>
      <c r="D47" s="7">
        <f t="shared" si="2"/>
        <v>0</v>
      </c>
      <c r="E47" s="7">
        <f t="shared" si="2"/>
        <v>900150</v>
      </c>
      <c r="F47" s="7">
        <f t="shared" si="2"/>
        <v>6833240</v>
      </c>
      <c r="G47" s="7">
        <f t="shared" si="2"/>
        <v>0</v>
      </c>
      <c r="H47" s="7">
        <f t="shared" si="2"/>
        <v>0</v>
      </c>
      <c r="I47" s="7">
        <f t="shared" si="2"/>
        <v>0</v>
      </c>
      <c r="J47" s="7">
        <f t="shared" si="2"/>
        <v>0</v>
      </c>
      <c r="K47" s="7">
        <f t="shared" si="2"/>
        <v>0</v>
      </c>
      <c r="L47" s="7">
        <f t="shared" si="2"/>
        <v>0</v>
      </c>
      <c r="M47" s="7">
        <f t="shared" si="2"/>
        <v>0</v>
      </c>
      <c r="N47" s="16" t="s">
        <v>2</v>
      </c>
    </row>
    <row r="48" spans="1:14" s="8" customFormat="1" ht="35.25" customHeight="1" x14ac:dyDescent="0.25">
      <c r="A48" s="15"/>
      <c r="B48" s="6" t="s">
        <v>4</v>
      </c>
      <c r="C48" s="7">
        <f>SUM(D48:M48)</f>
        <v>7733390</v>
      </c>
      <c r="D48" s="7"/>
      <c r="E48" s="7">
        <v>900150</v>
      </c>
      <c r="F48" s="7">
        <v>6833240</v>
      </c>
      <c r="G48" s="7"/>
      <c r="H48" s="7"/>
      <c r="I48" s="7"/>
      <c r="J48" s="7"/>
      <c r="K48" s="7"/>
      <c r="L48" s="7"/>
      <c r="M48" s="7"/>
      <c r="N48" s="17"/>
    </row>
    <row r="49" spans="1:14" s="8" customFormat="1" ht="20.25" customHeight="1" x14ac:dyDescent="0.25">
      <c r="A49" s="14" t="s">
        <v>48</v>
      </c>
      <c r="B49" s="6" t="s">
        <v>3</v>
      </c>
      <c r="C49" s="7">
        <f>C50</f>
        <v>6756770</v>
      </c>
      <c r="D49" s="7">
        <f t="shared" si="2"/>
        <v>654160</v>
      </c>
      <c r="E49" s="7">
        <f t="shared" si="2"/>
        <v>6102610</v>
      </c>
      <c r="F49" s="7">
        <f t="shared" si="2"/>
        <v>0</v>
      </c>
      <c r="G49" s="7">
        <f t="shared" si="2"/>
        <v>0</v>
      </c>
      <c r="H49" s="7">
        <f t="shared" si="2"/>
        <v>0</v>
      </c>
      <c r="I49" s="7">
        <f t="shared" si="2"/>
        <v>0</v>
      </c>
      <c r="J49" s="7">
        <f t="shared" si="2"/>
        <v>0</v>
      </c>
      <c r="K49" s="7">
        <f t="shared" si="2"/>
        <v>0</v>
      </c>
      <c r="L49" s="7">
        <f t="shared" si="2"/>
        <v>0</v>
      </c>
      <c r="M49" s="7">
        <f t="shared" si="2"/>
        <v>0</v>
      </c>
      <c r="N49" s="16" t="s">
        <v>2</v>
      </c>
    </row>
    <row r="50" spans="1:14" s="8" customFormat="1" ht="36" customHeight="1" x14ac:dyDescent="0.25">
      <c r="A50" s="15"/>
      <c r="B50" s="6" t="s">
        <v>4</v>
      </c>
      <c r="C50" s="7">
        <f>SUM(D50:M50)</f>
        <v>6756770</v>
      </c>
      <c r="D50" s="7">
        <v>654160</v>
      </c>
      <c r="E50" s="7">
        <v>6102610</v>
      </c>
      <c r="F50" s="7"/>
      <c r="G50" s="7"/>
      <c r="H50" s="7"/>
      <c r="I50" s="7"/>
      <c r="J50" s="7"/>
      <c r="K50" s="7"/>
      <c r="L50" s="7"/>
      <c r="M50" s="7"/>
      <c r="N50" s="17"/>
    </row>
    <row r="51" spans="1:14" s="8" customFormat="1" ht="21" customHeight="1" x14ac:dyDescent="0.25">
      <c r="A51" s="14" t="s">
        <v>49</v>
      </c>
      <c r="B51" s="6" t="s">
        <v>3</v>
      </c>
      <c r="C51" s="7">
        <f>C52</f>
        <v>29311020</v>
      </c>
      <c r="D51" s="7">
        <f t="shared" si="2"/>
        <v>0</v>
      </c>
      <c r="E51" s="7">
        <f t="shared" si="2"/>
        <v>2326930</v>
      </c>
      <c r="F51" s="7">
        <f t="shared" si="2"/>
        <v>26984090</v>
      </c>
      <c r="G51" s="7">
        <f t="shared" si="2"/>
        <v>0</v>
      </c>
      <c r="H51" s="7">
        <f t="shared" si="2"/>
        <v>0</v>
      </c>
      <c r="I51" s="7">
        <f t="shared" si="2"/>
        <v>0</v>
      </c>
      <c r="J51" s="7">
        <f t="shared" si="2"/>
        <v>0</v>
      </c>
      <c r="K51" s="7">
        <f t="shared" si="2"/>
        <v>0</v>
      </c>
      <c r="L51" s="7">
        <f t="shared" si="2"/>
        <v>0</v>
      </c>
      <c r="M51" s="7">
        <f t="shared" si="2"/>
        <v>0</v>
      </c>
      <c r="N51" s="16" t="s">
        <v>2</v>
      </c>
    </row>
    <row r="52" spans="1:14" s="8" customFormat="1" ht="45.75" customHeight="1" x14ac:dyDescent="0.25">
      <c r="A52" s="15"/>
      <c r="B52" s="6" t="s">
        <v>4</v>
      </c>
      <c r="C52" s="7">
        <f>SUM(D52:M52)</f>
        <v>29311020</v>
      </c>
      <c r="D52" s="7"/>
      <c r="E52" s="7">
        <v>2326930</v>
      </c>
      <c r="F52" s="7">
        <v>26984090</v>
      </c>
      <c r="G52" s="7"/>
      <c r="H52" s="7"/>
      <c r="I52" s="7"/>
      <c r="J52" s="7"/>
      <c r="K52" s="7"/>
      <c r="L52" s="7"/>
      <c r="M52" s="7"/>
      <c r="N52" s="17"/>
    </row>
    <row r="53" spans="1:14" s="8" customFormat="1" ht="20.25" customHeight="1" x14ac:dyDescent="0.25">
      <c r="A53" s="14" t="s">
        <v>50</v>
      </c>
      <c r="B53" s="6" t="s">
        <v>3</v>
      </c>
      <c r="C53" s="7">
        <f>C54</f>
        <v>1811610</v>
      </c>
      <c r="D53" s="7">
        <f t="shared" si="2"/>
        <v>0</v>
      </c>
      <c r="E53" s="7">
        <f t="shared" si="2"/>
        <v>649170</v>
      </c>
      <c r="F53" s="7">
        <f t="shared" si="2"/>
        <v>1162440</v>
      </c>
      <c r="G53" s="7">
        <f t="shared" si="2"/>
        <v>0</v>
      </c>
      <c r="H53" s="7">
        <f t="shared" si="2"/>
        <v>0</v>
      </c>
      <c r="I53" s="7">
        <f t="shared" si="2"/>
        <v>0</v>
      </c>
      <c r="J53" s="7">
        <f t="shared" si="2"/>
        <v>0</v>
      </c>
      <c r="K53" s="7">
        <f t="shared" si="2"/>
        <v>0</v>
      </c>
      <c r="L53" s="7">
        <f t="shared" si="2"/>
        <v>0</v>
      </c>
      <c r="M53" s="7">
        <f t="shared" si="2"/>
        <v>0</v>
      </c>
      <c r="N53" s="16" t="s">
        <v>2</v>
      </c>
    </row>
    <row r="54" spans="1:14" s="8" customFormat="1" ht="49.5" customHeight="1" x14ac:dyDescent="0.25">
      <c r="A54" s="15"/>
      <c r="B54" s="6" t="s">
        <v>4</v>
      </c>
      <c r="C54" s="7">
        <f>SUM(D54:M54)</f>
        <v>1811610</v>
      </c>
      <c r="D54" s="7"/>
      <c r="E54" s="7">
        <v>649170</v>
      </c>
      <c r="F54" s="7">
        <v>1162440</v>
      </c>
      <c r="G54" s="7"/>
      <c r="H54" s="7"/>
      <c r="I54" s="7"/>
      <c r="J54" s="7"/>
      <c r="K54" s="7"/>
      <c r="L54" s="7"/>
      <c r="M54" s="7"/>
      <c r="N54" s="17"/>
    </row>
    <row r="55" spans="1:14" s="8" customFormat="1" ht="20.25" customHeight="1" x14ac:dyDescent="0.25">
      <c r="A55" s="14" t="s">
        <v>53</v>
      </c>
      <c r="B55" s="6" t="s">
        <v>3</v>
      </c>
      <c r="C55" s="7">
        <f>C56</f>
        <v>5197195.71</v>
      </c>
      <c r="D55" s="7">
        <f t="shared" si="2"/>
        <v>0</v>
      </c>
      <c r="E55" s="7">
        <f t="shared" si="2"/>
        <v>0</v>
      </c>
      <c r="F55" s="7">
        <f t="shared" si="2"/>
        <v>5197195.71</v>
      </c>
      <c r="G55" s="7">
        <f t="shared" si="2"/>
        <v>0</v>
      </c>
      <c r="H55" s="7">
        <f t="shared" si="2"/>
        <v>0</v>
      </c>
      <c r="I55" s="7">
        <f t="shared" si="2"/>
        <v>0</v>
      </c>
      <c r="J55" s="7">
        <f t="shared" si="2"/>
        <v>0</v>
      </c>
      <c r="K55" s="7">
        <f t="shared" si="2"/>
        <v>0</v>
      </c>
      <c r="L55" s="7">
        <f t="shared" si="2"/>
        <v>0</v>
      </c>
      <c r="M55" s="7">
        <f t="shared" si="2"/>
        <v>0</v>
      </c>
      <c r="N55" s="16" t="s">
        <v>2</v>
      </c>
    </row>
    <row r="56" spans="1:14" s="8" customFormat="1" ht="36" customHeight="1" x14ac:dyDescent="0.25">
      <c r="A56" s="15"/>
      <c r="B56" s="6" t="s">
        <v>4</v>
      </c>
      <c r="C56" s="7">
        <f>SUM(D56:M56)</f>
        <v>5197195.71</v>
      </c>
      <c r="D56" s="7"/>
      <c r="E56" s="7"/>
      <c r="F56" s="7">
        <v>5197195.71</v>
      </c>
      <c r="G56" s="7"/>
      <c r="H56" s="7"/>
      <c r="I56" s="7"/>
      <c r="J56" s="7"/>
      <c r="K56" s="7"/>
      <c r="L56" s="7"/>
      <c r="M56" s="7"/>
      <c r="N56" s="17"/>
    </row>
    <row r="57" spans="1:14" s="8" customFormat="1" ht="21.75" customHeight="1" x14ac:dyDescent="0.25">
      <c r="A57" s="14" t="s">
        <v>54</v>
      </c>
      <c r="B57" s="6" t="s">
        <v>3</v>
      </c>
      <c r="C57" s="7">
        <f>C58</f>
        <v>99977610.370000005</v>
      </c>
      <c r="D57" s="7">
        <f t="shared" si="2"/>
        <v>0</v>
      </c>
      <c r="E57" s="7">
        <f t="shared" si="2"/>
        <v>0</v>
      </c>
      <c r="F57" s="7">
        <f t="shared" si="2"/>
        <v>6786938.6900000004</v>
      </c>
      <c r="G57" s="7">
        <f t="shared" si="2"/>
        <v>0</v>
      </c>
      <c r="H57" s="7">
        <f t="shared" si="2"/>
        <v>0</v>
      </c>
      <c r="I57" s="7">
        <f t="shared" si="2"/>
        <v>0</v>
      </c>
      <c r="J57" s="7">
        <f t="shared" si="2"/>
        <v>0</v>
      </c>
      <c r="K57" s="7">
        <f t="shared" si="2"/>
        <v>0</v>
      </c>
      <c r="L57" s="7">
        <f t="shared" si="2"/>
        <v>0</v>
      </c>
      <c r="M57" s="7">
        <f t="shared" si="2"/>
        <v>93190671.680000007</v>
      </c>
      <c r="N57" s="16" t="s">
        <v>2</v>
      </c>
    </row>
    <row r="58" spans="1:14" s="8" customFormat="1" ht="36" customHeight="1" x14ac:dyDescent="0.25">
      <c r="A58" s="15"/>
      <c r="B58" s="6" t="s">
        <v>4</v>
      </c>
      <c r="C58" s="7">
        <f>SUM(D58:M58)</f>
        <v>99977610.370000005</v>
      </c>
      <c r="D58" s="7"/>
      <c r="E58" s="7"/>
      <c r="F58" s="7">
        <v>6786938.6900000004</v>
      </c>
      <c r="G58" s="7"/>
      <c r="H58" s="7"/>
      <c r="I58" s="7"/>
      <c r="J58" s="7"/>
      <c r="K58" s="7"/>
      <c r="L58" s="7"/>
      <c r="M58" s="7">
        <v>93190671.680000007</v>
      </c>
      <c r="N58" s="17"/>
    </row>
    <row r="59" spans="1:14" s="8" customFormat="1" ht="25.5" customHeight="1" x14ac:dyDescent="0.25">
      <c r="A59" s="14" t="s">
        <v>55</v>
      </c>
      <c r="B59" s="6" t="s">
        <v>3</v>
      </c>
      <c r="C59" s="7">
        <f>C60</f>
        <v>316976320</v>
      </c>
      <c r="D59" s="7">
        <f t="shared" si="2"/>
        <v>158488160</v>
      </c>
      <c r="E59" s="7">
        <f t="shared" si="2"/>
        <v>158488160</v>
      </c>
      <c r="F59" s="7">
        <f t="shared" si="2"/>
        <v>0</v>
      </c>
      <c r="G59" s="7">
        <f t="shared" si="2"/>
        <v>0</v>
      </c>
      <c r="H59" s="7">
        <f t="shared" si="2"/>
        <v>0</v>
      </c>
      <c r="I59" s="7">
        <f t="shared" si="2"/>
        <v>0</v>
      </c>
      <c r="J59" s="7">
        <f t="shared" si="2"/>
        <v>0</v>
      </c>
      <c r="K59" s="7">
        <f t="shared" si="2"/>
        <v>0</v>
      </c>
      <c r="L59" s="7">
        <f t="shared" si="2"/>
        <v>0</v>
      </c>
      <c r="M59" s="7">
        <f t="shared" si="2"/>
        <v>0</v>
      </c>
      <c r="N59" s="16" t="s">
        <v>2</v>
      </c>
    </row>
    <row r="60" spans="1:14" s="8" customFormat="1" ht="38.25" customHeight="1" x14ac:dyDescent="0.25">
      <c r="A60" s="15"/>
      <c r="B60" s="6" t="s">
        <v>4</v>
      </c>
      <c r="C60" s="7">
        <f>SUM(D60:M60)</f>
        <v>316976320</v>
      </c>
      <c r="D60" s="7">
        <v>158488160</v>
      </c>
      <c r="E60" s="7">
        <v>158488160</v>
      </c>
      <c r="F60" s="7"/>
      <c r="G60" s="7"/>
      <c r="H60" s="7"/>
      <c r="I60" s="7"/>
      <c r="J60" s="7"/>
      <c r="K60" s="7"/>
      <c r="L60" s="7"/>
      <c r="M60" s="7"/>
      <c r="N60" s="17"/>
    </row>
    <row r="61" spans="1:14" s="8" customFormat="1" ht="27" customHeight="1" x14ac:dyDescent="0.25">
      <c r="A61" s="14" t="s">
        <v>56</v>
      </c>
      <c r="B61" s="6" t="s">
        <v>3</v>
      </c>
      <c r="C61" s="7">
        <f>C62</f>
        <v>126515820</v>
      </c>
      <c r="D61" s="7">
        <f t="shared" si="2"/>
        <v>0</v>
      </c>
      <c r="E61" s="7">
        <f t="shared" si="2"/>
        <v>0</v>
      </c>
      <c r="F61" s="7">
        <f t="shared" si="2"/>
        <v>126515820</v>
      </c>
      <c r="G61" s="7">
        <f t="shared" si="2"/>
        <v>0</v>
      </c>
      <c r="H61" s="7">
        <f t="shared" si="2"/>
        <v>0</v>
      </c>
      <c r="I61" s="7">
        <f t="shared" si="2"/>
        <v>0</v>
      </c>
      <c r="J61" s="7">
        <f t="shared" si="2"/>
        <v>0</v>
      </c>
      <c r="K61" s="7">
        <f t="shared" si="2"/>
        <v>0</v>
      </c>
      <c r="L61" s="7">
        <f t="shared" si="2"/>
        <v>0</v>
      </c>
      <c r="M61" s="7">
        <f t="shared" si="2"/>
        <v>0</v>
      </c>
      <c r="N61" s="16" t="s">
        <v>2</v>
      </c>
    </row>
    <row r="62" spans="1:14" s="8" customFormat="1" ht="33" customHeight="1" x14ac:dyDescent="0.25">
      <c r="A62" s="15"/>
      <c r="B62" s="6" t="s">
        <v>4</v>
      </c>
      <c r="C62" s="7">
        <f>SUM(D62:M62)</f>
        <v>126515820</v>
      </c>
      <c r="D62" s="7"/>
      <c r="E62" s="7"/>
      <c r="F62" s="7">
        <v>126515820</v>
      </c>
      <c r="G62" s="7"/>
      <c r="H62" s="7"/>
      <c r="I62" s="7"/>
      <c r="J62" s="7"/>
      <c r="K62" s="7"/>
      <c r="L62" s="7"/>
      <c r="M62" s="7"/>
      <c r="N62" s="17"/>
    </row>
    <row r="63" spans="1:14" s="8" customFormat="1" ht="27" customHeight="1" x14ac:dyDescent="0.25">
      <c r="A63" s="14" t="s">
        <v>57</v>
      </c>
      <c r="B63" s="6" t="s">
        <v>3</v>
      </c>
      <c r="C63" s="7">
        <f>C64</f>
        <v>135158267.05000001</v>
      </c>
      <c r="D63" s="7">
        <f t="shared" si="2"/>
        <v>0</v>
      </c>
      <c r="E63" s="7">
        <f t="shared" si="2"/>
        <v>5381147.0499999998</v>
      </c>
      <c r="F63" s="7">
        <f t="shared" si="2"/>
        <v>129777120</v>
      </c>
      <c r="G63" s="7">
        <f t="shared" si="2"/>
        <v>0</v>
      </c>
      <c r="H63" s="7">
        <f t="shared" si="2"/>
        <v>0</v>
      </c>
      <c r="I63" s="7">
        <f t="shared" si="2"/>
        <v>0</v>
      </c>
      <c r="J63" s="7">
        <f t="shared" si="2"/>
        <v>0</v>
      </c>
      <c r="K63" s="7">
        <f t="shared" si="2"/>
        <v>0</v>
      </c>
      <c r="L63" s="7">
        <f t="shared" si="2"/>
        <v>0</v>
      </c>
      <c r="M63" s="7">
        <f t="shared" si="2"/>
        <v>0</v>
      </c>
      <c r="N63" s="16" t="s">
        <v>2</v>
      </c>
    </row>
    <row r="64" spans="1:14" s="8" customFormat="1" ht="37.5" customHeight="1" x14ac:dyDescent="0.25">
      <c r="A64" s="15"/>
      <c r="B64" s="6" t="s">
        <v>4</v>
      </c>
      <c r="C64" s="7">
        <f>SUM(D64:M64)</f>
        <v>135158267.05000001</v>
      </c>
      <c r="D64" s="7"/>
      <c r="E64" s="7">
        <v>5381147.0499999998</v>
      </c>
      <c r="F64" s="7">
        <v>129777120</v>
      </c>
      <c r="G64" s="7"/>
      <c r="H64" s="7"/>
      <c r="I64" s="7"/>
      <c r="J64" s="7"/>
      <c r="K64" s="7"/>
      <c r="L64" s="7"/>
      <c r="M64" s="7"/>
      <c r="N64" s="17"/>
    </row>
    <row r="65" spans="1:14" s="8" customFormat="1" ht="22.5" customHeight="1" x14ac:dyDescent="0.25">
      <c r="A65" s="14" t="s">
        <v>59</v>
      </c>
      <c r="B65" s="6" t="s">
        <v>3</v>
      </c>
      <c r="C65" s="7">
        <f>C66</f>
        <v>523661717.24000001</v>
      </c>
      <c r="D65" s="7">
        <f t="shared" ref="D65:M65" si="4">D66</f>
        <v>1202899.1299999999</v>
      </c>
      <c r="E65" s="7">
        <f t="shared" si="4"/>
        <v>28839208.109999999</v>
      </c>
      <c r="F65" s="7">
        <f t="shared" si="4"/>
        <v>94370730</v>
      </c>
      <c r="G65" s="7">
        <f t="shared" si="4"/>
        <v>173766560</v>
      </c>
      <c r="H65" s="7">
        <f t="shared" si="4"/>
        <v>8715250</v>
      </c>
      <c r="I65" s="7">
        <f t="shared" si="4"/>
        <v>216767070</v>
      </c>
      <c r="J65" s="7">
        <f t="shared" si="4"/>
        <v>0</v>
      </c>
      <c r="K65" s="7">
        <f t="shared" si="4"/>
        <v>0</v>
      </c>
      <c r="L65" s="7">
        <f t="shared" si="4"/>
        <v>0</v>
      </c>
      <c r="M65" s="7">
        <f t="shared" si="4"/>
        <v>0</v>
      </c>
      <c r="N65" s="16" t="s">
        <v>2</v>
      </c>
    </row>
    <row r="66" spans="1:14" s="8" customFormat="1" ht="63" customHeight="1" x14ac:dyDescent="0.25">
      <c r="A66" s="15"/>
      <c r="B66" s="6" t="s">
        <v>4</v>
      </c>
      <c r="C66" s="7">
        <f>C68+C70+C72+C74+C76+C78+C80</f>
        <v>523661717.24000001</v>
      </c>
      <c r="D66" s="7">
        <f t="shared" ref="D66:M66" si="5">D68+D70+D72+D74+D76+D78+D80</f>
        <v>1202899.1299999999</v>
      </c>
      <c r="E66" s="7">
        <f t="shared" si="5"/>
        <v>28839208.109999999</v>
      </c>
      <c r="F66" s="7">
        <f t="shared" si="5"/>
        <v>94370730</v>
      </c>
      <c r="G66" s="7">
        <f t="shared" si="5"/>
        <v>173766560</v>
      </c>
      <c r="H66" s="7">
        <f t="shared" si="5"/>
        <v>8715250</v>
      </c>
      <c r="I66" s="7">
        <f t="shared" si="5"/>
        <v>216767070</v>
      </c>
      <c r="J66" s="7">
        <f t="shared" si="5"/>
        <v>0</v>
      </c>
      <c r="K66" s="7">
        <f t="shared" si="5"/>
        <v>0</v>
      </c>
      <c r="L66" s="7">
        <f t="shared" si="5"/>
        <v>0</v>
      </c>
      <c r="M66" s="7">
        <f t="shared" si="5"/>
        <v>0</v>
      </c>
      <c r="N66" s="17"/>
    </row>
    <row r="67" spans="1:14" s="8" customFormat="1" ht="21" customHeight="1" x14ac:dyDescent="0.25">
      <c r="A67" s="14" t="s">
        <v>60</v>
      </c>
      <c r="B67" s="6" t="s">
        <v>3</v>
      </c>
      <c r="C67" s="7">
        <f>C68</f>
        <v>28107987.239999998</v>
      </c>
      <c r="D67" s="7">
        <f t="shared" ref="D67:M79" si="6">D68</f>
        <v>1202899.1299999999</v>
      </c>
      <c r="E67" s="7">
        <f t="shared" si="6"/>
        <v>26905088.109999999</v>
      </c>
      <c r="F67" s="7">
        <f t="shared" si="6"/>
        <v>0</v>
      </c>
      <c r="G67" s="7">
        <f t="shared" si="6"/>
        <v>0</v>
      </c>
      <c r="H67" s="7">
        <f t="shared" si="6"/>
        <v>0</v>
      </c>
      <c r="I67" s="7">
        <f t="shared" si="6"/>
        <v>0</v>
      </c>
      <c r="J67" s="7">
        <f t="shared" si="6"/>
        <v>0</v>
      </c>
      <c r="K67" s="7">
        <f t="shared" si="6"/>
        <v>0</v>
      </c>
      <c r="L67" s="7">
        <f t="shared" si="6"/>
        <v>0</v>
      </c>
      <c r="M67" s="7">
        <f t="shared" si="6"/>
        <v>0</v>
      </c>
      <c r="N67" s="16" t="s">
        <v>2</v>
      </c>
    </row>
    <row r="68" spans="1:14" s="8" customFormat="1" ht="39.75" customHeight="1" x14ac:dyDescent="0.25">
      <c r="A68" s="15"/>
      <c r="B68" s="6" t="s">
        <v>4</v>
      </c>
      <c r="C68" s="7">
        <f>SUM(D68:M68)</f>
        <v>28107987.239999998</v>
      </c>
      <c r="D68" s="7">
        <v>1202899.1299999999</v>
      </c>
      <c r="E68" s="7">
        <v>26905088.109999999</v>
      </c>
      <c r="F68" s="7"/>
      <c r="G68" s="7"/>
      <c r="H68" s="7"/>
      <c r="I68" s="7"/>
      <c r="J68" s="7"/>
      <c r="K68" s="7"/>
      <c r="L68" s="7"/>
      <c r="M68" s="7"/>
      <c r="N68" s="17"/>
    </row>
    <row r="69" spans="1:14" s="8" customFormat="1" ht="21.75" customHeight="1" x14ac:dyDescent="0.25">
      <c r="A69" s="14" t="s">
        <v>61</v>
      </c>
      <c r="B69" s="6" t="s">
        <v>3</v>
      </c>
      <c r="C69" s="7">
        <f>C70</f>
        <v>177041540</v>
      </c>
      <c r="D69" s="7">
        <f t="shared" si="6"/>
        <v>0</v>
      </c>
      <c r="E69" s="7">
        <f t="shared" si="6"/>
        <v>0</v>
      </c>
      <c r="F69" s="7">
        <f t="shared" si="6"/>
        <v>3274980</v>
      </c>
      <c r="G69" s="7">
        <f t="shared" si="6"/>
        <v>173766560</v>
      </c>
      <c r="H69" s="7">
        <f t="shared" si="6"/>
        <v>0</v>
      </c>
      <c r="I69" s="7">
        <f t="shared" si="6"/>
        <v>0</v>
      </c>
      <c r="J69" s="7">
        <f t="shared" si="6"/>
        <v>0</v>
      </c>
      <c r="K69" s="7">
        <f t="shared" si="6"/>
        <v>0</v>
      </c>
      <c r="L69" s="7">
        <f t="shared" si="6"/>
        <v>0</v>
      </c>
      <c r="M69" s="7">
        <f t="shared" si="6"/>
        <v>0</v>
      </c>
      <c r="N69" s="16" t="s">
        <v>2</v>
      </c>
    </row>
    <row r="70" spans="1:14" s="8" customFormat="1" ht="37.5" customHeight="1" x14ac:dyDescent="0.25">
      <c r="A70" s="15"/>
      <c r="B70" s="6" t="s">
        <v>4</v>
      </c>
      <c r="C70" s="7">
        <f>SUM(D70:M70)</f>
        <v>177041540</v>
      </c>
      <c r="D70" s="7"/>
      <c r="E70" s="7"/>
      <c r="F70" s="7">
        <v>3274980</v>
      </c>
      <c r="G70" s="7">
        <v>173766560</v>
      </c>
      <c r="H70" s="7"/>
      <c r="I70" s="7"/>
      <c r="J70" s="7"/>
      <c r="K70" s="7"/>
      <c r="L70" s="7"/>
      <c r="M70" s="7"/>
      <c r="N70" s="17"/>
    </row>
    <row r="71" spans="1:14" s="8" customFormat="1" ht="24" customHeight="1" x14ac:dyDescent="0.25">
      <c r="A71" s="14" t="s">
        <v>62</v>
      </c>
      <c r="B71" s="6" t="s">
        <v>3</v>
      </c>
      <c r="C71" s="7">
        <f>C72</f>
        <v>93029870</v>
      </c>
      <c r="D71" s="7">
        <f t="shared" si="6"/>
        <v>0</v>
      </c>
      <c r="E71" s="7">
        <f t="shared" si="6"/>
        <v>1934120</v>
      </c>
      <c r="F71" s="7">
        <f t="shared" si="6"/>
        <v>91095750</v>
      </c>
      <c r="G71" s="7">
        <f t="shared" si="6"/>
        <v>0</v>
      </c>
      <c r="H71" s="7">
        <f t="shared" si="6"/>
        <v>0</v>
      </c>
      <c r="I71" s="7">
        <f t="shared" si="6"/>
        <v>0</v>
      </c>
      <c r="J71" s="7">
        <f t="shared" si="6"/>
        <v>0</v>
      </c>
      <c r="K71" s="7">
        <f t="shared" si="6"/>
        <v>0</v>
      </c>
      <c r="L71" s="7">
        <f t="shared" si="6"/>
        <v>0</v>
      </c>
      <c r="M71" s="7">
        <f t="shared" si="6"/>
        <v>0</v>
      </c>
      <c r="N71" s="16" t="s">
        <v>2</v>
      </c>
    </row>
    <row r="72" spans="1:14" s="8" customFormat="1" ht="46.5" customHeight="1" x14ac:dyDescent="0.25">
      <c r="A72" s="15"/>
      <c r="B72" s="6" t="s">
        <v>4</v>
      </c>
      <c r="C72" s="7">
        <f>SUM(D72:M72)</f>
        <v>93029870</v>
      </c>
      <c r="D72" s="7"/>
      <c r="E72" s="7">
        <v>1934120</v>
      </c>
      <c r="F72" s="7">
        <v>91095750</v>
      </c>
      <c r="G72" s="7"/>
      <c r="H72" s="7"/>
      <c r="I72" s="7"/>
      <c r="J72" s="7"/>
      <c r="K72" s="7"/>
      <c r="L72" s="7"/>
      <c r="M72" s="7"/>
      <c r="N72" s="17"/>
    </row>
    <row r="73" spans="1:14" s="8" customFormat="1" ht="21.75" customHeight="1" x14ac:dyDescent="0.25">
      <c r="A73" s="14" t="s">
        <v>63</v>
      </c>
      <c r="B73" s="6" t="s">
        <v>3</v>
      </c>
      <c r="C73" s="7">
        <f>C74</f>
        <v>174306850</v>
      </c>
      <c r="D73" s="7">
        <f t="shared" si="6"/>
        <v>0</v>
      </c>
      <c r="E73" s="7">
        <f t="shared" si="6"/>
        <v>0</v>
      </c>
      <c r="F73" s="7">
        <f t="shared" si="6"/>
        <v>0</v>
      </c>
      <c r="G73" s="7">
        <f t="shared" si="6"/>
        <v>0</v>
      </c>
      <c r="H73" s="7">
        <f t="shared" si="6"/>
        <v>4324210</v>
      </c>
      <c r="I73" s="7">
        <f t="shared" si="6"/>
        <v>169982640</v>
      </c>
      <c r="J73" s="7">
        <f t="shared" si="6"/>
        <v>0</v>
      </c>
      <c r="K73" s="7">
        <f t="shared" si="6"/>
        <v>0</v>
      </c>
      <c r="L73" s="7">
        <f t="shared" si="6"/>
        <v>0</v>
      </c>
      <c r="M73" s="7">
        <f t="shared" si="6"/>
        <v>0</v>
      </c>
      <c r="N73" s="16" t="s">
        <v>2</v>
      </c>
    </row>
    <row r="74" spans="1:14" s="8" customFormat="1" ht="43.5" customHeight="1" x14ac:dyDescent="0.25">
      <c r="A74" s="15"/>
      <c r="B74" s="6" t="s">
        <v>4</v>
      </c>
      <c r="C74" s="7">
        <f>SUM(D74:M74)</f>
        <v>174306850</v>
      </c>
      <c r="D74" s="7"/>
      <c r="E74" s="7"/>
      <c r="F74" s="7"/>
      <c r="G74" s="7"/>
      <c r="H74" s="7">
        <v>4324210</v>
      </c>
      <c r="I74" s="7">
        <v>169982640</v>
      </c>
      <c r="J74" s="7"/>
      <c r="K74" s="7"/>
      <c r="L74" s="7"/>
      <c r="M74" s="7"/>
      <c r="N74" s="17"/>
    </row>
    <row r="75" spans="1:14" s="8" customFormat="1" ht="22.5" customHeight="1" x14ac:dyDescent="0.25">
      <c r="A75" s="14" t="s">
        <v>64</v>
      </c>
      <c r="B75" s="6" t="s">
        <v>3</v>
      </c>
      <c r="C75" s="7">
        <f>C76</f>
        <v>31684930</v>
      </c>
      <c r="D75" s="7">
        <f t="shared" si="6"/>
        <v>0</v>
      </c>
      <c r="E75" s="7">
        <f t="shared" si="6"/>
        <v>0</v>
      </c>
      <c r="F75" s="7">
        <f t="shared" si="6"/>
        <v>0</v>
      </c>
      <c r="G75" s="7">
        <f t="shared" si="6"/>
        <v>0</v>
      </c>
      <c r="H75" s="7">
        <f t="shared" si="6"/>
        <v>2337540</v>
      </c>
      <c r="I75" s="7">
        <f t="shared" si="6"/>
        <v>29347390</v>
      </c>
      <c r="J75" s="7">
        <f t="shared" si="6"/>
        <v>0</v>
      </c>
      <c r="K75" s="7">
        <f t="shared" si="6"/>
        <v>0</v>
      </c>
      <c r="L75" s="7">
        <f t="shared" si="6"/>
        <v>0</v>
      </c>
      <c r="M75" s="7">
        <f t="shared" si="6"/>
        <v>0</v>
      </c>
      <c r="N75" s="16" t="s">
        <v>2</v>
      </c>
    </row>
    <row r="76" spans="1:14" s="8" customFormat="1" ht="36.75" customHeight="1" x14ac:dyDescent="0.25">
      <c r="A76" s="15"/>
      <c r="B76" s="6" t="s">
        <v>4</v>
      </c>
      <c r="C76" s="7">
        <f>SUM(D76:M76)</f>
        <v>31684930</v>
      </c>
      <c r="D76" s="7"/>
      <c r="E76" s="7"/>
      <c r="F76" s="7"/>
      <c r="G76" s="7"/>
      <c r="H76" s="7">
        <v>2337540</v>
      </c>
      <c r="I76" s="7">
        <v>29347390</v>
      </c>
      <c r="J76" s="7"/>
      <c r="K76" s="7"/>
      <c r="L76" s="7"/>
      <c r="M76" s="7"/>
      <c r="N76" s="17"/>
    </row>
    <row r="77" spans="1:14" s="8" customFormat="1" ht="23.25" customHeight="1" x14ac:dyDescent="0.25">
      <c r="A77" s="14" t="s">
        <v>65</v>
      </c>
      <c r="B77" s="6" t="s">
        <v>3</v>
      </c>
      <c r="C77" s="7">
        <f>C78</f>
        <v>9537490</v>
      </c>
      <c r="D77" s="7">
        <f t="shared" si="6"/>
        <v>0</v>
      </c>
      <c r="E77" s="7">
        <f t="shared" si="6"/>
        <v>0</v>
      </c>
      <c r="F77" s="7">
        <f t="shared" si="6"/>
        <v>0</v>
      </c>
      <c r="G77" s="7">
        <f t="shared" si="6"/>
        <v>0</v>
      </c>
      <c r="H77" s="7">
        <f t="shared" si="6"/>
        <v>818360</v>
      </c>
      <c r="I77" s="7">
        <f t="shared" si="6"/>
        <v>8719130</v>
      </c>
      <c r="J77" s="7">
        <f t="shared" si="6"/>
        <v>0</v>
      </c>
      <c r="K77" s="7">
        <f t="shared" si="6"/>
        <v>0</v>
      </c>
      <c r="L77" s="7">
        <f t="shared" si="6"/>
        <v>0</v>
      </c>
      <c r="M77" s="7">
        <f t="shared" si="6"/>
        <v>0</v>
      </c>
      <c r="N77" s="16" t="s">
        <v>2</v>
      </c>
    </row>
    <row r="78" spans="1:14" s="8" customFormat="1" ht="44.25" customHeight="1" x14ac:dyDescent="0.25">
      <c r="A78" s="15"/>
      <c r="B78" s="6" t="s">
        <v>4</v>
      </c>
      <c r="C78" s="7">
        <f>SUM(D78:M78)</f>
        <v>9537490</v>
      </c>
      <c r="D78" s="7"/>
      <c r="E78" s="7"/>
      <c r="F78" s="7"/>
      <c r="G78" s="7"/>
      <c r="H78" s="7">
        <v>818360</v>
      </c>
      <c r="I78" s="7">
        <v>8719130</v>
      </c>
      <c r="J78" s="7"/>
      <c r="K78" s="7"/>
      <c r="L78" s="7"/>
      <c r="M78" s="7"/>
      <c r="N78" s="17"/>
    </row>
    <row r="79" spans="1:14" s="8" customFormat="1" ht="21" customHeight="1" x14ac:dyDescent="0.25">
      <c r="A79" s="14" t="s">
        <v>66</v>
      </c>
      <c r="B79" s="6" t="s">
        <v>3</v>
      </c>
      <c r="C79" s="7">
        <f>C80</f>
        <v>9953050</v>
      </c>
      <c r="D79" s="7">
        <f t="shared" si="6"/>
        <v>0</v>
      </c>
      <c r="E79" s="7">
        <f t="shared" si="6"/>
        <v>0</v>
      </c>
      <c r="F79" s="7">
        <f t="shared" si="6"/>
        <v>0</v>
      </c>
      <c r="G79" s="7">
        <f t="shared" si="6"/>
        <v>0</v>
      </c>
      <c r="H79" s="7">
        <f t="shared" si="6"/>
        <v>1235140</v>
      </c>
      <c r="I79" s="7">
        <f t="shared" si="6"/>
        <v>8717910</v>
      </c>
      <c r="J79" s="7">
        <f t="shared" si="6"/>
        <v>0</v>
      </c>
      <c r="K79" s="7">
        <f t="shared" si="6"/>
        <v>0</v>
      </c>
      <c r="L79" s="7">
        <f t="shared" si="6"/>
        <v>0</v>
      </c>
      <c r="M79" s="7">
        <f t="shared" si="6"/>
        <v>0</v>
      </c>
      <c r="N79" s="16" t="s">
        <v>2</v>
      </c>
    </row>
    <row r="80" spans="1:14" s="8" customFormat="1" ht="39.75" customHeight="1" x14ac:dyDescent="0.25">
      <c r="A80" s="15"/>
      <c r="B80" s="6" t="s">
        <v>4</v>
      </c>
      <c r="C80" s="7">
        <f>SUM(D80:M80)</f>
        <v>9953050</v>
      </c>
      <c r="D80" s="7"/>
      <c r="E80" s="7"/>
      <c r="F80" s="7"/>
      <c r="G80" s="7"/>
      <c r="H80" s="7">
        <v>1235140</v>
      </c>
      <c r="I80" s="7">
        <v>8717910</v>
      </c>
      <c r="J80" s="7"/>
      <c r="K80" s="7"/>
      <c r="L80" s="7"/>
      <c r="M80" s="7"/>
      <c r="N80" s="17"/>
    </row>
    <row r="81" spans="1:14" s="8" customFormat="1" ht="34.5" customHeight="1" x14ac:dyDescent="0.25">
      <c r="A81" s="14" t="s">
        <v>67</v>
      </c>
      <c r="B81" s="6" t="s">
        <v>3</v>
      </c>
      <c r="C81" s="7">
        <f>C82</f>
        <v>30000000</v>
      </c>
      <c r="D81" s="7">
        <f t="shared" ref="D81:M81" si="7">D82</f>
        <v>0</v>
      </c>
      <c r="E81" s="7">
        <f t="shared" si="7"/>
        <v>30000000</v>
      </c>
      <c r="F81" s="7">
        <f t="shared" si="7"/>
        <v>0</v>
      </c>
      <c r="G81" s="7">
        <f t="shared" si="7"/>
        <v>0</v>
      </c>
      <c r="H81" s="7">
        <f t="shared" si="7"/>
        <v>0</v>
      </c>
      <c r="I81" s="7">
        <f t="shared" si="7"/>
        <v>0</v>
      </c>
      <c r="J81" s="7">
        <f t="shared" si="7"/>
        <v>0</v>
      </c>
      <c r="K81" s="7">
        <f t="shared" si="7"/>
        <v>0</v>
      </c>
      <c r="L81" s="7">
        <f t="shared" si="7"/>
        <v>0</v>
      </c>
      <c r="M81" s="7">
        <f t="shared" si="7"/>
        <v>0</v>
      </c>
      <c r="N81" s="16" t="s">
        <v>2</v>
      </c>
    </row>
    <row r="82" spans="1:14" s="8" customFormat="1" ht="63.75" customHeight="1" x14ac:dyDescent="0.25">
      <c r="A82" s="15"/>
      <c r="B82" s="6" t="s">
        <v>4</v>
      </c>
      <c r="C82" s="7">
        <f>C84+C86+C88+C90</f>
        <v>30000000</v>
      </c>
      <c r="D82" s="7">
        <f t="shared" ref="D82:M82" si="8">D84+D86+D88+D90</f>
        <v>0</v>
      </c>
      <c r="E82" s="7">
        <f t="shared" si="8"/>
        <v>30000000</v>
      </c>
      <c r="F82" s="7">
        <f t="shared" si="8"/>
        <v>0</v>
      </c>
      <c r="G82" s="7">
        <f t="shared" si="8"/>
        <v>0</v>
      </c>
      <c r="H82" s="7">
        <f t="shared" si="8"/>
        <v>0</v>
      </c>
      <c r="I82" s="7">
        <f t="shared" si="8"/>
        <v>0</v>
      </c>
      <c r="J82" s="7">
        <f t="shared" si="8"/>
        <v>0</v>
      </c>
      <c r="K82" s="7">
        <f t="shared" si="8"/>
        <v>0</v>
      </c>
      <c r="L82" s="7">
        <f t="shared" si="8"/>
        <v>0</v>
      </c>
      <c r="M82" s="7">
        <f t="shared" si="8"/>
        <v>0</v>
      </c>
      <c r="N82" s="17"/>
    </row>
    <row r="83" spans="1:14" s="8" customFormat="1" ht="21.75" customHeight="1" x14ac:dyDescent="0.25">
      <c r="A83" s="14" t="s">
        <v>68</v>
      </c>
      <c r="B83" s="6" t="s">
        <v>3</v>
      </c>
      <c r="C83" s="7">
        <f>C84</f>
        <v>6534460</v>
      </c>
      <c r="D83" s="7">
        <f t="shared" ref="D83:M89" si="9">D84</f>
        <v>0</v>
      </c>
      <c r="E83" s="7">
        <f t="shared" si="9"/>
        <v>6534460</v>
      </c>
      <c r="F83" s="7">
        <f t="shared" si="9"/>
        <v>0</v>
      </c>
      <c r="G83" s="7">
        <f t="shared" si="9"/>
        <v>0</v>
      </c>
      <c r="H83" s="7">
        <f t="shared" si="9"/>
        <v>0</v>
      </c>
      <c r="I83" s="7">
        <f t="shared" si="9"/>
        <v>0</v>
      </c>
      <c r="J83" s="7">
        <f t="shared" si="9"/>
        <v>0</v>
      </c>
      <c r="K83" s="7">
        <f t="shared" si="9"/>
        <v>0</v>
      </c>
      <c r="L83" s="7">
        <f t="shared" si="9"/>
        <v>0</v>
      </c>
      <c r="M83" s="7">
        <f t="shared" si="9"/>
        <v>0</v>
      </c>
      <c r="N83" s="16" t="s">
        <v>2</v>
      </c>
    </row>
    <row r="84" spans="1:14" s="8" customFormat="1" ht="34.5" customHeight="1" x14ac:dyDescent="0.25">
      <c r="A84" s="15"/>
      <c r="B84" s="6" t="s">
        <v>4</v>
      </c>
      <c r="C84" s="7">
        <f>SUM(D84:M84)</f>
        <v>6534460</v>
      </c>
      <c r="D84" s="7"/>
      <c r="E84" s="7">
        <v>6534460</v>
      </c>
      <c r="F84" s="7"/>
      <c r="G84" s="7"/>
      <c r="H84" s="7"/>
      <c r="I84" s="7"/>
      <c r="J84" s="7"/>
      <c r="K84" s="7"/>
      <c r="L84" s="7"/>
      <c r="M84" s="7"/>
      <c r="N84" s="17"/>
    </row>
    <row r="85" spans="1:14" s="8" customFormat="1" ht="21" customHeight="1" x14ac:dyDescent="0.25">
      <c r="A85" s="14" t="s">
        <v>69</v>
      </c>
      <c r="B85" s="6" t="s">
        <v>3</v>
      </c>
      <c r="C85" s="7">
        <f>C86</f>
        <v>2193530</v>
      </c>
      <c r="D85" s="7">
        <f t="shared" si="9"/>
        <v>0</v>
      </c>
      <c r="E85" s="7">
        <f t="shared" si="9"/>
        <v>2193530</v>
      </c>
      <c r="F85" s="7">
        <f t="shared" si="9"/>
        <v>0</v>
      </c>
      <c r="G85" s="7">
        <f t="shared" si="9"/>
        <v>0</v>
      </c>
      <c r="H85" s="7">
        <f t="shared" si="9"/>
        <v>0</v>
      </c>
      <c r="I85" s="7">
        <f t="shared" si="9"/>
        <v>0</v>
      </c>
      <c r="J85" s="7">
        <f t="shared" si="9"/>
        <v>0</v>
      </c>
      <c r="K85" s="7">
        <f t="shared" si="9"/>
        <v>0</v>
      </c>
      <c r="L85" s="7">
        <f t="shared" si="9"/>
        <v>0</v>
      </c>
      <c r="M85" s="7">
        <f t="shared" si="9"/>
        <v>0</v>
      </c>
      <c r="N85" s="16" t="s">
        <v>2</v>
      </c>
    </row>
    <row r="86" spans="1:14" s="8" customFormat="1" ht="34.5" customHeight="1" x14ac:dyDescent="0.25">
      <c r="A86" s="15"/>
      <c r="B86" s="6" t="s">
        <v>4</v>
      </c>
      <c r="C86" s="7">
        <f>SUM(D86:M86)</f>
        <v>2193530</v>
      </c>
      <c r="D86" s="7"/>
      <c r="E86" s="7">
        <v>2193530</v>
      </c>
      <c r="F86" s="7"/>
      <c r="G86" s="7"/>
      <c r="H86" s="7"/>
      <c r="I86" s="7"/>
      <c r="J86" s="7"/>
      <c r="K86" s="7"/>
      <c r="L86" s="7"/>
      <c r="M86" s="7"/>
      <c r="N86" s="17"/>
    </row>
    <row r="87" spans="1:14" s="8" customFormat="1" ht="21.75" customHeight="1" x14ac:dyDescent="0.25">
      <c r="A87" s="14" t="s">
        <v>70</v>
      </c>
      <c r="B87" s="6" t="s">
        <v>3</v>
      </c>
      <c r="C87" s="7">
        <f>C88</f>
        <v>13616340</v>
      </c>
      <c r="D87" s="7">
        <f t="shared" si="9"/>
        <v>0</v>
      </c>
      <c r="E87" s="7">
        <f t="shared" si="9"/>
        <v>13616340</v>
      </c>
      <c r="F87" s="7">
        <f t="shared" si="9"/>
        <v>0</v>
      </c>
      <c r="G87" s="7">
        <f t="shared" si="9"/>
        <v>0</v>
      </c>
      <c r="H87" s="7">
        <f t="shared" si="9"/>
        <v>0</v>
      </c>
      <c r="I87" s="7">
        <f t="shared" si="9"/>
        <v>0</v>
      </c>
      <c r="J87" s="7">
        <f t="shared" si="9"/>
        <v>0</v>
      </c>
      <c r="K87" s="7">
        <f t="shared" si="9"/>
        <v>0</v>
      </c>
      <c r="L87" s="7">
        <f t="shared" si="9"/>
        <v>0</v>
      </c>
      <c r="M87" s="7">
        <f t="shared" si="9"/>
        <v>0</v>
      </c>
      <c r="N87" s="16" t="s">
        <v>2</v>
      </c>
    </row>
    <row r="88" spans="1:14" s="8" customFormat="1" ht="34.5" customHeight="1" x14ac:dyDescent="0.25">
      <c r="A88" s="15"/>
      <c r="B88" s="6" t="s">
        <v>4</v>
      </c>
      <c r="C88" s="7">
        <f>SUM(D88:M88)</f>
        <v>13616340</v>
      </c>
      <c r="D88" s="7"/>
      <c r="E88" s="7">
        <v>13616340</v>
      </c>
      <c r="F88" s="7"/>
      <c r="G88" s="7"/>
      <c r="H88" s="7"/>
      <c r="I88" s="7"/>
      <c r="J88" s="7"/>
      <c r="K88" s="7"/>
      <c r="L88" s="7"/>
      <c r="M88" s="7"/>
      <c r="N88" s="17"/>
    </row>
    <row r="89" spans="1:14" s="8" customFormat="1" ht="34.5" customHeight="1" x14ac:dyDescent="0.25">
      <c r="A89" s="14" t="s">
        <v>71</v>
      </c>
      <c r="B89" s="6" t="s">
        <v>3</v>
      </c>
      <c r="C89" s="7">
        <f>C90</f>
        <v>7655670</v>
      </c>
      <c r="D89" s="7">
        <f t="shared" si="9"/>
        <v>0</v>
      </c>
      <c r="E89" s="7">
        <f t="shared" si="9"/>
        <v>7655670</v>
      </c>
      <c r="F89" s="7">
        <f t="shared" si="9"/>
        <v>0</v>
      </c>
      <c r="G89" s="7">
        <f t="shared" si="9"/>
        <v>0</v>
      </c>
      <c r="H89" s="7">
        <f t="shared" si="9"/>
        <v>0</v>
      </c>
      <c r="I89" s="7">
        <f t="shared" si="9"/>
        <v>0</v>
      </c>
      <c r="J89" s="7">
        <f t="shared" si="9"/>
        <v>0</v>
      </c>
      <c r="K89" s="7">
        <f t="shared" si="9"/>
        <v>0</v>
      </c>
      <c r="L89" s="7">
        <f t="shared" si="9"/>
        <v>0</v>
      </c>
      <c r="M89" s="7">
        <f t="shared" si="9"/>
        <v>0</v>
      </c>
      <c r="N89" s="16" t="s">
        <v>2</v>
      </c>
    </row>
    <row r="90" spans="1:14" s="8" customFormat="1" ht="46.5" customHeight="1" x14ac:dyDescent="0.25">
      <c r="A90" s="15"/>
      <c r="B90" s="6" t="s">
        <v>4</v>
      </c>
      <c r="C90" s="7">
        <f>SUM(D90:M90)</f>
        <v>7655670</v>
      </c>
      <c r="D90" s="7"/>
      <c r="E90" s="7">
        <v>7655670</v>
      </c>
      <c r="F90" s="7"/>
      <c r="G90" s="7"/>
      <c r="H90" s="7"/>
      <c r="I90" s="7"/>
      <c r="J90" s="7"/>
      <c r="K90" s="7"/>
      <c r="L90" s="7"/>
      <c r="M90" s="7"/>
      <c r="N90" s="17"/>
    </row>
    <row r="91" spans="1:14" s="8" customFormat="1" ht="18.75" customHeight="1" x14ac:dyDescent="0.25">
      <c r="A91" s="14" t="s">
        <v>28</v>
      </c>
      <c r="B91" s="6" t="s">
        <v>3</v>
      </c>
      <c r="C91" s="7">
        <f>C93+C94+C92</f>
        <v>4663180226.7200003</v>
      </c>
      <c r="D91" s="7">
        <f t="shared" ref="D91:M91" si="10">D93+D94+D92</f>
        <v>241577252.13</v>
      </c>
      <c r="E91" s="7">
        <f t="shared" si="10"/>
        <v>935684665.41999996</v>
      </c>
      <c r="F91" s="7">
        <f t="shared" si="10"/>
        <v>1532957012.4900002</v>
      </c>
      <c r="G91" s="7">
        <f t="shared" si="10"/>
        <v>573766560</v>
      </c>
      <c r="H91" s="7">
        <f t="shared" si="10"/>
        <v>408715250</v>
      </c>
      <c r="I91" s="7">
        <f t="shared" si="10"/>
        <v>616767070</v>
      </c>
      <c r="J91" s="7">
        <f t="shared" si="10"/>
        <v>260521745</v>
      </c>
      <c r="K91" s="7">
        <f t="shared" si="10"/>
        <v>0</v>
      </c>
      <c r="L91" s="7">
        <f t="shared" si="10"/>
        <v>0</v>
      </c>
      <c r="M91" s="7">
        <f t="shared" si="10"/>
        <v>93190671.680000007</v>
      </c>
      <c r="N91" s="16"/>
    </row>
    <row r="92" spans="1:14" s="8" customFormat="1" ht="51.75" customHeight="1" x14ac:dyDescent="0.25">
      <c r="A92" s="19"/>
      <c r="B92" s="6" t="s">
        <v>29</v>
      </c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20"/>
    </row>
    <row r="93" spans="1:14" s="8" customFormat="1" ht="50.25" customHeight="1" x14ac:dyDescent="0.25">
      <c r="A93" s="19"/>
      <c r="B93" s="6" t="s">
        <v>17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20"/>
    </row>
    <row r="94" spans="1:14" s="8" customFormat="1" ht="34.5" customHeight="1" x14ac:dyDescent="0.25">
      <c r="A94" s="15"/>
      <c r="B94" s="6" t="s">
        <v>4</v>
      </c>
      <c r="C94" s="7">
        <f t="shared" ref="C94:M94" si="11">C20+C66+C82</f>
        <v>4663180226.7200003</v>
      </c>
      <c r="D94" s="7">
        <f t="shared" si="11"/>
        <v>241577252.13</v>
      </c>
      <c r="E94" s="7">
        <f t="shared" si="11"/>
        <v>935684665.41999996</v>
      </c>
      <c r="F94" s="7">
        <f t="shared" si="11"/>
        <v>1532957012.4900002</v>
      </c>
      <c r="G94" s="7">
        <f t="shared" si="11"/>
        <v>573766560</v>
      </c>
      <c r="H94" s="7">
        <f t="shared" si="11"/>
        <v>408715250</v>
      </c>
      <c r="I94" s="7">
        <f t="shared" si="11"/>
        <v>616767070</v>
      </c>
      <c r="J94" s="7">
        <f t="shared" si="11"/>
        <v>260521745</v>
      </c>
      <c r="K94" s="7">
        <f t="shared" si="11"/>
        <v>0</v>
      </c>
      <c r="L94" s="7">
        <f t="shared" si="11"/>
        <v>0</v>
      </c>
      <c r="M94" s="7">
        <f t="shared" si="11"/>
        <v>93190671.680000007</v>
      </c>
      <c r="N94" s="17"/>
    </row>
    <row r="95" spans="1:14" s="8" customFormat="1" ht="15.75" x14ac:dyDescent="0.25">
      <c r="A95" s="14" t="s">
        <v>20</v>
      </c>
      <c r="B95" s="6" t="s">
        <v>3</v>
      </c>
      <c r="C95" s="7">
        <f t="shared" ref="C95:M97" si="12">C91</f>
        <v>4663180226.7200003</v>
      </c>
      <c r="D95" s="7">
        <f t="shared" si="12"/>
        <v>241577252.13</v>
      </c>
      <c r="E95" s="7">
        <f t="shared" si="12"/>
        <v>935684665.41999996</v>
      </c>
      <c r="F95" s="7">
        <f t="shared" si="12"/>
        <v>1532957012.4900002</v>
      </c>
      <c r="G95" s="7">
        <f t="shared" si="12"/>
        <v>573766560</v>
      </c>
      <c r="H95" s="7">
        <f t="shared" si="12"/>
        <v>408715250</v>
      </c>
      <c r="I95" s="7">
        <f t="shared" si="12"/>
        <v>616767070</v>
      </c>
      <c r="J95" s="7">
        <f t="shared" si="12"/>
        <v>260521745</v>
      </c>
      <c r="K95" s="7">
        <f t="shared" si="12"/>
        <v>0</v>
      </c>
      <c r="L95" s="7">
        <f t="shared" si="12"/>
        <v>0</v>
      </c>
      <c r="M95" s="7">
        <f t="shared" si="12"/>
        <v>93190671.680000007</v>
      </c>
      <c r="N95" s="16"/>
    </row>
    <row r="96" spans="1:14" s="8" customFormat="1" ht="47.25" x14ac:dyDescent="0.25">
      <c r="A96" s="19"/>
      <c r="B96" s="6" t="s">
        <v>16</v>
      </c>
      <c r="C96" s="7">
        <f t="shared" si="12"/>
        <v>0</v>
      </c>
      <c r="D96" s="7">
        <f t="shared" si="12"/>
        <v>0</v>
      </c>
      <c r="E96" s="7">
        <f t="shared" si="12"/>
        <v>0</v>
      </c>
      <c r="F96" s="7">
        <f t="shared" si="12"/>
        <v>0</v>
      </c>
      <c r="G96" s="7">
        <f t="shared" si="12"/>
        <v>0</v>
      </c>
      <c r="H96" s="7">
        <f t="shared" si="12"/>
        <v>0</v>
      </c>
      <c r="I96" s="7">
        <f t="shared" si="12"/>
        <v>0</v>
      </c>
      <c r="J96" s="7">
        <f t="shared" si="12"/>
        <v>0</v>
      </c>
      <c r="K96" s="7">
        <f t="shared" si="12"/>
        <v>0</v>
      </c>
      <c r="L96" s="7">
        <f t="shared" si="12"/>
        <v>0</v>
      </c>
      <c r="M96" s="7">
        <f t="shared" si="12"/>
        <v>0</v>
      </c>
      <c r="N96" s="20"/>
    </row>
    <row r="97" spans="1:14" s="8" customFormat="1" ht="47.25" x14ac:dyDescent="0.25">
      <c r="A97" s="19"/>
      <c r="B97" s="6" t="s">
        <v>17</v>
      </c>
      <c r="C97" s="7">
        <f t="shared" si="12"/>
        <v>0</v>
      </c>
      <c r="D97" s="7">
        <f t="shared" si="12"/>
        <v>0</v>
      </c>
      <c r="E97" s="7">
        <f t="shared" si="12"/>
        <v>0</v>
      </c>
      <c r="F97" s="7">
        <f t="shared" si="12"/>
        <v>0</v>
      </c>
      <c r="G97" s="7">
        <f t="shared" si="12"/>
        <v>0</v>
      </c>
      <c r="H97" s="7">
        <f t="shared" si="12"/>
        <v>0</v>
      </c>
      <c r="I97" s="7">
        <f t="shared" si="12"/>
        <v>0</v>
      </c>
      <c r="J97" s="7">
        <f t="shared" si="12"/>
        <v>0</v>
      </c>
      <c r="K97" s="7">
        <f t="shared" si="12"/>
        <v>0</v>
      </c>
      <c r="L97" s="7">
        <f t="shared" si="12"/>
        <v>0</v>
      </c>
      <c r="M97" s="7">
        <f t="shared" si="12"/>
        <v>0</v>
      </c>
      <c r="N97" s="20"/>
    </row>
    <row r="98" spans="1:14" s="8" customFormat="1" ht="34.5" customHeight="1" x14ac:dyDescent="0.25">
      <c r="A98" s="15"/>
      <c r="B98" s="6" t="s">
        <v>4</v>
      </c>
      <c r="C98" s="7">
        <f>C94</f>
        <v>4663180226.7200003</v>
      </c>
      <c r="D98" s="7">
        <f t="shared" ref="D98:M98" si="13">D94</f>
        <v>241577252.13</v>
      </c>
      <c r="E98" s="7">
        <f t="shared" si="13"/>
        <v>935684665.41999996</v>
      </c>
      <c r="F98" s="7">
        <f t="shared" si="13"/>
        <v>1532957012.4900002</v>
      </c>
      <c r="G98" s="7">
        <f t="shared" si="13"/>
        <v>573766560</v>
      </c>
      <c r="H98" s="7">
        <f t="shared" si="13"/>
        <v>408715250</v>
      </c>
      <c r="I98" s="7">
        <f t="shared" si="13"/>
        <v>616767070</v>
      </c>
      <c r="J98" s="7">
        <f t="shared" si="13"/>
        <v>260521745</v>
      </c>
      <c r="K98" s="7">
        <f t="shared" si="13"/>
        <v>0</v>
      </c>
      <c r="L98" s="7">
        <f t="shared" si="13"/>
        <v>0</v>
      </c>
      <c r="M98" s="7">
        <f t="shared" si="13"/>
        <v>93190671.680000007</v>
      </c>
      <c r="N98" s="17"/>
    </row>
    <row r="99" spans="1:14" s="8" customFormat="1" ht="15.75" x14ac:dyDescent="0.25">
      <c r="A99" s="14" t="s">
        <v>21</v>
      </c>
      <c r="B99" s="6" t="s">
        <v>3</v>
      </c>
      <c r="C99" s="7">
        <f t="shared" ref="C99:M101" si="14">C95</f>
        <v>4663180226.7200003</v>
      </c>
      <c r="D99" s="7">
        <f t="shared" si="14"/>
        <v>241577252.13</v>
      </c>
      <c r="E99" s="7">
        <f t="shared" si="14"/>
        <v>935684665.41999996</v>
      </c>
      <c r="F99" s="7">
        <f t="shared" si="14"/>
        <v>1532957012.4900002</v>
      </c>
      <c r="G99" s="7">
        <f t="shared" si="14"/>
        <v>573766560</v>
      </c>
      <c r="H99" s="7">
        <f t="shared" si="14"/>
        <v>408715250</v>
      </c>
      <c r="I99" s="7">
        <f t="shared" si="14"/>
        <v>616767070</v>
      </c>
      <c r="J99" s="7">
        <f t="shared" si="14"/>
        <v>260521745</v>
      </c>
      <c r="K99" s="7">
        <f t="shared" si="14"/>
        <v>0</v>
      </c>
      <c r="L99" s="7">
        <f t="shared" si="14"/>
        <v>0</v>
      </c>
      <c r="M99" s="7">
        <f t="shared" si="14"/>
        <v>93190671.680000007</v>
      </c>
      <c r="N99" s="16"/>
    </row>
    <row r="100" spans="1:14" s="8" customFormat="1" ht="47.25" x14ac:dyDescent="0.25">
      <c r="A100" s="19"/>
      <c r="B100" s="6" t="s">
        <v>33</v>
      </c>
      <c r="C100" s="7">
        <f t="shared" si="14"/>
        <v>0</v>
      </c>
      <c r="D100" s="7">
        <f t="shared" si="14"/>
        <v>0</v>
      </c>
      <c r="E100" s="7">
        <f t="shared" si="14"/>
        <v>0</v>
      </c>
      <c r="F100" s="7">
        <f t="shared" si="14"/>
        <v>0</v>
      </c>
      <c r="G100" s="7">
        <f t="shared" si="14"/>
        <v>0</v>
      </c>
      <c r="H100" s="7">
        <f t="shared" si="14"/>
        <v>0</v>
      </c>
      <c r="I100" s="7">
        <f t="shared" si="14"/>
        <v>0</v>
      </c>
      <c r="J100" s="7">
        <f t="shared" si="14"/>
        <v>0</v>
      </c>
      <c r="K100" s="7">
        <f t="shared" si="14"/>
        <v>0</v>
      </c>
      <c r="L100" s="7">
        <f t="shared" si="14"/>
        <v>0</v>
      </c>
      <c r="M100" s="7">
        <f t="shared" si="14"/>
        <v>0</v>
      </c>
      <c r="N100" s="20"/>
    </row>
    <row r="101" spans="1:14" s="8" customFormat="1" ht="47.25" x14ac:dyDescent="0.25">
      <c r="A101" s="19"/>
      <c r="B101" s="6" t="s">
        <v>17</v>
      </c>
      <c r="C101" s="7">
        <f t="shared" si="14"/>
        <v>0</v>
      </c>
      <c r="D101" s="7">
        <f t="shared" si="14"/>
        <v>0</v>
      </c>
      <c r="E101" s="7">
        <f t="shared" si="14"/>
        <v>0</v>
      </c>
      <c r="F101" s="7">
        <f t="shared" si="14"/>
        <v>0</v>
      </c>
      <c r="G101" s="7">
        <f t="shared" si="14"/>
        <v>0</v>
      </c>
      <c r="H101" s="7">
        <f t="shared" si="14"/>
        <v>0</v>
      </c>
      <c r="I101" s="7">
        <f t="shared" si="14"/>
        <v>0</v>
      </c>
      <c r="J101" s="7">
        <f t="shared" si="14"/>
        <v>0</v>
      </c>
      <c r="K101" s="7">
        <f t="shared" si="14"/>
        <v>0</v>
      </c>
      <c r="L101" s="7">
        <f t="shared" si="14"/>
        <v>0</v>
      </c>
      <c r="M101" s="7">
        <f t="shared" si="14"/>
        <v>0</v>
      </c>
      <c r="N101" s="20"/>
    </row>
    <row r="102" spans="1:14" s="8" customFormat="1" ht="31.5" x14ac:dyDescent="0.25">
      <c r="A102" s="15"/>
      <c r="B102" s="6" t="s">
        <v>4</v>
      </c>
      <c r="C102" s="7">
        <f>C98</f>
        <v>4663180226.7200003</v>
      </c>
      <c r="D102" s="7">
        <f t="shared" ref="D102:M102" si="15">D98</f>
        <v>241577252.13</v>
      </c>
      <c r="E102" s="7">
        <f t="shared" si="15"/>
        <v>935684665.41999996</v>
      </c>
      <c r="F102" s="7">
        <f t="shared" si="15"/>
        <v>1532957012.4900002</v>
      </c>
      <c r="G102" s="7">
        <f t="shared" si="15"/>
        <v>573766560</v>
      </c>
      <c r="H102" s="7">
        <f t="shared" si="15"/>
        <v>408715250</v>
      </c>
      <c r="I102" s="7">
        <f t="shared" si="15"/>
        <v>616767070</v>
      </c>
      <c r="J102" s="7">
        <f t="shared" si="15"/>
        <v>260521745</v>
      </c>
      <c r="K102" s="7">
        <f t="shared" si="15"/>
        <v>0</v>
      </c>
      <c r="L102" s="7">
        <f t="shared" si="15"/>
        <v>0</v>
      </c>
      <c r="M102" s="7">
        <f t="shared" si="15"/>
        <v>93190671.680000007</v>
      </c>
      <c r="N102" s="17"/>
    </row>
    <row r="103" spans="1:14" s="1" customFormat="1" ht="15.75" x14ac:dyDescent="0.25"/>
    <row r="104" spans="1:14" hidden="1" x14ac:dyDescent="0.25">
      <c r="F104" s="2">
        <v>519030000</v>
      </c>
      <c r="G104" s="2">
        <v>768140000</v>
      </c>
      <c r="H104" s="2">
        <v>761830000</v>
      </c>
      <c r="I104" s="2">
        <v>702850000</v>
      </c>
      <c r="J104" s="2">
        <v>715500000</v>
      </c>
      <c r="K104" s="2">
        <v>800770000</v>
      </c>
      <c r="L104" s="2">
        <v>884210000</v>
      </c>
      <c r="M104" s="2">
        <v>657950000</v>
      </c>
    </row>
    <row r="105" spans="1:14" hidden="1" x14ac:dyDescent="0.25"/>
    <row r="106" spans="1:14" hidden="1" x14ac:dyDescent="0.25">
      <c r="E106" s="3" t="s">
        <v>27</v>
      </c>
      <c r="F106" s="4">
        <f t="shared" ref="F106:M106" si="16">F104-F95</f>
        <v>-1013927012.4900002</v>
      </c>
      <c r="G106" s="4">
        <f t="shared" si="16"/>
        <v>194373440</v>
      </c>
      <c r="H106" s="4">
        <f t="shared" si="16"/>
        <v>353114750</v>
      </c>
      <c r="I106" s="4">
        <f t="shared" si="16"/>
        <v>86082930</v>
      </c>
      <c r="J106" s="4">
        <f t="shared" si="16"/>
        <v>454978255</v>
      </c>
      <c r="K106" s="4">
        <f t="shared" si="16"/>
        <v>800770000</v>
      </c>
      <c r="L106" s="4">
        <f t="shared" si="16"/>
        <v>884210000</v>
      </c>
      <c r="M106" s="4">
        <f t="shared" si="16"/>
        <v>564759328.31999993</v>
      </c>
      <c r="N106" s="3"/>
    </row>
    <row r="107" spans="1:14" hidden="1" x14ac:dyDescent="0.25">
      <c r="E107" s="3"/>
    </row>
    <row r="108" spans="1:14" hidden="1" x14ac:dyDescent="0.25">
      <c r="E108" s="3" t="s">
        <v>25</v>
      </c>
      <c r="F108" s="5">
        <f>345330000-F97</f>
        <v>345330000</v>
      </c>
      <c r="G108" s="5">
        <f>345330000-G97</f>
        <v>345330000</v>
      </c>
      <c r="H108" s="5">
        <f>345330000-H97</f>
        <v>345330000</v>
      </c>
      <c r="I108" s="5">
        <f>345330000-I97</f>
        <v>345330000</v>
      </c>
      <c r="J108" s="5">
        <f>345330000-J97</f>
        <v>345330000</v>
      </c>
      <c r="K108" s="5">
        <f>345330000-K101</f>
        <v>345330000</v>
      </c>
      <c r="L108" s="5">
        <f>345330000-L97</f>
        <v>345330000</v>
      </c>
      <c r="M108" s="5">
        <f>345330000-M97</f>
        <v>345330000</v>
      </c>
    </row>
    <row r="109" spans="1:14" hidden="1" x14ac:dyDescent="0.25">
      <c r="E109" s="3"/>
    </row>
    <row r="110" spans="1:14" hidden="1" x14ac:dyDescent="0.25">
      <c r="E110" s="3" t="s">
        <v>26</v>
      </c>
      <c r="F110" s="5">
        <f>173700000-F98</f>
        <v>-1359257012.4900002</v>
      </c>
      <c r="G110" s="5">
        <f>422810000-G98</f>
        <v>-150956560</v>
      </c>
      <c r="H110" s="5">
        <f>416500000-H98</f>
        <v>7784750</v>
      </c>
      <c r="I110" s="5">
        <f>357520000-I98</f>
        <v>-259247070</v>
      </c>
      <c r="J110" s="5">
        <f>370170000-J98</f>
        <v>109648255</v>
      </c>
      <c r="K110" s="5">
        <f>455440000-K98</f>
        <v>455440000</v>
      </c>
      <c r="L110" s="5">
        <f>538880000-L98</f>
        <v>538880000</v>
      </c>
      <c r="M110" s="5">
        <f>312620000-M98</f>
        <v>219429328.31999999</v>
      </c>
    </row>
    <row r="111" spans="1:14" hidden="1" x14ac:dyDescent="0.25"/>
    <row r="112" spans="1:14" hidden="1" x14ac:dyDescent="0.25"/>
    <row r="113" spans="4:6" hidden="1" x14ac:dyDescent="0.25">
      <c r="F113" s="5"/>
    </row>
    <row r="116" spans="4:6" x14ac:dyDescent="0.25">
      <c r="D116" s="5"/>
      <c r="E116" s="5"/>
    </row>
  </sheetData>
  <autoFilter ref="A13:N13"/>
  <mergeCells count="87">
    <mergeCell ref="A16:N16"/>
    <mergeCell ref="A17:N17"/>
    <mergeCell ref="N99:N102"/>
    <mergeCell ref="N95:N98"/>
    <mergeCell ref="A99:A102"/>
    <mergeCell ref="A95:A98"/>
    <mergeCell ref="A25:A26"/>
    <mergeCell ref="A65:A66"/>
    <mergeCell ref="A21:A22"/>
    <mergeCell ref="A18:A20"/>
    <mergeCell ref="A31:A32"/>
    <mergeCell ref="A29:A30"/>
    <mergeCell ref="A57:A58"/>
    <mergeCell ref="A33:A34"/>
    <mergeCell ref="A55:A56"/>
    <mergeCell ref="N83:N84"/>
    <mergeCell ref="N11:N13"/>
    <mergeCell ref="A15:N15"/>
    <mergeCell ref="A11:A13"/>
    <mergeCell ref="B11:B13"/>
    <mergeCell ref="C11:C13"/>
    <mergeCell ref="D11:M12"/>
    <mergeCell ref="N85:N86"/>
    <mergeCell ref="N18:N20"/>
    <mergeCell ref="N21:N22"/>
    <mergeCell ref="N31:N32"/>
    <mergeCell ref="N29:N30"/>
    <mergeCell ref="N57:N58"/>
    <mergeCell ref="N35:N36"/>
    <mergeCell ref="N33:N34"/>
    <mergeCell ref="N55:N56"/>
    <mergeCell ref="N23:N24"/>
    <mergeCell ref="A91:A94"/>
    <mergeCell ref="A81:A82"/>
    <mergeCell ref="A71:A72"/>
    <mergeCell ref="N71:N72"/>
    <mergeCell ref="A69:A70"/>
    <mergeCell ref="N69:N70"/>
    <mergeCell ref="A73:A74"/>
    <mergeCell ref="N73:N74"/>
    <mergeCell ref="A87:A88"/>
    <mergeCell ref="N91:N94"/>
    <mergeCell ref="A83:A84"/>
    <mergeCell ref="A85:A86"/>
    <mergeCell ref="A89:A90"/>
    <mergeCell ref="N87:N88"/>
    <mergeCell ref="N89:N90"/>
    <mergeCell ref="N81:N82"/>
    <mergeCell ref="A79:A80"/>
    <mergeCell ref="N79:N80"/>
    <mergeCell ref="A67:A68"/>
    <mergeCell ref="N67:N68"/>
    <mergeCell ref="A75:A76"/>
    <mergeCell ref="N75:N76"/>
    <mergeCell ref="A77:A78"/>
    <mergeCell ref="N77:N78"/>
    <mergeCell ref="M4:Q4"/>
    <mergeCell ref="A59:A60"/>
    <mergeCell ref="N59:N60"/>
    <mergeCell ref="A53:A54"/>
    <mergeCell ref="N53:N54"/>
    <mergeCell ref="N41:N42"/>
    <mergeCell ref="A43:A44"/>
    <mergeCell ref="N43:N44"/>
    <mergeCell ref="A45:A46"/>
    <mergeCell ref="N45:N46"/>
    <mergeCell ref="A47:A48"/>
    <mergeCell ref="N47:N48"/>
    <mergeCell ref="A49:A50"/>
    <mergeCell ref="N49:N50"/>
    <mergeCell ref="A51:A52"/>
    <mergeCell ref="N25:N26"/>
    <mergeCell ref="A23:A24"/>
    <mergeCell ref="A27:A28"/>
    <mergeCell ref="N27:N28"/>
    <mergeCell ref="N65:N66"/>
    <mergeCell ref="A41:A42"/>
    <mergeCell ref="A63:A64"/>
    <mergeCell ref="N63:N64"/>
    <mergeCell ref="A35:A36"/>
    <mergeCell ref="A39:A40"/>
    <mergeCell ref="N39:N40"/>
    <mergeCell ref="N51:N52"/>
    <mergeCell ref="A37:A38"/>
    <mergeCell ref="N37:N38"/>
    <mergeCell ref="N61:N62"/>
    <mergeCell ref="A61:A62"/>
  </mergeCells>
  <pageMargins left="1.1811023622047245" right="0.70866141732283472" top="0.74803149606299213" bottom="0.74803149606299213" header="0.31496062992125984" footer="0.31496062992125984"/>
  <pageSetup paperSize="8" scale="62" firstPageNumber="23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2021-06-09T04:06:20Z</dcterms:modified>
</cp:coreProperties>
</file>