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0440"/>
  </bookViews>
  <sheets>
    <sheet name="Лист1" sheetId="1" r:id="rId1"/>
  </sheets>
  <definedNames>
    <definedName name="_xlnm._FilterDatabase" localSheetId="0" hidden="1">Лист1!$A$12:$L$12</definedName>
    <definedName name="_xlnm.Print_Titles" localSheetId="0">Лист1!$10:$12</definedName>
    <definedName name="_xlnm.Print_Area" localSheetId="0">Лист1!$A$1:$L$94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0" i="1" l="1"/>
  <c r="J100" i="1"/>
  <c r="H100" i="1"/>
  <c r="G100" i="1"/>
  <c r="F100" i="1"/>
  <c r="E100" i="1"/>
  <c r="D100" i="1"/>
  <c r="K93" i="1"/>
  <c r="J93" i="1"/>
  <c r="I93" i="1"/>
  <c r="I100" i="1" s="1"/>
  <c r="H93" i="1"/>
  <c r="G93" i="1"/>
  <c r="F93" i="1"/>
  <c r="E93" i="1"/>
  <c r="D93" i="1"/>
  <c r="C93" i="1"/>
  <c r="K92" i="1"/>
  <c r="J92" i="1"/>
  <c r="I92" i="1"/>
  <c r="H92" i="1"/>
  <c r="G92" i="1"/>
  <c r="F92" i="1"/>
  <c r="E92" i="1"/>
  <c r="D92" i="1"/>
  <c r="C92" i="1"/>
  <c r="C84" i="1"/>
  <c r="C83" i="1" s="1"/>
  <c r="K83" i="1"/>
  <c r="J83" i="1"/>
  <c r="I83" i="1"/>
  <c r="H83" i="1"/>
  <c r="G83" i="1"/>
  <c r="F83" i="1"/>
  <c r="E83" i="1"/>
  <c r="D83" i="1"/>
  <c r="C82" i="1"/>
  <c r="K81" i="1"/>
  <c r="J81" i="1"/>
  <c r="I81" i="1"/>
  <c r="H81" i="1"/>
  <c r="G81" i="1"/>
  <c r="F81" i="1"/>
  <c r="E81" i="1"/>
  <c r="D81" i="1"/>
  <c r="C81" i="1"/>
  <c r="K80" i="1"/>
  <c r="K90" i="1" s="1"/>
  <c r="J80" i="1"/>
  <c r="J90" i="1" s="1"/>
  <c r="I80" i="1"/>
  <c r="I86" i="1" s="1"/>
  <c r="I85" i="1" s="1"/>
  <c r="H80" i="1"/>
  <c r="H79" i="1" s="1"/>
  <c r="G80" i="1"/>
  <c r="G90" i="1" s="1"/>
  <c r="F80" i="1"/>
  <c r="F90" i="1" s="1"/>
  <c r="E80" i="1"/>
  <c r="E86" i="1" s="1"/>
  <c r="E85" i="1" s="1"/>
  <c r="D80" i="1"/>
  <c r="D79" i="1" s="1"/>
  <c r="C80" i="1"/>
  <c r="J79" i="1"/>
  <c r="I79" i="1"/>
  <c r="F79" i="1"/>
  <c r="E79" i="1"/>
  <c r="F78" i="1"/>
  <c r="F77" i="1" s="1"/>
  <c r="C78" i="1"/>
  <c r="C77" i="1" s="1"/>
  <c r="K77" i="1"/>
  <c r="J77" i="1"/>
  <c r="I77" i="1"/>
  <c r="H77" i="1"/>
  <c r="G77" i="1"/>
  <c r="E77" i="1"/>
  <c r="D77" i="1"/>
  <c r="F76" i="1"/>
  <c r="C76" i="1"/>
  <c r="K75" i="1"/>
  <c r="J75" i="1"/>
  <c r="I75" i="1"/>
  <c r="H75" i="1"/>
  <c r="G75" i="1"/>
  <c r="F75" i="1"/>
  <c r="E75" i="1"/>
  <c r="D75" i="1"/>
  <c r="C75" i="1"/>
  <c r="C74" i="1"/>
  <c r="C73" i="1" s="1"/>
  <c r="K73" i="1"/>
  <c r="J73" i="1"/>
  <c r="I73" i="1"/>
  <c r="H73" i="1"/>
  <c r="G73" i="1"/>
  <c r="F73" i="1"/>
  <c r="E73" i="1"/>
  <c r="D73" i="1"/>
  <c r="C72" i="1"/>
  <c r="K71" i="1"/>
  <c r="J71" i="1"/>
  <c r="I71" i="1"/>
  <c r="H71" i="1"/>
  <c r="G71" i="1"/>
  <c r="F71" i="1"/>
  <c r="E71" i="1"/>
  <c r="D71" i="1"/>
  <c r="C71" i="1"/>
  <c r="C70" i="1"/>
  <c r="C69" i="1" s="1"/>
  <c r="K69" i="1"/>
  <c r="J69" i="1"/>
  <c r="I69" i="1"/>
  <c r="H69" i="1"/>
  <c r="G69" i="1"/>
  <c r="F69" i="1"/>
  <c r="E69" i="1"/>
  <c r="D69" i="1"/>
  <c r="C68" i="1"/>
  <c r="K67" i="1"/>
  <c r="J67" i="1"/>
  <c r="I67" i="1"/>
  <c r="H67" i="1"/>
  <c r="G67" i="1"/>
  <c r="F67" i="1"/>
  <c r="E67" i="1"/>
  <c r="D67" i="1"/>
  <c r="C67" i="1"/>
  <c r="C66" i="1"/>
  <c r="C65" i="1" s="1"/>
  <c r="K65" i="1"/>
  <c r="J65" i="1"/>
  <c r="I65" i="1"/>
  <c r="H65" i="1"/>
  <c r="G65" i="1"/>
  <c r="F65" i="1"/>
  <c r="E65" i="1"/>
  <c r="D65" i="1"/>
  <c r="C64" i="1"/>
  <c r="K63" i="1"/>
  <c r="J63" i="1"/>
  <c r="I63" i="1"/>
  <c r="H63" i="1"/>
  <c r="G63" i="1"/>
  <c r="F63" i="1"/>
  <c r="E63" i="1"/>
  <c r="D63" i="1"/>
  <c r="C63" i="1"/>
  <c r="C62" i="1"/>
  <c r="C61" i="1" s="1"/>
  <c r="K61" i="1"/>
  <c r="J61" i="1"/>
  <c r="I61" i="1"/>
  <c r="H61" i="1"/>
  <c r="G61" i="1"/>
  <c r="F61" i="1"/>
  <c r="E61" i="1"/>
  <c r="D61" i="1"/>
  <c r="C60" i="1"/>
  <c r="K59" i="1"/>
  <c r="J59" i="1"/>
  <c r="I59" i="1"/>
  <c r="H59" i="1"/>
  <c r="G59" i="1"/>
  <c r="F59" i="1"/>
  <c r="E59" i="1"/>
  <c r="D59" i="1"/>
  <c r="C59" i="1"/>
  <c r="C58" i="1"/>
  <c r="C57" i="1" s="1"/>
  <c r="K57" i="1"/>
  <c r="J57" i="1"/>
  <c r="I57" i="1"/>
  <c r="H57" i="1"/>
  <c r="G57" i="1"/>
  <c r="F57" i="1"/>
  <c r="E57" i="1"/>
  <c r="D57" i="1"/>
  <c r="C56" i="1"/>
  <c r="K55" i="1"/>
  <c r="J55" i="1"/>
  <c r="I55" i="1"/>
  <c r="H55" i="1"/>
  <c r="G55" i="1"/>
  <c r="F55" i="1"/>
  <c r="E55" i="1"/>
  <c r="D55" i="1"/>
  <c r="C55" i="1"/>
  <c r="C54" i="1"/>
  <c r="C53" i="1" s="1"/>
  <c r="K53" i="1"/>
  <c r="J53" i="1"/>
  <c r="I53" i="1"/>
  <c r="H53" i="1"/>
  <c r="G53" i="1"/>
  <c r="F53" i="1"/>
  <c r="E53" i="1"/>
  <c r="D53" i="1"/>
  <c r="C52" i="1"/>
  <c r="K51" i="1"/>
  <c r="J51" i="1"/>
  <c r="I51" i="1"/>
  <c r="H51" i="1"/>
  <c r="G51" i="1"/>
  <c r="F51" i="1"/>
  <c r="E51" i="1"/>
  <c r="D51" i="1"/>
  <c r="C51" i="1"/>
  <c r="C50" i="1"/>
  <c r="C49" i="1" s="1"/>
  <c r="K49" i="1"/>
  <c r="J49" i="1"/>
  <c r="I49" i="1"/>
  <c r="H49" i="1"/>
  <c r="G49" i="1"/>
  <c r="F49" i="1"/>
  <c r="E49" i="1"/>
  <c r="D49" i="1"/>
  <c r="C48" i="1"/>
  <c r="K47" i="1"/>
  <c r="J47" i="1"/>
  <c r="I47" i="1"/>
  <c r="H47" i="1"/>
  <c r="G47" i="1"/>
  <c r="F47" i="1"/>
  <c r="E47" i="1"/>
  <c r="D47" i="1"/>
  <c r="C47" i="1"/>
  <c r="C46" i="1"/>
  <c r="C45" i="1" s="1"/>
  <c r="K45" i="1"/>
  <c r="J45" i="1"/>
  <c r="I45" i="1"/>
  <c r="H45" i="1"/>
  <c r="G45" i="1"/>
  <c r="F45" i="1"/>
  <c r="E45" i="1"/>
  <c r="D45" i="1"/>
  <c r="C44" i="1"/>
  <c r="K43" i="1"/>
  <c r="J43" i="1"/>
  <c r="I43" i="1"/>
  <c r="H43" i="1"/>
  <c r="G43" i="1"/>
  <c r="F43" i="1"/>
  <c r="E43" i="1"/>
  <c r="D43" i="1"/>
  <c r="C43" i="1"/>
  <c r="C42" i="1"/>
  <c r="C41" i="1" s="1"/>
  <c r="K41" i="1"/>
  <c r="J41" i="1"/>
  <c r="I41" i="1"/>
  <c r="H41" i="1"/>
  <c r="G41" i="1"/>
  <c r="F41" i="1"/>
  <c r="E41" i="1"/>
  <c r="D41" i="1"/>
  <c r="C40" i="1"/>
  <c r="K39" i="1"/>
  <c r="J39" i="1"/>
  <c r="I39" i="1"/>
  <c r="H39" i="1"/>
  <c r="G39" i="1"/>
  <c r="F39" i="1"/>
  <c r="E39" i="1"/>
  <c r="D39" i="1"/>
  <c r="C39" i="1"/>
  <c r="C38" i="1"/>
  <c r="C37" i="1" s="1"/>
  <c r="K37" i="1"/>
  <c r="J37" i="1"/>
  <c r="I37" i="1"/>
  <c r="H37" i="1"/>
  <c r="G37" i="1"/>
  <c r="F37" i="1"/>
  <c r="E37" i="1"/>
  <c r="D37" i="1"/>
  <c r="C36" i="1"/>
  <c r="K35" i="1"/>
  <c r="J35" i="1"/>
  <c r="I35" i="1"/>
  <c r="H35" i="1"/>
  <c r="G35" i="1"/>
  <c r="F35" i="1"/>
  <c r="E35" i="1"/>
  <c r="D35" i="1"/>
  <c r="C35" i="1"/>
  <c r="C34" i="1"/>
  <c r="C33" i="1" s="1"/>
  <c r="K33" i="1"/>
  <c r="J33" i="1"/>
  <c r="I33" i="1"/>
  <c r="H33" i="1"/>
  <c r="G33" i="1"/>
  <c r="F33" i="1"/>
  <c r="E33" i="1"/>
  <c r="D33" i="1"/>
  <c r="K32" i="1"/>
  <c r="J32" i="1"/>
  <c r="J31" i="1" s="1"/>
  <c r="I32" i="1"/>
  <c r="I31" i="1" s="1"/>
  <c r="H32" i="1"/>
  <c r="G32" i="1"/>
  <c r="F32" i="1"/>
  <c r="F31" i="1" s="1"/>
  <c r="E32" i="1"/>
  <c r="E31" i="1" s="1"/>
  <c r="D32" i="1"/>
  <c r="K31" i="1"/>
  <c r="H31" i="1"/>
  <c r="G31" i="1"/>
  <c r="D31" i="1"/>
  <c r="H28" i="1"/>
  <c r="H27" i="1" s="1"/>
  <c r="D28" i="1"/>
  <c r="D27" i="1" s="1"/>
  <c r="C26" i="1"/>
  <c r="K25" i="1"/>
  <c r="J25" i="1"/>
  <c r="I25" i="1"/>
  <c r="H25" i="1"/>
  <c r="G25" i="1"/>
  <c r="F25" i="1"/>
  <c r="E25" i="1"/>
  <c r="D25" i="1"/>
  <c r="C25" i="1"/>
  <c r="C24" i="1"/>
  <c r="C23" i="1" s="1"/>
  <c r="K23" i="1"/>
  <c r="J23" i="1"/>
  <c r="I23" i="1"/>
  <c r="H23" i="1"/>
  <c r="G23" i="1"/>
  <c r="F23" i="1"/>
  <c r="E23" i="1"/>
  <c r="D23" i="1"/>
  <c r="C22" i="1"/>
  <c r="K21" i="1"/>
  <c r="J21" i="1"/>
  <c r="I21" i="1"/>
  <c r="H21" i="1"/>
  <c r="G21" i="1"/>
  <c r="F21" i="1"/>
  <c r="E21" i="1"/>
  <c r="D21" i="1"/>
  <c r="C21" i="1"/>
  <c r="C20" i="1"/>
  <c r="C19" i="1" s="1"/>
  <c r="K19" i="1"/>
  <c r="J19" i="1"/>
  <c r="I19" i="1"/>
  <c r="H19" i="1"/>
  <c r="G19" i="1"/>
  <c r="F19" i="1"/>
  <c r="E19" i="1"/>
  <c r="D19" i="1"/>
  <c r="K18" i="1"/>
  <c r="K28" i="1" s="1"/>
  <c r="K27" i="1" s="1"/>
  <c r="J18" i="1"/>
  <c r="J17" i="1" s="1"/>
  <c r="I18" i="1"/>
  <c r="I17" i="1" s="1"/>
  <c r="H18" i="1"/>
  <c r="G18" i="1"/>
  <c r="G28" i="1" s="1"/>
  <c r="G27" i="1" s="1"/>
  <c r="F18" i="1"/>
  <c r="F17" i="1" s="1"/>
  <c r="E18" i="1"/>
  <c r="E17" i="1" s="1"/>
  <c r="D18" i="1"/>
  <c r="K17" i="1"/>
  <c r="H17" i="1"/>
  <c r="G17" i="1"/>
  <c r="D17" i="1"/>
  <c r="F102" i="1" l="1"/>
  <c r="F94" i="1"/>
  <c r="F87" i="1"/>
  <c r="J102" i="1"/>
  <c r="J94" i="1"/>
  <c r="J87" i="1"/>
  <c r="G102" i="1"/>
  <c r="G94" i="1"/>
  <c r="G87" i="1"/>
  <c r="K102" i="1"/>
  <c r="K94" i="1"/>
  <c r="K87" i="1"/>
  <c r="F86" i="1"/>
  <c r="F85" i="1" s="1"/>
  <c r="D90" i="1"/>
  <c r="C18" i="1"/>
  <c r="E28" i="1"/>
  <c r="E27" i="1" s="1"/>
  <c r="I28" i="1"/>
  <c r="I27" i="1" s="1"/>
  <c r="C32" i="1"/>
  <c r="C31" i="1" s="1"/>
  <c r="C86" i="1"/>
  <c r="C85" i="1" s="1"/>
  <c r="G86" i="1"/>
  <c r="G85" i="1" s="1"/>
  <c r="K86" i="1"/>
  <c r="K85" i="1" s="1"/>
  <c r="E90" i="1"/>
  <c r="I90" i="1"/>
  <c r="J86" i="1"/>
  <c r="J85" i="1" s="1"/>
  <c r="H90" i="1"/>
  <c r="F28" i="1"/>
  <c r="F27" i="1" s="1"/>
  <c r="J28" i="1"/>
  <c r="J27" i="1" s="1"/>
  <c r="C79" i="1"/>
  <c r="G79" i="1"/>
  <c r="K79" i="1"/>
  <c r="D86" i="1"/>
  <c r="D85" i="1" s="1"/>
  <c r="H86" i="1"/>
  <c r="H85" i="1" s="1"/>
  <c r="H87" i="1" l="1"/>
  <c r="H94" i="1"/>
  <c r="H102" i="1"/>
  <c r="I87" i="1"/>
  <c r="I102" i="1"/>
  <c r="I94" i="1"/>
  <c r="C28" i="1"/>
  <c r="C27" i="1" s="1"/>
  <c r="C17" i="1"/>
  <c r="E102" i="1"/>
  <c r="E94" i="1"/>
  <c r="E87" i="1"/>
  <c r="D87" i="1"/>
  <c r="D102" i="1"/>
  <c r="D94" i="1"/>
  <c r="C90" i="1"/>
  <c r="F91" i="1"/>
  <c r="F98" i="1"/>
  <c r="G98" i="1"/>
  <c r="G91" i="1"/>
  <c r="J91" i="1"/>
  <c r="J98" i="1"/>
  <c r="K98" i="1"/>
  <c r="K91" i="1"/>
  <c r="I91" i="1" l="1"/>
  <c r="I98" i="1"/>
  <c r="C94" i="1"/>
  <c r="C87" i="1"/>
  <c r="C91" i="1" s="1"/>
  <c r="D91" i="1"/>
  <c r="D98" i="1"/>
  <c r="E91" i="1"/>
  <c r="E98" i="1"/>
  <c r="H98" i="1"/>
  <c r="H91" i="1"/>
</calcChain>
</file>

<file path=xl/sharedStrings.xml><?xml version="1.0" encoding="utf-8"?>
<sst xmlns="http://schemas.openxmlformats.org/spreadsheetml/2006/main" count="177" uniqueCount="64">
  <si>
    <t>Источники финансирования</t>
  </si>
  <si>
    <t>Цель программы: создание условий для развития жилищного строительства и обеспечения жильем отдельных категорий граждан</t>
  </si>
  <si>
    <t>ДАиГ</t>
  </si>
  <si>
    <t>всего, в том числе:</t>
  </si>
  <si>
    <t>за счет средств местного бюджета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</si>
  <si>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</si>
  <si>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</si>
  <si>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</si>
  <si>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</si>
  <si>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</si>
  <si>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</si>
  <si>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</si>
  <si>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</si>
  <si>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 xml:space="preserve"> за счет межбюджетных трансфертов из федерального бюджета</t>
  </si>
  <si>
    <t xml:space="preserve"> за счет межбюджетных трансфертов из окружного бюджета </t>
  </si>
  <si>
    <t>Ответственный (администратор или соадминистратор)</t>
  </si>
  <si>
    <t xml:space="preserve">Подпрограмма  "Содействие развитию жилищного строительства" </t>
  </si>
  <si>
    <t>Общий объем финансирования программы - всего, в том числе</t>
  </si>
  <si>
    <t>Объем финансирования администратора (ДАиГ)</t>
  </si>
  <si>
    <t>Наименование</t>
  </si>
  <si>
    <t>Объем финансирования (всего, руб.)</t>
  </si>
  <si>
    <t>за счет межбюджетных трансфертов из федерального бюджета</t>
  </si>
  <si>
    <t>х</t>
  </si>
  <si>
    <t>Основное мероприятие 1.1.
Осуществление полномочий в области градостроительной деятельности</t>
  </si>
  <si>
    <t>Всего по подпрограмме "Содействие развитию градостроительной деятельности"</t>
  </si>
  <si>
    <t xml:space="preserve">Всего по подпрограмме "Содействие развитию жилищного строительства" </t>
  </si>
  <si>
    <t>Основное мероприятие 2.4.
Строительство систем инженерной инфраструктуры в целях обеспечения инженерной подготовки земельных участков для жилищного строительства
( 1, 2)</t>
  </si>
  <si>
    <t>Мероприятие 2.5.1.
Строительство объекта "Подъездные пути и инженерные сети к СОШ в 35 мкр. г. Сургута"</t>
  </si>
  <si>
    <t>Основное мероприятие 2.5.
Строительство систем инженерных сетей и подъездных путей к объектам образования
(1, 2)</t>
  </si>
  <si>
    <t xml:space="preserve">Мероприятие 2.4.13.
Строительство объекта  "Застройка микрорайона 48. Инженерные сети. 1 этап строительства"
</t>
  </si>
  <si>
    <t xml:space="preserve">Мероприятие 2.4.14.
Строительство объекта  "Застройка микрорайона 48. Инженерные сети. 2 этап строительства"
</t>
  </si>
  <si>
    <t xml:space="preserve">Мероприятие 2.4.11.
Строительство объекта  "Инженерные сети и внутриквартальные проезды поселок 
Кедровый-1"
</t>
  </si>
  <si>
    <t xml:space="preserve">Мероприятие 2.4.12.
Строительство объекта  "Инженерные сети и внутриквартальные проезды поселок Лунный" 
</t>
  </si>
  <si>
    <t xml:space="preserve">Мероприятие 2.4.17.
Строительство объекта   "Наружные сети электроснабжения и внутриквартальные проезды в микрорайоне 46 г. Сургута"
</t>
  </si>
  <si>
    <t xml:space="preserve">Мероприятие 2.4.16.
Строительство объекта  "Сети электроснабжения 10кВ для подключения загородного специализированного (профильного) военно-спортивного лагеря "Барсова гора""
</t>
  </si>
  <si>
    <t xml:space="preserve">Мероприятие 2.4.15.
Строительство объекта  "Сети водоотведения с устройством КНС по улица 3 "З", 4 "З" до Югорского тракта в г. Сургуте"
</t>
  </si>
  <si>
    <t>Мероприятие 2.4.1.
Строительство объекта  "Кабельная линия 10 кВ от РП-151 до ТП-24 в 31 мкр. В г. Сургуте"</t>
  </si>
  <si>
    <t>Мероприятие 2.4.2.
Строительство объекта "Водоснабжение по ул. Речная в г. Сургуте"</t>
  </si>
  <si>
    <t>Мероприятие 2.4.3.
Строительство объекта "Водоснабжение по ул. Нагорная в г. Сургуте"</t>
  </si>
  <si>
    <t>Мероприятие 2.4.4.
Строительство объекта "Водоснабжение по ул. Лесная в г. Сургут"</t>
  </si>
  <si>
    <t>Мероприятие 2.4.5.
Строительство объекта "Водоснабжение поселка Гидромеханизаторов и СМП-330  в г. Сургуте"</t>
  </si>
  <si>
    <t>Мероприятие 2.4.6.
Строительство объекта "Вынос инженерных сетей за границы земельных участков поселка Таежный, г. Сургут"</t>
  </si>
  <si>
    <t>Мероприятие 2.4.7.
Строительство объекта  "Инженерные сети в посёлке Снежный (кварталы С46,С47)"</t>
  </si>
  <si>
    <t xml:space="preserve">Мероприятие 2.4.8.
Строительство объекта  "Инженерные сети и внутриквартальные проезды Северного жилого района г. Сургута"
</t>
  </si>
  <si>
    <t>Мероприятие 2.4.9.
Строительство объекта "Водоотведение поселка Юность в г. Сургуте"</t>
  </si>
  <si>
    <t>Мероприятие 2.4.10.
Строительство объекта "Водоснабжение поселка Юность в г. Сургуте"</t>
  </si>
  <si>
    <t>Мероприятие 2.4.18.
Строительство объекта "Водоотведение поселка Юность в г. Сургуте"</t>
  </si>
  <si>
    <t>Мероприятие 2.4.19.
Строительство объекта "Водоснабжение поселка Юность в г. Сургуте"</t>
  </si>
  <si>
    <t xml:space="preserve">Мероприятие 2.4.20.
Строительство объекта  "Инженерные сети и внутриквартальные проезды поселок 
Кедровый-1"
</t>
  </si>
  <si>
    <t xml:space="preserve">Мероприятие 2.4.21.
Строительство объекта  "Инженерные сети и внутриквартальные проезды поселок Лунный" 
</t>
  </si>
  <si>
    <t>Мероприятие 2.4.22.
Строительство объекта "Сети ливневой канализации с локально - очистными сооружениями в Восточном районе в г. Сургуте</t>
  </si>
  <si>
    <t>Мероприятие 2.4.23.
Строительство объекта  "Сети ливневой канализации с локально - очистными сооружениями для Западного и Центрального районов в г. Сургуте"</t>
  </si>
  <si>
    <t>Мероприятие 1.1.1.
Проект межевания  трех садоводческих товариществ:
СОТ "Монтажник", ПСК № 39"Пищевик",
СНТ "Кедровый Бор"</t>
  </si>
  <si>
    <t xml:space="preserve">Мероприятие 1.1.2.
Проект межевания на территории для ведения садоводства (ориентировочная площадь 2624 га)
</t>
  </si>
  <si>
    <t xml:space="preserve">Мероприятие 1.1.3.
 Проект межевания территории Северного промышленного района, 900 га 
</t>
  </si>
  <si>
    <t xml:space="preserve">Мероприятие 1.1.4.
Проект межевания территории кварталов XI, XII, XIII, ЧV в г.Сургуте, проектируемая территория 350 га 
</t>
  </si>
  <si>
    <t>Мероприятие 2.5.2.
Строительство объекта "Подъездные пути и инженерные сети к средней общеобразовательной школе в микрорайоне 45 г. Сургута (Общеобразовательная организация с универсальной безбарьерной средой)</t>
  </si>
  <si>
    <t xml:space="preserve">к постановлению 
 </t>
  </si>
  <si>
    <t>Администрации города</t>
  </si>
  <si>
    <t>Приложение 5</t>
  </si>
  <si>
    <t>Дополнительная потребность в объеме финансирования муниципальной программы  «Развитие жилищной сферы на период до 2030 года»</t>
  </si>
  <si>
    <t>от _________________ № _________</t>
  </si>
  <si>
    <t>В том числе по годам</t>
  </si>
  <si>
    <t>Задача. Стимулирование жилищного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</si>
</sst>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##\ ###\ ###\ ###\ ##0.0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164" fontId="1" fillId="0" borderId="12" xfId="1" applyNumberFormat="1" applyFont="1" applyFill="1" applyBorder="1" applyAlignment="1">
      <alignment vertical="top" wrapText="1" readingOrder="1"/>
    </xf>
    <xf numFmtId="4" fontId="4" fillId="0" borderId="0" xfId="0" applyNumberFormat="1" applyFont="1" applyFill="1"/>
    <xf numFmtId="0" fontId="4" fillId="0" borderId="0" xfId="0" applyFont="1" applyFill="1"/>
    <xf numFmtId="4" fontId="3" fillId="0" borderId="0" xfId="0" applyNumberFormat="1" applyFont="1" applyFill="1"/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vertical="top"/>
    </xf>
    <xf numFmtId="0" fontId="0" fillId="0" borderId="0" xfId="0" applyAlignment="1"/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showZeros="0" tabSelected="1" view="pageBreakPreview" zoomScale="71" zoomScaleNormal="68" zoomScaleSheetLayoutView="71" workbookViewId="0">
      <pane xSplit="2" ySplit="17" topLeftCell="C18" activePane="bottomRight" state="frozen"/>
      <selection pane="topRight" activeCell="C1" sqref="C1"/>
      <selection pane="bottomLeft" activeCell="A15" sqref="A15"/>
      <selection pane="bottomRight" activeCell="A16" sqref="A16:L16"/>
    </sheetView>
  </sheetViews>
  <sheetFormatPr defaultRowHeight="15" x14ac:dyDescent="0.25"/>
  <cols>
    <col min="1" max="1" width="48.85546875" style="6" customWidth="1"/>
    <col min="2" max="2" width="41.140625" style="6" customWidth="1"/>
    <col min="3" max="3" width="20.85546875" style="6" customWidth="1"/>
    <col min="4" max="11" width="19.140625" style="6" customWidth="1"/>
    <col min="12" max="12" width="20.28515625" style="6" customWidth="1"/>
    <col min="13" max="16384" width="9.140625" style="6"/>
  </cols>
  <sheetData>
    <row r="1" spans="1:12" ht="23.25" x14ac:dyDescent="0.25">
      <c r="J1" s="13" t="s">
        <v>59</v>
      </c>
      <c r="K1" s="14"/>
      <c r="L1" s="14"/>
    </row>
    <row r="2" spans="1:12" ht="23.25" customHeight="1" x14ac:dyDescent="0.25">
      <c r="J2" s="15" t="s">
        <v>57</v>
      </c>
      <c r="K2" s="14"/>
      <c r="L2" s="14"/>
    </row>
    <row r="3" spans="1:12" s="3" customFormat="1" ht="23.25" customHeight="1" x14ac:dyDescent="0.25">
      <c r="J3" s="15" t="s">
        <v>58</v>
      </c>
      <c r="K3" s="14"/>
      <c r="L3" s="14"/>
    </row>
    <row r="4" spans="1:12" s="3" customFormat="1" ht="42" customHeight="1" x14ac:dyDescent="0.25">
      <c r="J4" s="16" t="s">
        <v>61</v>
      </c>
      <c r="K4" s="17"/>
      <c r="L4" s="17"/>
    </row>
    <row r="5" spans="1:12" s="3" customFormat="1" ht="23.25" x14ac:dyDescent="0.25">
      <c r="K5" s="11"/>
      <c r="L5" s="11"/>
    </row>
    <row r="6" spans="1:12" s="3" customFormat="1" ht="15" customHeight="1" x14ac:dyDescent="0.25">
      <c r="K6" s="11"/>
      <c r="L6" s="11"/>
    </row>
    <row r="7" spans="1:12" s="3" customFormat="1" ht="25.5" customHeight="1" x14ac:dyDescent="0.35">
      <c r="A7" s="32" t="s">
        <v>60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s="3" customFormat="1" ht="25.5" customHeight="1" x14ac:dyDescent="0.3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s="3" customFormat="1" ht="15.75" x14ac:dyDescent="0.25"/>
    <row r="10" spans="1:12" s="3" customFormat="1" ht="15.75" x14ac:dyDescent="0.25">
      <c r="A10" s="18" t="s">
        <v>19</v>
      </c>
      <c r="B10" s="18" t="s">
        <v>0</v>
      </c>
      <c r="C10" s="24" t="s">
        <v>20</v>
      </c>
      <c r="D10" s="25" t="s">
        <v>62</v>
      </c>
      <c r="E10" s="25"/>
      <c r="F10" s="25"/>
      <c r="G10" s="25"/>
      <c r="H10" s="25"/>
      <c r="I10" s="25"/>
      <c r="J10" s="25"/>
      <c r="K10" s="26"/>
      <c r="L10" s="18" t="s">
        <v>15</v>
      </c>
    </row>
    <row r="11" spans="1:12" s="3" customFormat="1" ht="15.75" x14ac:dyDescent="0.25">
      <c r="A11" s="20"/>
      <c r="B11" s="20"/>
      <c r="C11" s="24"/>
      <c r="D11" s="27"/>
      <c r="E11" s="27"/>
      <c r="F11" s="27"/>
      <c r="G11" s="27"/>
      <c r="H11" s="27"/>
      <c r="I11" s="27"/>
      <c r="J11" s="27"/>
      <c r="K11" s="28"/>
      <c r="L11" s="20"/>
    </row>
    <row r="12" spans="1:12" s="3" customFormat="1" ht="38.25" customHeight="1" x14ac:dyDescent="0.25">
      <c r="A12" s="19"/>
      <c r="B12" s="19"/>
      <c r="C12" s="24"/>
      <c r="D12" s="5" t="s">
        <v>5</v>
      </c>
      <c r="E12" s="5" t="s">
        <v>6</v>
      </c>
      <c r="F12" s="5" t="s">
        <v>7</v>
      </c>
      <c r="G12" s="5" t="s">
        <v>8</v>
      </c>
      <c r="H12" s="5" t="s">
        <v>9</v>
      </c>
      <c r="I12" s="5" t="s">
        <v>10</v>
      </c>
      <c r="J12" s="5" t="s">
        <v>11</v>
      </c>
      <c r="K12" s="5" t="s">
        <v>12</v>
      </c>
      <c r="L12" s="19"/>
    </row>
    <row r="13" spans="1:12" s="3" customFormat="1" ht="15.75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</row>
    <row r="14" spans="1:12" s="3" customFormat="1" ht="21.75" customHeight="1" x14ac:dyDescent="0.25">
      <c r="A14" s="21" t="s">
        <v>1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3"/>
    </row>
    <row r="15" spans="1:12" s="3" customFormat="1" ht="21" customHeight="1" x14ac:dyDescent="0.25">
      <c r="A15" s="21" t="s">
        <v>16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3"/>
    </row>
    <row r="16" spans="1:12" s="3" customFormat="1" ht="22.5" customHeight="1" x14ac:dyDescent="0.25">
      <c r="A16" s="21" t="s">
        <v>63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3"/>
    </row>
    <row r="17" spans="1:16" s="3" customFormat="1" ht="26.25" customHeight="1" x14ac:dyDescent="0.25">
      <c r="A17" s="29" t="s">
        <v>23</v>
      </c>
      <c r="B17" s="1" t="s">
        <v>3</v>
      </c>
      <c r="C17" s="2">
        <f>C18</f>
        <v>141060666.67000002</v>
      </c>
      <c r="D17" s="2">
        <f t="shared" ref="D17:K17" si="0">D18</f>
        <v>4585666.67</v>
      </c>
      <c r="E17" s="2">
        <f t="shared" si="0"/>
        <v>136475000</v>
      </c>
      <c r="F17" s="2">
        <f t="shared" si="0"/>
        <v>0</v>
      </c>
      <c r="G17" s="2">
        <f t="shared" si="0"/>
        <v>0</v>
      </c>
      <c r="H17" s="2">
        <f t="shared" si="0"/>
        <v>0</v>
      </c>
      <c r="I17" s="2">
        <f t="shared" si="0"/>
        <v>0</v>
      </c>
      <c r="J17" s="2">
        <f t="shared" si="0"/>
        <v>0</v>
      </c>
      <c r="K17" s="2">
        <f t="shared" si="0"/>
        <v>0</v>
      </c>
      <c r="L17" s="18" t="s">
        <v>2</v>
      </c>
    </row>
    <row r="18" spans="1:16" s="3" customFormat="1" ht="25.5" customHeight="1" x14ac:dyDescent="0.25">
      <c r="A18" s="30"/>
      <c r="B18" s="1" t="s">
        <v>4</v>
      </c>
      <c r="C18" s="2">
        <f>C20+C22+C24+C26</f>
        <v>141060666.67000002</v>
      </c>
      <c r="D18" s="2">
        <f t="shared" ref="D18:K18" si="1">D20+D22+D24+D26</f>
        <v>4585666.67</v>
      </c>
      <c r="E18" s="2">
        <f t="shared" si="1"/>
        <v>136475000</v>
      </c>
      <c r="F18" s="2">
        <f t="shared" si="1"/>
        <v>0</v>
      </c>
      <c r="G18" s="2">
        <f t="shared" si="1"/>
        <v>0</v>
      </c>
      <c r="H18" s="2">
        <f t="shared" si="1"/>
        <v>0</v>
      </c>
      <c r="I18" s="2">
        <f t="shared" si="1"/>
        <v>0</v>
      </c>
      <c r="J18" s="2">
        <f t="shared" si="1"/>
        <v>0</v>
      </c>
      <c r="K18" s="2">
        <f t="shared" si="1"/>
        <v>0</v>
      </c>
      <c r="L18" s="19"/>
    </row>
    <row r="19" spans="1:16" s="3" customFormat="1" ht="27" customHeight="1" x14ac:dyDescent="0.25">
      <c r="A19" s="29" t="s">
        <v>52</v>
      </c>
      <c r="B19" s="1" t="s">
        <v>3</v>
      </c>
      <c r="C19" s="2">
        <f>C20</f>
        <v>4585666.67</v>
      </c>
      <c r="D19" s="2">
        <f t="shared" ref="D19:K27" si="2">D20</f>
        <v>4585666.67</v>
      </c>
      <c r="E19" s="2">
        <f t="shared" si="2"/>
        <v>0</v>
      </c>
      <c r="F19" s="2">
        <f t="shared" si="2"/>
        <v>0</v>
      </c>
      <c r="G19" s="2">
        <f t="shared" si="2"/>
        <v>0</v>
      </c>
      <c r="H19" s="2">
        <f t="shared" si="2"/>
        <v>0</v>
      </c>
      <c r="I19" s="2">
        <f t="shared" si="2"/>
        <v>0</v>
      </c>
      <c r="J19" s="2">
        <f t="shared" si="2"/>
        <v>0</v>
      </c>
      <c r="K19" s="2">
        <f t="shared" si="2"/>
        <v>0</v>
      </c>
      <c r="L19" s="18" t="s">
        <v>2</v>
      </c>
      <c r="P19" s="4"/>
    </row>
    <row r="20" spans="1:16" s="3" customFormat="1" ht="54.75" customHeight="1" x14ac:dyDescent="0.25">
      <c r="A20" s="30"/>
      <c r="B20" s="1" t="s">
        <v>4</v>
      </c>
      <c r="C20" s="2">
        <f>SUM(D20:K20)</f>
        <v>4585666.67</v>
      </c>
      <c r="D20" s="2">
        <v>4585666.67</v>
      </c>
      <c r="E20" s="2"/>
      <c r="F20" s="2"/>
      <c r="G20" s="2"/>
      <c r="H20" s="2"/>
      <c r="I20" s="2"/>
      <c r="J20" s="2"/>
      <c r="K20" s="2"/>
      <c r="L20" s="19"/>
    </row>
    <row r="21" spans="1:16" s="3" customFormat="1" ht="15.75" x14ac:dyDescent="0.25">
      <c r="A21" s="29" t="s">
        <v>53</v>
      </c>
      <c r="B21" s="1" t="s">
        <v>3</v>
      </c>
      <c r="C21" s="2">
        <f>C22</f>
        <v>92475000</v>
      </c>
      <c r="D21" s="2">
        <f t="shared" si="2"/>
        <v>0</v>
      </c>
      <c r="E21" s="2">
        <f t="shared" si="2"/>
        <v>92475000</v>
      </c>
      <c r="F21" s="2">
        <f t="shared" si="2"/>
        <v>0</v>
      </c>
      <c r="G21" s="2">
        <f t="shared" si="2"/>
        <v>0</v>
      </c>
      <c r="H21" s="2">
        <f t="shared" si="2"/>
        <v>0</v>
      </c>
      <c r="I21" s="2">
        <f t="shared" si="2"/>
        <v>0</v>
      </c>
      <c r="J21" s="2">
        <f t="shared" si="2"/>
        <v>0</v>
      </c>
      <c r="K21" s="2">
        <f t="shared" si="2"/>
        <v>0</v>
      </c>
      <c r="L21" s="18" t="s">
        <v>2</v>
      </c>
    </row>
    <row r="22" spans="1:16" s="3" customFormat="1" ht="55.5" customHeight="1" x14ac:dyDescent="0.25">
      <c r="A22" s="30"/>
      <c r="B22" s="1" t="s">
        <v>4</v>
      </c>
      <c r="C22" s="2">
        <f>SUM(D22:K22)</f>
        <v>92475000</v>
      </c>
      <c r="D22" s="2"/>
      <c r="E22" s="2">
        <v>92475000</v>
      </c>
      <c r="F22" s="2"/>
      <c r="G22" s="2"/>
      <c r="H22" s="2"/>
      <c r="I22" s="2"/>
      <c r="J22" s="2"/>
      <c r="K22" s="2"/>
      <c r="L22" s="19"/>
    </row>
    <row r="23" spans="1:16" s="3" customFormat="1" ht="18.75" customHeight="1" x14ac:dyDescent="0.25">
      <c r="A23" s="29" t="s">
        <v>54</v>
      </c>
      <c r="B23" s="1" t="s">
        <v>3</v>
      </c>
      <c r="C23" s="2">
        <f>C24</f>
        <v>32000000</v>
      </c>
      <c r="D23" s="2">
        <f t="shared" si="2"/>
        <v>0</v>
      </c>
      <c r="E23" s="2">
        <f t="shared" si="2"/>
        <v>32000000</v>
      </c>
      <c r="F23" s="2">
        <f t="shared" si="2"/>
        <v>0</v>
      </c>
      <c r="G23" s="2">
        <f t="shared" si="2"/>
        <v>0</v>
      </c>
      <c r="H23" s="2">
        <f t="shared" si="2"/>
        <v>0</v>
      </c>
      <c r="I23" s="2">
        <f t="shared" si="2"/>
        <v>0</v>
      </c>
      <c r="J23" s="2">
        <f t="shared" si="2"/>
        <v>0</v>
      </c>
      <c r="K23" s="2">
        <f t="shared" si="2"/>
        <v>0</v>
      </c>
      <c r="L23" s="18" t="s">
        <v>2</v>
      </c>
    </row>
    <row r="24" spans="1:16" s="3" customFormat="1" ht="39" customHeight="1" x14ac:dyDescent="0.25">
      <c r="A24" s="30"/>
      <c r="B24" s="1" t="s">
        <v>4</v>
      </c>
      <c r="C24" s="2">
        <f>SUM(D24:K24)</f>
        <v>32000000</v>
      </c>
      <c r="D24" s="2"/>
      <c r="E24" s="2">
        <v>32000000</v>
      </c>
      <c r="F24" s="2"/>
      <c r="G24" s="2"/>
      <c r="H24" s="2"/>
      <c r="I24" s="2"/>
      <c r="J24" s="2"/>
      <c r="K24" s="2"/>
      <c r="L24" s="19"/>
    </row>
    <row r="25" spans="1:16" s="3" customFormat="1" ht="15.75" x14ac:dyDescent="0.25">
      <c r="A25" s="29" t="s">
        <v>55</v>
      </c>
      <c r="B25" s="1" t="s">
        <v>3</v>
      </c>
      <c r="C25" s="2">
        <f>C26</f>
        <v>12000000</v>
      </c>
      <c r="D25" s="2">
        <f t="shared" si="2"/>
        <v>0</v>
      </c>
      <c r="E25" s="2">
        <f t="shared" si="2"/>
        <v>12000000</v>
      </c>
      <c r="F25" s="2">
        <f t="shared" si="2"/>
        <v>0</v>
      </c>
      <c r="G25" s="2">
        <f t="shared" si="2"/>
        <v>0</v>
      </c>
      <c r="H25" s="2">
        <f t="shared" si="2"/>
        <v>0</v>
      </c>
      <c r="I25" s="2">
        <f t="shared" si="2"/>
        <v>0</v>
      </c>
      <c r="J25" s="2">
        <f t="shared" si="2"/>
        <v>0</v>
      </c>
      <c r="K25" s="2">
        <f t="shared" si="2"/>
        <v>0</v>
      </c>
      <c r="L25" s="18" t="s">
        <v>2</v>
      </c>
    </row>
    <row r="26" spans="1:16" s="3" customFormat="1" ht="53.25" customHeight="1" x14ac:dyDescent="0.25">
      <c r="A26" s="30"/>
      <c r="B26" s="1" t="s">
        <v>4</v>
      </c>
      <c r="C26" s="2">
        <f>SUM(D26:K26)</f>
        <v>12000000</v>
      </c>
      <c r="D26" s="2"/>
      <c r="E26" s="2">
        <v>12000000</v>
      </c>
      <c r="F26" s="2"/>
      <c r="G26" s="2"/>
      <c r="H26" s="2"/>
      <c r="I26" s="2"/>
      <c r="J26" s="2"/>
      <c r="K26" s="2"/>
      <c r="L26" s="19"/>
    </row>
    <row r="27" spans="1:16" s="3" customFormat="1" ht="19.5" customHeight="1" x14ac:dyDescent="0.25">
      <c r="A27" s="29" t="s">
        <v>24</v>
      </c>
      <c r="B27" s="1" t="s">
        <v>3</v>
      </c>
      <c r="C27" s="2">
        <f>C28</f>
        <v>141060666.67000002</v>
      </c>
      <c r="D27" s="2">
        <f t="shared" si="2"/>
        <v>4585666.67</v>
      </c>
      <c r="E27" s="2">
        <f t="shared" si="2"/>
        <v>136475000</v>
      </c>
      <c r="F27" s="2">
        <f t="shared" si="2"/>
        <v>0</v>
      </c>
      <c r="G27" s="2">
        <f t="shared" si="2"/>
        <v>0</v>
      </c>
      <c r="H27" s="2">
        <f t="shared" si="2"/>
        <v>0</v>
      </c>
      <c r="I27" s="2">
        <f t="shared" si="2"/>
        <v>0</v>
      </c>
      <c r="J27" s="2">
        <f t="shared" si="2"/>
        <v>0</v>
      </c>
      <c r="K27" s="2">
        <f t="shared" si="2"/>
        <v>0</v>
      </c>
      <c r="L27" s="18" t="s">
        <v>2</v>
      </c>
    </row>
    <row r="28" spans="1:16" s="3" customFormat="1" ht="21" customHeight="1" x14ac:dyDescent="0.25">
      <c r="A28" s="30"/>
      <c r="B28" s="1" t="s">
        <v>4</v>
      </c>
      <c r="C28" s="2">
        <f t="shared" ref="C28:K28" si="3">C18</f>
        <v>141060666.67000002</v>
      </c>
      <c r="D28" s="2">
        <f t="shared" si="3"/>
        <v>4585666.67</v>
      </c>
      <c r="E28" s="2">
        <f t="shared" si="3"/>
        <v>136475000</v>
      </c>
      <c r="F28" s="2">
        <f t="shared" si="3"/>
        <v>0</v>
      </c>
      <c r="G28" s="2">
        <f t="shared" si="3"/>
        <v>0</v>
      </c>
      <c r="H28" s="2">
        <f t="shared" si="3"/>
        <v>0</v>
      </c>
      <c r="I28" s="2">
        <f t="shared" si="3"/>
        <v>0</v>
      </c>
      <c r="J28" s="2">
        <f t="shared" si="3"/>
        <v>0</v>
      </c>
      <c r="K28" s="2">
        <f t="shared" si="3"/>
        <v>0</v>
      </c>
      <c r="L28" s="19"/>
    </row>
    <row r="29" spans="1:16" s="3" customFormat="1" ht="23.25" customHeight="1" x14ac:dyDescent="0.25">
      <c r="A29" s="21" t="s">
        <v>16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3"/>
    </row>
    <row r="30" spans="1:16" s="3" customFormat="1" ht="23.25" customHeight="1" x14ac:dyDescent="0.25">
      <c r="A30" s="21" t="s">
        <v>63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3"/>
    </row>
    <row r="31" spans="1:16" s="3" customFormat="1" ht="15.75" x14ac:dyDescent="0.25">
      <c r="A31" s="29" t="s">
        <v>26</v>
      </c>
      <c r="B31" s="1" t="s">
        <v>3</v>
      </c>
      <c r="C31" s="2">
        <f>C32</f>
        <v>17632078105.790001</v>
      </c>
      <c r="D31" s="2">
        <f t="shared" ref="D31:K31" si="4">D32</f>
        <v>114996019.53999999</v>
      </c>
      <c r="E31" s="2">
        <f t="shared" si="4"/>
        <v>1412580988.8000002</v>
      </c>
      <c r="F31" s="2">
        <f t="shared" si="4"/>
        <v>6980211913.4300003</v>
      </c>
      <c r="G31" s="2">
        <f t="shared" si="4"/>
        <v>8878011134.0200005</v>
      </c>
      <c r="H31" s="2">
        <f t="shared" si="4"/>
        <v>246278050</v>
      </c>
      <c r="I31" s="2">
        <f t="shared" si="4"/>
        <v>0</v>
      </c>
      <c r="J31" s="2">
        <f t="shared" si="4"/>
        <v>0</v>
      </c>
      <c r="K31" s="2">
        <f t="shared" si="4"/>
        <v>0</v>
      </c>
      <c r="L31" s="18" t="s">
        <v>2</v>
      </c>
    </row>
    <row r="32" spans="1:16" s="3" customFormat="1" ht="84" customHeight="1" x14ac:dyDescent="0.25">
      <c r="A32" s="30"/>
      <c r="B32" s="1" t="s">
        <v>4</v>
      </c>
      <c r="C32" s="2">
        <f>C34+C36+C38+C40+C42+C44+C46+C48+C50+C52+C54+C56+C58+C60+C62+C64+C66+C68+C70+C72+C74+C76+C78</f>
        <v>17632078105.790001</v>
      </c>
      <c r="D32" s="2">
        <f t="shared" ref="D32:K32" si="5">D34+D36+D38+D40+D42+D44+D46+D48+D50+D52+D54+D56+D58+D60+D62+D64+D66+D68+D70+D72+D74+D76+D78</f>
        <v>114996019.53999999</v>
      </c>
      <c r="E32" s="2">
        <f t="shared" si="5"/>
        <v>1412580988.8000002</v>
      </c>
      <c r="F32" s="2">
        <f t="shared" si="5"/>
        <v>6980211913.4300003</v>
      </c>
      <c r="G32" s="2">
        <f t="shared" si="5"/>
        <v>8878011134.0200005</v>
      </c>
      <c r="H32" s="2">
        <f t="shared" si="5"/>
        <v>246278050</v>
      </c>
      <c r="I32" s="2">
        <f t="shared" si="5"/>
        <v>0</v>
      </c>
      <c r="J32" s="2">
        <f t="shared" si="5"/>
        <v>0</v>
      </c>
      <c r="K32" s="2">
        <f t="shared" si="5"/>
        <v>0</v>
      </c>
      <c r="L32" s="19"/>
    </row>
    <row r="33" spans="1:12" s="3" customFormat="1" ht="15.75" x14ac:dyDescent="0.25">
      <c r="A33" s="29" t="s">
        <v>36</v>
      </c>
      <c r="B33" s="1" t="s">
        <v>3</v>
      </c>
      <c r="C33" s="2">
        <f>C34</f>
        <v>2708440</v>
      </c>
      <c r="D33" s="2">
        <f t="shared" ref="D33:K77" si="6">D34</f>
        <v>2708440</v>
      </c>
      <c r="E33" s="2">
        <f t="shared" si="6"/>
        <v>0</v>
      </c>
      <c r="F33" s="2">
        <f t="shared" si="6"/>
        <v>0</v>
      </c>
      <c r="G33" s="2">
        <f t="shared" si="6"/>
        <v>0</v>
      </c>
      <c r="H33" s="2">
        <f t="shared" si="6"/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18" t="s">
        <v>2</v>
      </c>
    </row>
    <row r="34" spans="1:12" s="3" customFormat="1" ht="51" customHeight="1" x14ac:dyDescent="0.25">
      <c r="A34" s="30"/>
      <c r="B34" s="1" t="s">
        <v>4</v>
      </c>
      <c r="C34" s="2">
        <f>SUM(D34:K34)</f>
        <v>2708440</v>
      </c>
      <c r="D34" s="2">
        <v>2708440</v>
      </c>
      <c r="E34" s="2"/>
      <c r="F34" s="2"/>
      <c r="G34" s="2"/>
      <c r="H34" s="2"/>
      <c r="I34" s="2"/>
      <c r="J34" s="2"/>
      <c r="K34" s="2"/>
      <c r="L34" s="19"/>
    </row>
    <row r="35" spans="1:12" s="3" customFormat="1" ht="23.25" customHeight="1" x14ac:dyDescent="0.25">
      <c r="A35" s="29" t="s">
        <v>37</v>
      </c>
      <c r="B35" s="1" t="s">
        <v>3</v>
      </c>
      <c r="C35" s="2">
        <f>C36</f>
        <v>1227580.47</v>
      </c>
      <c r="D35" s="2">
        <f t="shared" si="6"/>
        <v>1227580.47</v>
      </c>
      <c r="E35" s="2">
        <f t="shared" si="6"/>
        <v>0</v>
      </c>
      <c r="F35" s="2">
        <f t="shared" si="6"/>
        <v>0</v>
      </c>
      <c r="G35" s="2">
        <f t="shared" si="6"/>
        <v>0</v>
      </c>
      <c r="H35" s="2">
        <f t="shared" si="6"/>
        <v>0</v>
      </c>
      <c r="I35" s="2">
        <f t="shared" si="6"/>
        <v>0</v>
      </c>
      <c r="J35" s="2">
        <f t="shared" si="6"/>
        <v>0</v>
      </c>
      <c r="K35" s="2">
        <f t="shared" si="6"/>
        <v>0</v>
      </c>
      <c r="L35" s="18" t="s">
        <v>2</v>
      </c>
    </row>
    <row r="36" spans="1:12" s="3" customFormat="1" ht="28.5" customHeight="1" x14ac:dyDescent="0.25">
      <c r="A36" s="30"/>
      <c r="B36" s="1" t="s">
        <v>4</v>
      </c>
      <c r="C36" s="2">
        <f>SUM(D36:K36)</f>
        <v>1227580.47</v>
      </c>
      <c r="D36" s="2">
        <v>1227580.47</v>
      </c>
      <c r="E36" s="2"/>
      <c r="F36" s="2"/>
      <c r="G36" s="2"/>
      <c r="H36" s="2"/>
      <c r="I36" s="2"/>
      <c r="J36" s="2"/>
      <c r="K36" s="2"/>
      <c r="L36" s="19"/>
    </row>
    <row r="37" spans="1:12" s="3" customFormat="1" ht="27.75" customHeight="1" x14ac:dyDescent="0.25">
      <c r="A37" s="29" t="s">
        <v>38</v>
      </c>
      <c r="B37" s="1" t="s">
        <v>3</v>
      </c>
      <c r="C37" s="2">
        <f>C38</f>
        <v>21673590</v>
      </c>
      <c r="D37" s="2">
        <f t="shared" si="6"/>
        <v>1078300</v>
      </c>
      <c r="E37" s="2">
        <f t="shared" si="6"/>
        <v>20595290</v>
      </c>
      <c r="F37" s="2">
        <f t="shared" si="6"/>
        <v>0</v>
      </c>
      <c r="G37" s="2">
        <f t="shared" si="6"/>
        <v>0</v>
      </c>
      <c r="H37" s="2">
        <f t="shared" si="6"/>
        <v>0</v>
      </c>
      <c r="I37" s="2">
        <f t="shared" si="6"/>
        <v>0</v>
      </c>
      <c r="J37" s="2">
        <f t="shared" si="6"/>
        <v>0</v>
      </c>
      <c r="K37" s="2">
        <f t="shared" si="6"/>
        <v>0</v>
      </c>
      <c r="L37" s="18" t="s">
        <v>2</v>
      </c>
    </row>
    <row r="38" spans="1:12" s="3" customFormat="1" ht="27.75" customHeight="1" x14ac:dyDescent="0.25">
      <c r="A38" s="30"/>
      <c r="B38" s="1" t="s">
        <v>4</v>
      </c>
      <c r="C38" s="2">
        <f>SUM(D38:K38)</f>
        <v>21673590</v>
      </c>
      <c r="D38" s="2">
        <v>1078300</v>
      </c>
      <c r="E38" s="2">
        <v>20595290</v>
      </c>
      <c r="F38" s="2"/>
      <c r="G38" s="2"/>
      <c r="H38" s="2"/>
      <c r="I38" s="2"/>
      <c r="J38" s="2"/>
      <c r="K38" s="2"/>
      <c r="L38" s="19"/>
    </row>
    <row r="39" spans="1:12" s="3" customFormat="1" ht="27.75" customHeight="1" x14ac:dyDescent="0.25">
      <c r="A39" s="29" t="s">
        <v>39</v>
      </c>
      <c r="B39" s="1" t="s">
        <v>3</v>
      </c>
      <c r="C39" s="2">
        <f>C40</f>
        <v>3993802.02</v>
      </c>
      <c r="D39" s="2">
        <f t="shared" si="6"/>
        <v>522092.02</v>
      </c>
      <c r="E39" s="2">
        <f t="shared" si="6"/>
        <v>3471710</v>
      </c>
      <c r="F39" s="2">
        <f t="shared" si="6"/>
        <v>0</v>
      </c>
      <c r="G39" s="2">
        <f t="shared" si="6"/>
        <v>0</v>
      </c>
      <c r="H39" s="2">
        <f t="shared" si="6"/>
        <v>0</v>
      </c>
      <c r="I39" s="2">
        <f t="shared" si="6"/>
        <v>0</v>
      </c>
      <c r="J39" s="2">
        <f t="shared" si="6"/>
        <v>0</v>
      </c>
      <c r="K39" s="2">
        <f t="shared" si="6"/>
        <v>0</v>
      </c>
      <c r="L39" s="18" t="s">
        <v>2</v>
      </c>
    </row>
    <row r="40" spans="1:12" s="3" customFormat="1" ht="27.75" customHeight="1" x14ac:dyDescent="0.25">
      <c r="A40" s="30"/>
      <c r="B40" s="1" t="s">
        <v>4</v>
      </c>
      <c r="C40" s="2">
        <f>SUM(D40:K40)</f>
        <v>3993802.02</v>
      </c>
      <c r="D40" s="2">
        <v>522092.02</v>
      </c>
      <c r="E40" s="2">
        <v>3471710</v>
      </c>
      <c r="F40" s="2"/>
      <c r="G40" s="2"/>
      <c r="H40" s="2"/>
      <c r="I40" s="2"/>
      <c r="J40" s="2"/>
      <c r="K40" s="2"/>
      <c r="L40" s="19"/>
    </row>
    <row r="41" spans="1:12" s="3" customFormat="1" ht="23.25" customHeight="1" x14ac:dyDescent="0.25">
      <c r="A41" s="29" t="s">
        <v>40</v>
      </c>
      <c r="B41" s="1" t="s">
        <v>3</v>
      </c>
      <c r="C41" s="2">
        <f>C42</f>
        <v>29311020</v>
      </c>
      <c r="D41" s="2">
        <f t="shared" si="6"/>
        <v>2326930</v>
      </c>
      <c r="E41" s="2">
        <f t="shared" si="6"/>
        <v>26984090</v>
      </c>
      <c r="F41" s="2">
        <f t="shared" si="6"/>
        <v>0</v>
      </c>
      <c r="G41" s="2">
        <f t="shared" si="6"/>
        <v>0</v>
      </c>
      <c r="H41" s="2">
        <f t="shared" si="6"/>
        <v>0</v>
      </c>
      <c r="I41" s="2">
        <f t="shared" si="6"/>
        <v>0</v>
      </c>
      <c r="J41" s="2">
        <f t="shared" si="6"/>
        <v>0</v>
      </c>
      <c r="K41" s="2">
        <f t="shared" si="6"/>
        <v>0</v>
      </c>
      <c r="L41" s="18" t="s">
        <v>2</v>
      </c>
    </row>
    <row r="42" spans="1:12" s="3" customFormat="1" ht="43.5" customHeight="1" x14ac:dyDescent="0.25">
      <c r="A42" s="30"/>
      <c r="B42" s="1" t="s">
        <v>4</v>
      </c>
      <c r="C42" s="2">
        <f>SUM(D42:K42)</f>
        <v>29311020</v>
      </c>
      <c r="D42" s="2">
        <v>2326930</v>
      </c>
      <c r="E42" s="2">
        <v>26984090</v>
      </c>
      <c r="F42" s="2"/>
      <c r="G42" s="2"/>
      <c r="H42" s="2"/>
      <c r="I42" s="2"/>
      <c r="J42" s="2"/>
      <c r="K42" s="2"/>
      <c r="L42" s="19"/>
    </row>
    <row r="43" spans="1:12" s="3" customFormat="1" ht="21" customHeight="1" x14ac:dyDescent="0.25">
      <c r="A43" s="29" t="s">
        <v>41</v>
      </c>
      <c r="B43" s="1" t="s">
        <v>3</v>
      </c>
      <c r="C43" s="2">
        <f>C44</f>
        <v>1811610</v>
      </c>
      <c r="D43" s="2">
        <f t="shared" si="6"/>
        <v>649170</v>
      </c>
      <c r="E43" s="2">
        <f t="shared" si="6"/>
        <v>1162440</v>
      </c>
      <c r="F43" s="2">
        <f t="shared" si="6"/>
        <v>0</v>
      </c>
      <c r="G43" s="2">
        <f t="shared" si="6"/>
        <v>0</v>
      </c>
      <c r="H43" s="2">
        <f t="shared" si="6"/>
        <v>0</v>
      </c>
      <c r="I43" s="2">
        <f t="shared" si="6"/>
        <v>0</v>
      </c>
      <c r="J43" s="2">
        <f t="shared" si="6"/>
        <v>0</v>
      </c>
      <c r="K43" s="2">
        <f t="shared" si="6"/>
        <v>0</v>
      </c>
      <c r="L43" s="18" t="s">
        <v>2</v>
      </c>
    </row>
    <row r="44" spans="1:12" s="3" customFormat="1" ht="50.25" customHeight="1" x14ac:dyDescent="0.25">
      <c r="A44" s="30"/>
      <c r="B44" s="1" t="s">
        <v>4</v>
      </c>
      <c r="C44" s="2">
        <f>SUM(D44:K44)</f>
        <v>1811610</v>
      </c>
      <c r="D44" s="2">
        <v>649170</v>
      </c>
      <c r="E44" s="2">
        <v>1162440</v>
      </c>
      <c r="F44" s="2"/>
      <c r="G44" s="2"/>
      <c r="H44" s="2"/>
      <c r="I44" s="2"/>
      <c r="J44" s="2"/>
      <c r="K44" s="2"/>
      <c r="L44" s="19"/>
    </row>
    <row r="45" spans="1:12" s="3" customFormat="1" ht="26.25" customHeight="1" x14ac:dyDescent="0.25">
      <c r="A45" s="29" t="s">
        <v>42</v>
      </c>
      <c r="B45" s="1" t="s">
        <v>3</v>
      </c>
      <c r="C45" s="2">
        <f>C46</f>
        <v>87172120</v>
      </c>
      <c r="D45" s="2">
        <f t="shared" si="6"/>
        <v>87172120</v>
      </c>
      <c r="E45" s="2">
        <f t="shared" si="6"/>
        <v>0</v>
      </c>
      <c r="F45" s="2">
        <f t="shared" si="6"/>
        <v>0</v>
      </c>
      <c r="G45" s="2">
        <f t="shared" si="6"/>
        <v>0</v>
      </c>
      <c r="H45" s="2">
        <f t="shared" si="6"/>
        <v>0</v>
      </c>
      <c r="I45" s="2">
        <f t="shared" si="6"/>
        <v>0</v>
      </c>
      <c r="J45" s="2">
        <f t="shared" si="6"/>
        <v>0</v>
      </c>
      <c r="K45" s="2">
        <f t="shared" si="6"/>
        <v>0</v>
      </c>
      <c r="L45" s="18" t="s">
        <v>2</v>
      </c>
    </row>
    <row r="46" spans="1:12" s="3" customFormat="1" ht="27" customHeight="1" x14ac:dyDescent="0.25">
      <c r="A46" s="30"/>
      <c r="B46" s="1" t="s">
        <v>4</v>
      </c>
      <c r="C46" s="2">
        <f>SUM(D46:K46)</f>
        <v>87172120</v>
      </c>
      <c r="D46" s="2">
        <v>87172120</v>
      </c>
      <c r="E46" s="2"/>
      <c r="F46" s="2"/>
      <c r="G46" s="2"/>
      <c r="H46" s="2"/>
      <c r="I46" s="2"/>
      <c r="J46" s="2"/>
      <c r="K46" s="2"/>
      <c r="L46" s="19"/>
    </row>
    <row r="47" spans="1:12" s="3" customFormat="1" ht="27" customHeight="1" x14ac:dyDescent="0.25">
      <c r="A47" s="29" t="s">
        <v>43</v>
      </c>
      <c r="B47" s="1" t="s">
        <v>3</v>
      </c>
      <c r="C47" s="2">
        <f>C48</f>
        <v>1750872120</v>
      </c>
      <c r="D47" s="2">
        <f t="shared" si="6"/>
        <v>4594070</v>
      </c>
      <c r="E47" s="2">
        <f t="shared" si="6"/>
        <v>500000000</v>
      </c>
      <c r="F47" s="2">
        <f t="shared" si="6"/>
        <v>500000000</v>
      </c>
      <c r="G47" s="2">
        <f t="shared" si="6"/>
        <v>500000000</v>
      </c>
      <c r="H47" s="2">
        <f t="shared" si="6"/>
        <v>246278050</v>
      </c>
      <c r="I47" s="2">
        <f t="shared" si="6"/>
        <v>0</v>
      </c>
      <c r="J47" s="2">
        <f t="shared" si="6"/>
        <v>0</v>
      </c>
      <c r="K47" s="2">
        <f t="shared" si="6"/>
        <v>0</v>
      </c>
      <c r="L47" s="18" t="s">
        <v>2</v>
      </c>
    </row>
    <row r="48" spans="1:12" s="3" customFormat="1" ht="42" customHeight="1" x14ac:dyDescent="0.25">
      <c r="A48" s="30"/>
      <c r="B48" s="1" t="s">
        <v>4</v>
      </c>
      <c r="C48" s="2">
        <f>SUM(D48:K48)</f>
        <v>1750872120</v>
      </c>
      <c r="D48" s="2">
        <v>4594070</v>
      </c>
      <c r="E48" s="2">
        <v>500000000</v>
      </c>
      <c r="F48" s="2">
        <v>500000000</v>
      </c>
      <c r="G48" s="2">
        <v>500000000</v>
      </c>
      <c r="H48" s="2">
        <v>246278050</v>
      </c>
      <c r="I48" s="2"/>
      <c r="J48" s="2"/>
      <c r="K48" s="2"/>
      <c r="L48" s="19"/>
    </row>
    <row r="49" spans="1:12" s="3" customFormat="1" ht="27" customHeight="1" x14ac:dyDescent="0.25">
      <c r="A49" s="29" t="s">
        <v>44</v>
      </c>
      <c r="B49" s="1" t="s">
        <v>3</v>
      </c>
      <c r="C49" s="2">
        <f>C50</f>
        <v>74864160</v>
      </c>
      <c r="D49" s="2">
        <f t="shared" si="6"/>
        <v>0</v>
      </c>
      <c r="E49" s="2">
        <f t="shared" si="6"/>
        <v>74864160</v>
      </c>
      <c r="F49" s="2">
        <f t="shared" si="6"/>
        <v>0</v>
      </c>
      <c r="G49" s="2">
        <f t="shared" si="6"/>
        <v>0</v>
      </c>
      <c r="H49" s="2">
        <f t="shared" si="6"/>
        <v>0</v>
      </c>
      <c r="I49" s="2">
        <f t="shared" si="6"/>
        <v>0</v>
      </c>
      <c r="J49" s="2">
        <f t="shared" si="6"/>
        <v>0</v>
      </c>
      <c r="K49" s="2">
        <f t="shared" si="6"/>
        <v>0</v>
      </c>
      <c r="L49" s="18" t="s">
        <v>2</v>
      </c>
    </row>
    <row r="50" spans="1:12" s="3" customFormat="1" ht="27" customHeight="1" x14ac:dyDescent="0.25">
      <c r="A50" s="30"/>
      <c r="B50" s="1" t="s">
        <v>4</v>
      </c>
      <c r="C50" s="2">
        <f>SUM(D50:K50)</f>
        <v>74864160</v>
      </c>
      <c r="D50" s="2"/>
      <c r="E50" s="2">
        <v>74864160</v>
      </c>
      <c r="F50" s="2"/>
      <c r="G50" s="2"/>
      <c r="H50" s="2"/>
      <c r="I50" s="2"/>
      <c r="J50" s="2"/>
      <c r="K50" s="2"/>
      <c r="L50" s="19"/>
    </row>
    <row r="51" spans="1:12" s="3" customFormat="1" ht="27" customHeight="1" x14ac:dyDescent="0.25">
      <c r="A51" s="29" t="s">
        <v>45</v>
      </c>
      <c r="B51" s="1" t="s">
        <v>3</v>
      </c>
      <c r="C51" s="2">
        <f>C52</f>
        <v>200161730</v>
      </c>
      <c r="D51" s="2">
        <f t="shared" si="6"/>
        <v>0</v>
      </c>
      <c r="E51" s="2">
        <f t="shared" si="6"/>
        <v>200161730</v>
      </c>
      <c r="F51" s="2">
        <f t="shared" si="6"/>
        <v>0</v>
      </c>
      <c r="G51" s="2">
        <f t="shared" si="6"/>
        <v>0</v>
      </c>
      <c r="H51" s="2">
        <f t="shared" si="6"/>
        <v>0</v>
      </c>
      <c r="I51" s="2">
        <f t="shared" si="6"/>
        <v>0</v>
      </c>
      <c r="J51" s="2">
        <f t="shared" si="6"/>
        <v>0</v>
      </c>
      <c r="K51" s="2">
        <f t="shared" si="6"/>
        <v>0</v>
      </c>
      <c r="L51" s="18" t="s">
        <v>2</v>
      </c>
    </row>
    <row r="52" spans="1:12" s="3" customFormat="1" ht="27" customHeight="1" x14ac:dyDescent="0.25">
      <c r="A52" s="30"/>
      <c r="B52" s="1" t="s">
        <v>4</v>
      </c>
      <c r="C52" s="2">
        <f>SUM(D52:K52)</f>
        <v>200161730</v>
      </c>
      <c r="D52" s="2"/>
      <c r="E52" s="2">
        <v>200161730</v>
      </c>
      <c r="F52" s="2"/>
      <c r="G52" s="2"/>
      <c r="H52" s="2"/>
      <c r="I52" s="2"/>
      <c r="J52" s="2"/>
      <c r="K52" s="2"/>
      <c r="L52" s="19"/>
    </row>
    <row r="53" spans="1:12" s="3" customFormat="1" ht="20.25" customHeight="1" x14ac:dyDescent="0.25">
      <c r="A53" s="29" t="s">
        <v>31</v>
      </c>
      <c r="B53" s="1" t="s">
        <v>3</v>
      </c>
      <c r="C53" s="2">
        <f>C54</f>
        <v>5197195.71</v>
      </c>
      <c r="D53" s="2">
        <f t="shared" si="6"/>
        <v>0</v>
      </c>
      <c r="E53" s="2">
        <f t="shared" si="6"/>
        <v>5197195.71</v>
      </c>
      <c r="F53" s="2">
        <f t="shared" si="6"/>
        <v>0</v>
      </c>
      <c r="G53" s="2">
        <f t="shared" si="6"/>
        <v>0</v>
      </c>
      <c r="H53" s="2">
        <f t="shared" si="6"/>
        <v>0</v>
      </c>
      <c r="I53" s="2">
        <f t="shared" si="6"/>
        <v>0</v>
      </c>
      <c r="J53" s="2">
        <f t="shared" si="6"/>
        <v>0</v>
      </c>
      <c r="K53" s="2">
        <f t="shared" si="6"/>
        <v>0</v>
      </c>
      <c r="L53" s="18" t="s">
        <v>2</v>
      </c>
    </row>
    <row r="54" spans="1:12" s="3" customFormat="1" ht="46.5" customHeight="1" x14ac:dyDescent="0.25">
      <c r="A54" s="30"/>
      <c r="B54" s="1" t="s">
        <v>4</v>
      </c>
      <c r="C54" s="2">
        <f>SUM(D54:K54)</f>
        <v>5197195.71</v>
      </c>
      <c r="D54" s="2"/>
      <c r="E54" s="2">
        <v>5197195.71</v>
      </c>
      <c r="F54" s="2"/>
      <c r="G54" s="2"/>
      <c r="H54" s="2"/>
      <c r="I54" s="2"/>
      <c r="J54" s="2"/>
      <c r="K54" s="2"/>
      <c r="L54" s="19"/>
    </row>
    <row r="55" spans="1:12" s="3" customFormat="1" ht="15.75" x14ac:dyDescent="0.25">
      <c r="A55" s="29" t="s">
        <v>32</v>
      </c>
      <c r="B55" s="1" t="s">
        <v>3</v>
      </c>
      <c r="C55" s="2">
        <f>C56</f>
        <v>6786938.6900000004</v>
      </c>
      <c r="D55" s="2">
        <f t="shared" si="6"/>
        <v>0</v>
      </c>
      <c r="E55" s="2">
        <f t="shared" si="6"/>
        <v>6786938.6900000004</v>
      </c>
      <c r="F55" s="2">
        <f t="shared" si="6"/>
        <v>0</v>
      </c>
      <c r="G55" s="2">
        <f t="shared" si="6"/>
        <v>0</v>
      </c>
      <c r="H55" s="2">
        <f t="shared" si="6"/>
        <v>0</v>
      </c>
      <c r="I55" s="2">
        <f t="shared" si="6"/>
        <v>0</v>
      </c>
      <c r="J55" s="2">
        <f t="shared" si="6"/>
        <v>0</v>
      </c>
      <c r="K55" s="2">
        <f t="shared" si="6"/>
        <v>0</v>
      </c>
      <c r="L55" s="18" t="s">
        <v>2</v>
      </c>
    </row>
    <row r="56" spans="1:12" s="3" customFormat="1" ht="43.5" customHeight="1" x14ac:dyDescent="0.25">
      <c r="A56" s="30"/>
      <c r="B56" s="1" t="s">
        <v>4</v>
      </c>
      <c r="C56" s="2">
        <f>SUM(D56:K56)</f>
        <v>6786938.6900000004</v>
      </c>
      <c r="D56" s="2"/>
      <c r="E56" s="2">
        <v>6786938.6900000004</v>
      </c>
      <c r="F56" s="2"/>
      <c r="G56" s="2"/>
      <c r="H56" s="2"/>
      <c r="I56" s="2"/>
      <c r="J56" s="2"/>
      <c r="K56" s="2"/>
      <c r="L56" s="19"/>
    </row>
    <row r="57" spans="1:12" s="3" customFormat="1" ht="15.75" x14ac:dyDescent="0.25">
      <c r="A57" s="29" t="s">
        <v>29</v>
      </c>
      <c r="B57" s="1" t="s">
        <v>3</v>
      </c>
      <c r="C57" s="2">
        <f>C58</f>
        <v>318654870</v>
      </c>
      <c r="D57" s="2">
        <f t="shared" si="6"/>
        <v>1678550</v>
      </c>
      <c r="E57" s="2">
        <f t="shared" si="6"/>
        <v>99142880</v>
      </c>
      <c r="F57" s="2">
        <f t="shared" si="6"/>
        <v>217833440</v>
      </c>
      <c r="G57" s="2">
        <f t="shared" si="6"/>
        <v>0</v>
      </c>
      <c r="H57" s="2">
        <f t="shared" si="6"/>
        <v>0</v>
      </c>
      <c r="I57" s="2">
        <f t="shared" si="6"/>
        <v>0</v>
      </c>
      <c r="J57" s="2">
        <f t="shared" si="6"/>
        <v>0</v>
      </c>
      <c r="K57" s="2">
        <f t="shared" si="6"/>
        <v>0</v>
      </c>
      <c r="L57" s="18" t="s">
        <v>2</v>
      </c>
    </row>
    <row r="58" spans="1:12" s="3" customFormat="1" ht="52.5" customHeight="1" x14ac:dyDescent="0.25">
      <c r="A58" s="30"/>
      <c r="B58" s="1" t="s">
        <v>4</v>
      </c>
      <c r="C58" s="2">
        <f>SUM(D58:K58)</f>
        <v>318654870</v>
      </c>
      <c r="D58" s="2">
        <v>1678550</v>
      </c>
      <c r="E58" s="2">
        <v>99142880</v>
      </c>
      <c r="F58" s="2">
        <v>217833440</v>
      </c>
      <c r="G58" s="2"/>
      <c r="H58" s="2"/>
      <c r="I58" s="2"/>
      <c r="J58" s="2"/>
      <c r="K58" s="2"/>
      <c r="L58" s="19"/>
    </row>
    <row r="59" spans="1:12" s="3" customFormat="1" ht="15.75" x14ac:dyDescent="0.25">
      <c r="A59" s="29" t="s">
        <v>30</v>
      </c>
      <c r="B59" s="1" t="s">
        <v>3</v>
      </c>
      <c r="C59" s="2">
        <f>C60</f>
        <v>128194370</v>
      </c>
      <c r="D59" s="2">
        <f t="shared" si="6"/>
        <v>1678550</v>
      </c>
      <c r="E59" s="2">
        <f t="shared" si="6"/>
        <v>0</v>
      </c>
      <c r="F59" s="2">
        <f t="shared" si="6"/>
        <v>126515820</v>
      </c>
      <c r="G59" s="2">
        <f t="shared" si="6"/>
        <v>0</v>
      </c>
      <c r="H59" s="2">
        <f t="shared" si="6"/>
        <v>0</v>
      </c>
      <c r="I59" s="2">
        <f t="shared" si="6"/>
        <v>0</v>
      </c>
      <c r="J59" s="2">
        <f t="shared" si="6"/>
        <v>0</v>
      </c>
      <c r="K59" s="2">
        <f t="shared" si="6"/>
        <v>0</v>
      </c>
      <c r="L59" s="18" t="s">
        <v>2</v>
      </c>
    </row>
    <row r="60" spans="1:12" s="3" customFormat="1" ht="51.75" customHeight="1" x14ac:dyDescent="0.25">
      <c r="A60" s="30"/>
      <c r="B60" s="1" t="s">
        <v>4</v>
      </c>
      <c r="C60" s="2">
        <f>SUM(D60:K60)</f>
        <v>128194370</v>
      </c>
      <c r="D60" s="2">
        <v>1678550</v>
      </c>
      <c r="E60" s="2"/>
      <c r="F60" s="2">
        <v>126515820</v>
      </c>
      <c r="G60" s="2"/>
      <c r="H60" s="2"/>
      <c r="I60" s="2"/>
      <c r="J60" s="2"/>
      <c r="K60" s="2"/>
      <c r="L60" s="19"/>
    </row>
    <row r="61" spans="1:12" s="3" customFormat="1" ht="18.75" customHeight="1" x14ac:dyDescent="0.25">
      <c r="A61" s="29" t="s">
        <v>35</v>
      </c>
      <c r="B61" s="1" t="s">
        <v>3</v>
      </c>
      <c r="C61" s="2">
        <f>C62</f>
        <v>54093170</v>
      </c>
      <c r="D61" s="2">
        <f t="shared" si="6"/>
        <v>5052840</v>
      </c>
      <c r="E61" s="2">
        <f t="shared" si="6"/>
        <v>49040330</v>
      </c>
      <c r="F61" s="2">
        <f t="shared" si="6"/>
        <v>0</v>
      </c>
      <c r="G61" s="2">
        <f t="shared" si="6"/>
        <v>0</v>
      </c>
      <c r="H61" s="2">
        <f t="shared" si="6"/>
        <v>0</v>
      </c>
      <c r="I61" s="2">
        <f t="shared" si="6"/>
        <v>0</v>
      </c>
      <c r="J61" s="2">
        <f t="shared" si="6"/>
        <v>0</v>
      </c>
      <c r="K61" s="2">
        <f t="shared" si="6"/>
        <v>0</v>
      </c>
      <c r="L61" s="18" t="s">
        <v>2</v>
      </c>
    </row>
    <row r="62" spans="1:12" s="3" customFormat="1" ht="52.5" customHeight="1" x14ac:dyDescent="0.25">
      <c r="A62" s="30"/>
      <c r="B62" s="1" t="s">
        <v>4</v>
      </c>
      <c r="C62" s="2">
        <f>SUM(D62:K62)</f>
        <v>54093170</v>
      </c>
      <c r="D62" s="7">
        <v>5052840</v>
      </c>
      <c r="E62" s="7">
        <v>49040330</v>
      </c>
      <c r="F62" s="2"/>
      <c r="G62" s="2"/>
      <c r="H62" s="2"/>
      <c r="I62" s="2"/>
      <c r="J62" s="2"/>
      <c r="K62" s="2"/>
      <c r="L62" s="19"/>
    </row>
    <row r="63" spans="1:12" s="3" customFormat="1" ht="15.75" x14ac:dyDescent="0.25">
      <c r="A63" s="29" t="s">
        <v>34</v>
      </c>
      <c r="B63" s="1" t="s">
        <v>3</v>
      </c>
      <c r="C63" s="2">
        <f>C64</f>
        <v>9313310</v>
      </c>
      <c r="D63" s="2">
        <f t="shared" si="6"/>
        <v>926230</v>
      </c>
      <c r="E63" s="2">
        <f t="shared" si="6"/>
        <v>8387080</v>
      </c>
      <c r="F63" s="2">
        <f t="shared" si="6"/>
        <v>0</v>
      </c>
      <c r="G63" s="2">
        <f t="shared" si="6"/>
        <v>0</v>
      </c>
      <c r="H63" s="2">
        <f t="shared" si="6"/>
        <v>0</v>
      </c>
      <c r="I63" s="2">
        <f t="shared" si="6"/>
        <v>0</v>
      </c>
      <c r="J63" s="2">
        <f t="shared" si="6"/>
        <v>0</v>
      </c>
      <c r="K63" s="2">
        <f t="shared" si="6"/>
        <v>0</v>
      </c>
      <c r="L63" s="18" t="s">
        <v>2</v>
      </c>
    </row>
    <row r="64" spans="1:12" s="3" customFormat="1" ht="82.5" customHeight="1" x14ac:dyDescent="0.25">
      <c r="A64" s="30"/>
      <c r="B64" s="1" t="s">
        <v>4</v>
      </c>
      <c r="C64" s="2">
        <f>SUM(D64:K64)</f>
        <v>9313310</v>
      </c>
      <c r="D64" s="2">
        <v>926230</v>
      </c>
      <c r="E64" s="2">
        <v>8387080</v>
      </c>
      <c r="F64" s="2"/>
      <c r="G64" s="2"/>
      <c r="H64" s="2"/>
      <c r="I64" s="2"/>
      <c r="J64" s="2"/>
      <c r="K64" s="2"/>
      <c r="L64" s="19"/>
    </row>
    <row r="65" spans="1:12" s="3" customFormat="1" ht="15.75" x14ac:dyDescent="0.25">
      <c r="A65" s="29" t="s">
        <v>33</v>
      </c>
      <c r="B65" s="1" t="s">
        <v>3</v>
      </c>
      <c r="C65" s="2">
        <f>C66</f>
        <v>135158267.05000001</v>
      </c>
      <c r="D65" s="2">
        <f t="shared" si="6"/>
        <v>5381147.0499999998</v>
      </c>
      <c r="E65" s="2">
        <f t="shared" si="6"/>
        <v>129777120</v>
      </c>
      <c r="F65" s="2">
        <f t="shared" si="6"/>
        <v>0</v>
      </c>
      <c r="G65" s="2">
        <f t="shared" si="6"/>
        <v>0</v>
      </c>
      <c r="H65" s="2">
        <f t="shared" si="6"/>
        <v>0</v>
      </c>
      <c r="I65" s="2">
        <f t="shared" si="6"/>
        <v>0</v>
      </c>
      <c r="J65" s="2">
        <f t="shared" si="6"/>
        <v>0</v>
      </c>
      <c r="K65" s="2">
        <f t="shared" si="6"/>
        <v>0</v>
      </c>
      <c r="L65" s="18" t="s">
        <v>2</v>
      </c>
    </row>
    <row r="66" spans="1:12" s="3" customFormat="1" ht="51" customHeight="1" x14ac:dyDescent="0.25">
      <c r="A66" s="30"/>
      <c r="B66" s="1" t="s">
        <v>4</v>
      </c>
      <c r="C66" s="2">
        <f>SUM(D66:K66)</f>
        <v>135158267.05000001</v>
      </c>
      <c r="D66" s="2">
        <v>5381147.0499999998</v>
      </c>
      <c r="E66" s="2">
        <v>129777120</v>
      </c>
      <c r="F66" s="2"/>
      <c r="G66" s="2"/>
      <c r="H66" s="2"/>
      <c r="I66" s="2"/>
      <c r="J66" s="2"/>
      <c r="K66" s="2"/>
      <c r="L66" s="19"/>
    </row>
    <row r="67" spans="1:12" s="3" customFormat="1" ht="19.5" customHeight="1" x14ac:dyDescent="0.25">
      <c r="A67" s="29" t="s">
        <v>46</v>
      </c>
      <c r="B67" s="1" t="s">
        <v>3</v>
      </c>
      <c r="C67" s="2">
        <f>C68</f>
        <v>74864160</v>
      </c>
      <c r="D67" s="2">
        <f t="shared" si="6"/>
        <v>0</v>
      </c>
      <c r="E67" s="2">
        <f t="shared" si="6"/>
        <v>74864160</v>
      </c>
      <c r="F67" s="2">
        <f t="shared" si="6"/>
        <v>0</v>
      </c>
      <c r="G67" s="2">
        <f t="shared" si="6"/>
        <v>0</v>
      </c>
      <c r="H67" s="2">
        <f t="shared" si="6"/>
        <v>0</v>
      </c>
      <c r="I67" s="2">
        <f t="shared" si="6"/>
        <v>0</v>
      </c>
      <c r="J67" s="2">
        <f t="shared" si="6"/>
        <v>0</v>
      </c>
      <c r="K67" s="2">
        <f t="shared" si="6"/>
        <v>0</v>
      </c>
      <c r="L67" s="18" t="s">
        <v>2</v>
      </c>
    </row>
    <row r="68" spans="1:12" s="3" customFormat="1" ht="35.25" customHeight="1" x14ac:dyDescent="0.25">
      <c r="A68" s="30"/>
      <c r="B68" s="1" t="s">
        <v>4</v>
      </c>
      <c r="C68" s="2">
        <f>SUM(D68:K68)</f>
        <v>74864160</v>
      </c>
      <c r="D68" s="2"/>
      <c r="E68" s="2">
        <v>74864160</v>
      </c>
      <c r="F68" s="2"/>
      <c r="G68" s="2"/>
      <c r="H68" s="2"/>
      <c r="I68" s="2"/>
      <c r="J68" s="2"/>
      <c r="K68" s="2"/>
      <c r="L68" s="19"/>
    </row>
    <row r="69" spans="1:12" s="3" customFormat="1" ht="23.25" customHeight="1" x14ac:dyDescent="0.25">
      <c r="A69" s="29" t="s">
        <v>47</v>
      </c>
      <c r="B69" s="1" t="s">
        <v>3</v>
      </c>
      <c r="C69" s="2">
        <f>C70</f>
        <v>200161730</v>
      </c>
      <c r="D69" s="2">
        <f t="shared" si="6"/>
        <v>0</v>
      </c>
      <c r="E69" s="2">
        <f t="shared" si="6"/>
        <v>200161730</v>
      </c>
      <c r="F69" s="2">
        <f t="shared" ref="D69:K73" si="7">F70</f>
        <v>0</v>
      </c>
      <c r="G69" s="2">
        <f t="shared" si="7"/>
        <v>0</v>
      </c>
      <c r="H69" s="2">
        <f t="shared" si="7"/>
        <v>0</v>
      </c>
      <c r="I69" s="2">
        <f t="shared" si="7"/>
        <v>0</v>
      </c>
      <c r="J69" s="2">
        <f t="shared" si="7"/>
        <v>0</v>
      </c>
      <c r="K69" s="2">
        <f t="shared" si="7"/>
        <v>0</v>
      </c>
      <c r="L69" s="18" t="s">
        <v>2</v>
      </c>
    </row>
    <row r="70" spans="1:12" s="3" customFormat="1" ht="31.5" customHeight="1" x14ac:dyDescent="0.25">
      <c r="A70" s="30"/>
      <c r="B70" s="1" t="s">
        <v>4</v>
      </c>
      <c r="C70" s="2">
        <f>SUM(D70:K70)</f>
        <v>200161730</v>
      </c>
      <c r="D70" s="2"/>
      <c r="E70" s="2">
        <v>200161730</v>
      </c>
      <c r="F70" s="2"/>
      <c r="G70" s="2"/>
      <c r="H70" s="2"/>
      <c r="I70" s="2"/>
      <c r="J70" s="2"/>
      <c r="K70" s="2"/>
      <c r="L70" s="19"/>
    </row>
    <row r="71" spans="1:12" s="3" customFormat="1" ht="27" customHeight="1" x14ac:dyDescent="0.25">
      <c r="A71" s="29" t="s">
        <v>48</v>
      </c>
      <c r="B71" s="1" t="s">
        <v>3</v>
      </c>
      <c r="C71" s="2">
        <f>C72</f>
        <v>5197195.71</v>
      </c>
      <c r="D71" s="2">
        <f t="shared" si="7"/>
        <v>0</v>
      </c>
      <c r="E71" s="2">
        <f t="shared" si="7"/>
        <v>5197195.71</v>
      </c>
      <c r="F71" s="2">
        <f t="shared" si="7"/>
        <v>0</v>
      </c>
      <c r="G71" s="2">
        <f t="shared" si="7"/>
        <v>0</v>
      </c>
      <c r="H71" s="2">
        <f t="shared" si="7"/>
        <v>0</v>
      </c>
      <c r="I71" s="2">
        <f t="shared" si="7"/>
        <v>0</v>
      </c>
      <c r="J71" s="2">
        <f t="shared" si="7"/>
        <v>0</v>
      </c>
      <c r="K71" s="2">
        <f t="shared" si="7"/>
        <v>0</v>
      </c>
      <c r="L71" s="18" t="s">
        <v>2</v>
      </c>
    </row>
    <row r="72" spans="1:12" s="3" customFormat="1" ht="40.5" customHeight="1" x14ac:dyDescent="0.25">
      <c r="A72" s="30"/>
      <c r="B72" s="1" t="s">
        <v>4</v>
      </c>
      <c r="C72" s="2">
        <f>SUM(D72:K72)</f>
        <v>5197195.71</v>
      </c>
      <c r="D72" s="2"/>
      <c r="E72" s="2">
        <v>5197195.71</v>
      </c>
      <c r="F72" s="2"/>
      <c r="G72" s="2"/>
      <c r="H72" s="2"/>
      <c r="I72" s="2"/>
      <c r="J72" s="2"/>
      <c r="K72" s="2"/>
      <c r="L72" s="19"/>
    </row>
    <row r="73" spans="1:12" s="3" customFormat="1" ht="27" customHeight="1" x14ac:dyDescent="0.25">
      <c r="A73" s="29" t="s">
        <v>49</v>
      </c>
      <c r="B73" s="1" t="s">
        <v>3</v>
      </c>
      <c r="C73" s="2">
        <f>C74</f>
        <v>6786938.6900000004</v>
      </c>
      <c r="D73" s="2">
        <f t="shared" si="7"/>
        <v>0</v>
      </c>
      <c r="E73" s="2">
        <f t="shared" si="7"/>
        <v>6786938.6900000004</v>
      </c>
      <c r="F73" s="2">
        <f t="shared" si="7"/>
        <v>0</v>
      </c>
      <c r="G73" s="2">
        <f t="shared" si="7"/>
        <v>0</v>
      </c>
      <c r="H73" s="2">
        <f t="shared" si="7"/>
        <v>0</v>
      </c>
      <c r="I73" s="2">
        <f t="shared" si="7"/>
        <v>0</v>
      </c>
      <c r="J73" s="2">
        <f t="shared" si="7"/>
        <v>0</v>
      </c>
      <c r="K73" s="2">
        <f t="shared" si="7"/>
        <v>0</v>
      </c>
      <c r="L73" s="18" t="s">
        <v>2</v>
      </c>
    </row>
    <row r="74" spans="1:12" s="3" customFormat="1" ht="29.25" customHeight="1" x14ac:dyDescent="0.25">
      <c r="A74" s="30"/>
      <c r="B74" s="1" t="s">
        <v>4</v>
      </c>
      <c r="C74" s="2">
        <f>SUM(D74:K74)</f>
        <v>6786938.6900000004</v>
      </c>
      <c r="D74" s="2"/>
      <c r="E74" s="2">
        <v>6786938.6900000004</v>
      </c>
      <c r="F74" s="2"/>
      <c r="G74" s="2"/>
      <c r="H74" s="2"/>
      <c r="I74" s="2"/>
      <c r="J74" s="2"/>
      <c r="K74" s="2"/>
      <c r="L74" s="19"/>
    </row>
    <row r="75" spans="1:12" s="3" customFormat="1" ht="20.25" customHeight="1" x14ac:dyDescent="0.25">
      <c r="A75" s="29" t="s">
        <v>50</v>
      </c>
      <c r="B75" s="1" t="s">
        <v>3</v>
      </c>
      <c r="C75" s="2">
        <f>C76</f>
        <v>8433084742.0100002</v>
      </c>
      <c r="D75" s="2">
        <f t="shared" si="6"/>
        <v>0</v>
      </c>
      <c r="E75" s="2">
        <f t="shared" si="6"/>
        <v>0</v>
      </c>
      <c r="F75" s="2">
        <f t="shared" si="6"/>
        <v>3539704538</v>
      </c>
      <c r="G75" s="2">
        <f t="shared" si="6"/>
        <v>4893380204.0100002</v>
      </c>
      <c r="H75" s="2">
        <f t="shared" si="6"/>
        <v>0</v>
      </c>
      <c r="I75" s="2">
        <f t="shared" si="6"/>
        <v>0</v>
      </c>
      <c r="J75" s="2">
        <f t="shared" si="6"/>
        <v>0</v>
      </c>
      <c r="K75" s="2">
        <f t="shared" si="6"/>
        <v>0</v>
      </c>
      <c r="L75" s="18" t="s">
        <v>2</v>
      </c>
    </row>
    <row r="76" spans="1:12" s="3" customFormat="1" ht="60" customHeight="1" x14ac:dyDescent="0.25">
      <c r="A76" s="30"/>
      <c r="B76" s="1" t="s">
        <v>4</v>
      </c>
      <c r="C76" s="2">
        <f>SUM(D76:K76)</f>
        <v>8433084742.0100002</v>
      </c>
      <c r="D76" s="2"/>
      <c r="E76" s="2"/>
      <c r="F76" s="2">
        <f>3418282618+121421920</f>
        <v>3539704538</v>
      </c>
      <c r="G76" s="2">
        <v>4893380204.0100002</v>
      </c>
      <c r="H76" s="2"/>
      <c r="I76" s="2"/>
      <c r="J76" s="2"/>
      <c r="K76" s="2"/>
      <c r="L76" s="19"/>
    </row>
    <row r="77" spans="1:12" s="3" customFormat="1" ht="27.75" customHeight="1" x14ac:dyDescent="0.25">
      <c r="A77" s="29" t="s">
        <v>51</v>
      </c>
      <c r="B77" s="1" t="s">
        <v>3</v>
      </c>
      <c r="C77" s="2">
        <f>C78</f>
        <v>6080789045.4400005</v>
      </c>
      <c r="D77" s="2">
        <f t="shared" si="6"/>
        <v>0</v>
      </c>
      <c r="E77" s="2">
        <f t="shared" si="6"/>
        <v>0</v>
      </c>
      <c r="F77" s="2">
        <f t="shared" si="6"/>
        <v>2596158115.4299998</v>
      </c>
      <c r="G77" s="2">
        <f t="shared" si="6"/>
        <v>3484630930.0100002</v>
      </c>
      <c r="H77" s="2">
        <f t="shared" si="6"/>
        <v>0</v>
      </c>
      <c r="I77" s="2">
        <f t="shared" si="6"/>
        <v>0</v>
      </c>
      <c r="J77" s="2">
        <f t="shared" si="6"/>
        <v>0</v>
      </c>
      <c r="K77" s="2">
        <f t="shared" si="6"/>
        <v>0</v>
      </c>
      <c r="L77" s="18" t="s">
        <v>2</v>
      </c>
    </row>
    <row r="78" spans="1:12" s="3" customFormat="1" ht="60" customHeight="1" x14ac:dyDescent="0.25">
      <c r="A78" s="30"/>
      <c r="B78" s="1" t="s">
        <v>4</v>
      </c>
      <c r="C78" s="2">
        <f>SUM(D78:K78)</f>
        <v>6080789045.4400005</v>
      </c>
      <c r="D78" s="2"/>
      <c r="E78" s="2"/>
      <c r="F78" s="2">
        <f>2488892275.43+107265840</f>
        <v>2596158115.4299998</v>
      </c>
      <c r="G78" s="2">
        <v>3484630930.0100002</v>
      </c>
      <c r="H78" s="2"/>
      <c r="I78" s="2"/>
      <c r="J78" s="2"/>
      <c r="K78" s="2"/>
      <c r="L78" s="19"/>
    </row>
    <row r="79" spans="1:12" s="3" customFormat="1" ht="15.75" x14ac:dyDescent="0.25">
      <c r="A79" s="29" t="s">
        <v>28</v>
      </c>
      <c r="B79" s="1" t="s">
        <v>3</v>
      </c>
      <c r="C79" s="2">
        <f>C80</f>
        <v>38432840</v>
      </c>
      <c r="D79" s="2">
        <f t="shared" ref="D79:K79" si="8">D80</f>
        <v>0</v>
      </c>
      <c r="E79" s="2">
        <f t="shared" si="8"/>
        <v>0</v>
      </c>
      <c r="F79" s="2">
        <f t="shared" si="8"/>
        <v>38432840</v>
      </c>
      <c r="G79" s="2">
        <f t="shared" si="8"/>
        <v>0</v>
      </c>
      <c r="H79" s="2">
        <f t="shared" si="8"/>
        <v>0</v>
      </c>
      <c r="I79" s="2">
        <f t="shared" si="8"/>
        <v>0</v>
      </c>
      <c r="J79" s="2">
        <f t="shared" si="8"/>
        <v>0</v>
      </c>
      <c r="K79" s="2">
        <f t="shared" si="8"/>
        <v>0</v>
      </c>
      <c r="L79" s="18" t="s">
        <v>2</v>
      </c>
    </row>
    <row r="80" spans="1:12" s="3" customFormat="1" ht="51.75" customHeight="1" x14ac:dyDescent="0.25">
      <c r="A80" s="30"/>
      <c r="B80" s="1" t="s">
        <v>4</v>
      </c>
      <c r="C80" s="2">
        <f>C82+C84</f>
        <v>38432840</v>
      </c>
      <c r="D80" s="2">
        <f t="shared" ref="D80:K80" si="9">D82+D84</f>
        <v>0</v>
      </c>
      <c r="E80" s="2">
        <f t="shared" si="9"/>
        <v>0</v>
      </c>
      <c r="F80" s="2">
        <f t="shared" si="9"/>
        <v>38432840</v>
      </c>
      <c r="G80" s="2">
        <f t="shared" si="9"/>
        <v>0</v>
      </c>
      <c r="H80" s="2">
        <f t="shared" si="9"/>
        <v>0</v>
      </c>
      <c r="I80" s="2">
        <f t="shared" si="9"/>
        <v>0</v>
      </c>
      <c r="J80" s="2">
        <f t="shared" si="9"/>
        <v>0</v>
      </c>
      <c r="K80" s="2">
        <f t="shared" si="9"/>
        <v>0</v>
      </c>
      <c r="L80" s="19"/>
    </row>
    <row r="81" spans="1:12" s="3" customFormat="1" ht="27" customHeight="1" x14ac:dyDescent="0.25">
      <c r="A81" s="29" t="s">
        <v>27</v>
      </c>
      <c r="B81" s="1" t="s">
        <v>3</v>
      </c>
      <c r="C81" s="2">
        <f>C82</f>
        <v>9642370</v>
      </c>
      <c r="D81" s="2">
        <f t="shared" ref="D81:K85" si="10">D82</f>
        <v>0</v>
      </c>
      <c r="E81" s="2">
        <f t="shared" si="10"/>
        <v>0</v>
      </c>
      <c r="F81" s="2">
        <f t="shared" si="10"/>
        <v>9642370</v>
      </c>
      <c r="G81" s="2">
        <f t="shared" si="10"/>
        <v>0</v>
      </c>
      <c r="H81" s="2">
        <f t="shared" si="10"/>
        <v>0</v>
      </c>
      <c r="I81" s="2">
        <f t="shared" si="10"/>
        <v>0</v>
      </c>
      <c r="J81" s="2">
        <f t="shared" si="10"/>
        <v>0</v>
      </c>
      <c r="K81" s="2">
        <f t="shared" si="10"/>
        <v>0</v>
      </c>
      <c r="L81" s="18" t="s">
        <v>2</v>
      </c>
    </row>
    <row r="82" spans="1:12" s="3" customFormat="1" ht="28.5" customHeight="1" x14ac:dyDescent="0.25">
      <c r="A82" s="30"/>
      <c r="B82" s="1" t="s">
        <v>4</v>
      </c>
      <c r="C82" s="2">
        <f>SUM(D82:K82)</f>
        <v>9642370</v>
      </c>
      <c r="D82" s="2"/>
      <c r="E82" s="2"/>
      <c r="F82" s="2">
        <v>9642370</v>
      </c>
      <c r="G82" s="2"/>
      <c r="H82" s="2"/>
      <c r="I82" s="2"/>
      <c r="J82" s="2"/>
      <c r="K82" s="2"/>
      <c r="L82" s="19"/>
    </row>
    <row r="83" spans="1:12" s="3" customFormat="1" ht="28.5" customHeight="1" x14ac:dyDescent="0.25">
      <c r="A83" s="29" t="s">
        <v>56</v>
      </c>
      <c r="B83" s="1" t="s">
        <v>3</v>
      </c>
      <c r="C83" s="2">
        <f>C84</f>
        <v>28790470</v>
      </c>
      <c r="D83" s="2">
        <f t="shared" si="10"/>
        <v>0</v>
      </c>
      <c r="E83" s="2">
        <f t="shared" si="10"/>
        <v>0</v>
      </c>
      <c r="F83" s="2">
        <f t="shared" si="10"/>
        <v>28790470</v>
      </c>
      <c r="G83" s="2">
        <f t="shared" si="10"/>
        <v>0</v>
      </c>
      <c r="H83" s="2">
        <f t="shared" si="10"/>
        <v>0</v>
      </c>
      <c r="I83" s="2">
        <f t="shared" si="10"/>
        <v>0</v>
      </c>
      <c r="J83" s="2">
        <f t="shared" si="10"/>
        <v>0</v>
      </c>
      <c r="K83" s="2">
        <f t="shared" si="10"/>
        <v>0</v>
      </c>
      <c r="L83" s="18" t="s">
        <v>2</v>
      </c>
    </row>
    <row r="84" spans="1:12" s="3" customFormat="1" ht="73.5" customHeight="1" x14ac:dyDescent="0.25">
      <c r="A84" s="30"/>
      <c r="B84" s="1" t="s">
        <v>4</v>
      </c>
      <c r="C84" s="2">
        <f>SUM(D84:K84)</f>
        <v>28790470</v>
      </c>
      <c r="D84" s="2"/>
      <c r="E84" s="2"/>
      <c r="F84" s="2">
        <v>28790470</v>
      </c>
      <c r="G84" s="2"/>
      <c r="H84" s="2"/>
      <c r="I84" s="2"/>
      <c r="J84" s="2"/>
      <c r="K84" s="2"/>
      <c r="L84" s="19"/>
    </row>
    <row r="85" spans="1:12" s="3" customFormat="1" ht="23.25" customHeight="1" x14ac:dyDescent="0.25">
      <c r="A85" s="29" t="s">
        <v>25</v>
      </c>
      <c r="B85" s="1" t="s">
        <v>3</v>
      </c>
      <c r="C85" s="2">
        <f>C86</f>
        <v>17670510945.790001</v>
      </c>
      <c r="D85" s="2">
        <f t="shared" si="10"/>
        <v>114996019.53999999</v>
      </c>
      <c r="E85" s="2">
        <f t="shared" si="10"/>
        <v>1412580988.8000002</v>
      </c>
      <c r="F85" s="2">
        <f t="shared" si="10"/>
        <v>7018644753.4300003</v>
      </c>
      <c r="G85" s="2">
        <f t="shared" si="10"/>
        <v>8878011134.0200005</v>
      </c>
      <c r="H85" s="2">
        <f t="shared" si="10"/>
        <v>246278050</v>
      </c>
      <c r="I85" s="2">
        <f t="shared" si="10"/>
        <v>0</v>
      </c>
      <c r="J85" s="2">
        <f t="shared" si="10"/>
        <v>0</v>
      </c>
      <c r="K85" s="2">
        <f t="shared" si="10"/>
        <v>0</v>
      </c>
      <c r="L85" s="18" t="s">
        <v>2</v>
      </c>
    </row>
    <row r="86" spans="1:12" s="3" customFormat="1" ht="24.75" customHeight="1" x14ac:dyDescent="0.25">
      <c r="A86" s="30"/>
      <c r="B86" s="1" t="s">
        <v>4</v>
      </c>
      <c r="C86" s="2">
        <f t="shared" ref="C86:K86" si="11">C80+C32</f>
        <v>17670510945.790001</v>
      </c>
      <c r="D86" s="2">
        <f t="shared" si="11"/>
        <v>114996019.53999999</v>
      </c>
      <c r="E86" s="2">
        <f t="shared" si="11"/>
        <v>1412580988.8000002</v>
      </c>
      <c r="F86" s="2">
        <f t="shared" si="11"/>
        <v>7018644753.4300003</v>
      </c>
      <c r="G86" s="2">
        <f t="shared" si="11"/>
        <v>8878011134.0200005</v>
      </c>
      <c r="H86" s="2">
        <f t="shared" si="11"/>
        <v>246278050</v>
      </c>
      <c r="I86" s="2">
        <f t="shared" si="11"/>
        <v>0</v>
      </c>
      <c r="J86" s="2">
        <f t="shared" si="11"/>
        <v>0</v>
      </c>
      <c r="K86" s="2">
        <f t="shared" si="11"/>
        <v>0</v>
      </c>
      <c r="L86" s="19"/>
    </row>
    <row r="87" spans="1:12" s="3" customFormat="1" ht="15.75" x14ac:dyDescent="0.25">
      <c r="A87" s="29" t="s">
        <v>17</v>
      </c>
      <c r="B87" s="1" t="s">
        <v>3</v>
      </c>
      <c r="C87" s="2">
        <f>C88+C89+C90</f>
        <v>17670510945.790001</v>
      </c>
      <c r="D87" s="2">
        <f t="shared" ref="D87:K87" si="12">D88+D89+D90</f>
        <v>114996019.53999999</v>
      </c>
      <c r="E87" s="2">
        <f t="shared" si="12"/>
        <v>1412580988.8000002</v>
      </c>
      <c r="F87" s="2">
        <f t="shared" si="12"/>
        <v>7018644753.4300003</v>
      </c>
      <c r="G87" s="2">
        <f t="shared" si="12"/>
        <v>8878011134.0200005</v>
      </c>
      <c r="H87" s="2">
        <f t="shared" si="12"/>
        <v>246278050</v>
      </c>
      <c r="I87" s="2">
        <f t="shared" si="12"/>
        <v>0</v>
      </c>
      <c r="J87" s="2">
        <f t="shared" si="12"/>
        <v>0</v>
      </c>
      <c r="K87" s="2">
        <f t="shared" si="12"/>
        <v>0</v>
      </c>
      <c r="L87" s="5" t="s">
        <v>22</v>
      </c>
    </row>
    <row r="88" spans="1:12" s="3" customFormat="1" ht="31.5" x14ac:dyDescent="0.25">
      <c r="A88" s="31"/>
      <c r="B88" s="1" t="s">
        <v>13</v>
      </c>
      <c r="C88" s="2"/>
      <c r="D88" s="2"/>
      <c r="E88" s="2"/>
      <c r="F88" s="2"/>
      <c r="G88" s="2"/>
      <c r="H88" s="2"/>
      <c r="I88" s="2"/>
      <c r="J88" s="2"/>
      <c r="K88" s="2"/>
      <c r="L88" s="5" t="s">
        <v>22</v>
      </c>
    </row>
    <row r="89" spans="1:12" s="3" customFormat="1" ht="36" customHeight="1" x14ac:dyDescent="0.25">
      <c r="A89" s="31"/>
      <c r="B89" s="1" t="s">
        <v>14</v>
      </c>
      <c r="C89" s="2"/>
      <c r="D89" s="2"/>
      <c r="E89" s="2"/>
      <c r="F89" s="2"/>
      <c r="G89" s="2"/>
      <c r="H89" s="2"/>
      <c r="I89" s="2"/>
      <c r="J89" s="2"/>
      <c r="K89" s="2"/>
      <c r="L89" s="5" t="s">
        <v>22</v>
      </c>
    </row>
    <row r="90" spans="1:12" s="3" customFormat="1" ht="20.25" customHeight="1" x14ac:dyDescent="0.25">
      <c r="A90" s="30"/>
      <c r="B90" s="1" t="s">
        <v>4</v>
      </c>
      <c r="C90" s="2">
        <f t="shared" ref="C90:K90" si="13">C80+C32</f>
        <v>17670510945.790001</v>
      </c>
      <c r="D90" s="2">
        <f t="shared" si="13"/>
        <v>114996019.53999999</v>
      </c>
      <c r="E90" s="2">
        <f t="shared" si="13"/>
        <v>1412580988.8000002</v>
      </c>
      <c r="F90" s="2">
        <f t="shared" si="13"/>
        <v>7018644753.4300003</v>
      </c>
      <c r="G90" s="2">
        <f t="shared" si="13"/>
        <v>8878011134.0200005</v>
      </c>
      <c r="H90" s="2">
        <f t="shared" si="13"/>
        <v>246278050</v>
      </c>
      <c r="I90" s="2">
        <f t="shared" si="13"/>
        <v>0</v>
      </c>
      <c r="J90" s="2">
        <f t="shared" si="13"/>
        <v>0</v>
      </c>
      <c r="K90" s="2">
        <f t="shared" si="13"/>
        <v>0</v>
      </c>
      <c r="L90" s="5" t="s">
        <v>22</v>
      </c>
    </row>
    <row r="91" spans="1:12" s="3" customFormat="1" ht="15.75" x14ac:dyDescent="0.25">
      <c r="A91" s="29" t="s">
        <v>18</v>
      </c>
      <c r="B91" s="1" t="s">
        <v>3</v>
      </c>
      <c r="C91" s="2">
        <f t="shared" ref="C91:K91" si="14">C87</f>
        <v>17670510945.790001</v>
      </c>
      <c r="D91" s="2">
        <f t="shared" si="14"/>
        <v>114996019.53999999</v>
      </c>
      <c r="E91" s="2">
        <f t="shared" si="14"/>
        <v>1412580988.8000002</v>
      </c>
      <c r="F91" s="2">
        <f t="shared" si="14"/>
        <v>7018644753.4300003</v>
      </c>
      <c r="G91" s="2">
        <f t="shared" si="14"/>
        <v>8878011134.0200005</v>
      </c>
      <c r="H91" s="2">
        <f t="shared" si="14"/>
        <v>246278050</v>
      </c>
      <c r="I91" s="2">
        <f t="shared" si="14"/>
        <v>0</v>
      </c>
      <c r="J91" s="2">
        <f t="shared" si="14"/>
        <v>0</v>
      </c>
      <c r="K91" s="2">
        <f t="shared" si="14"/>
        <v>0</v>
      </c>
      <c r="L91" s="5" t="s">
        <v>22</v>
      </c>
    </row>
    <row r="92" spans="1:12" s="3" customFormat="1" ht="31.5" x14ac:dyDescent="0.25">
      <c r="A92" s="31"/>
      <c r="B92" s="1" t="s">
        <v>21</v>
      </c>
      <c r="C92" s="2">
        <f t="shared" ref="C92:K92" si="15">C88</f>
        <v>0</v>
      </c>
      <c r="D92" s="2">
        <f t="shared" si="15"/>
        <v>0</v>
      </c>
      <c r="E92" s="2">
        <f t="shared" si="15"/>
        <v>0</v>
      </c>
      <c r="F92" s="2">
        <f t="shared" si="15"/>
        <v>0</v>
      </c>
      <c r="G92" s="2">
        <f t="shared" si="15"/>
        <v>0</v>
      </c>
      <c r="H92" s="2">
        <f t="shared" si="15"/>
        <v>0</v>
      </c>
      <c r="I92" s="2">
        <f t="shared" si="15"/>
        <v>0</v>
      </c>
      <c r="J92" s="2">
        <f t="shared" si="15"/>
        <v>0</v>
      </c>
      <c r="K92" s="2">
        <f t="shared" si="15"/>
        <v>0</v>
      </c>
      <c r="L92" s="5" t="s">
        <v>22</v>
      </c>
    </row>
    <row r="93" spans="1:12" s="3" customFormat="1" ht="31.5" x14ac:dyDescent="0.25">
      <c r="A93" s="31"/>
      <c r="B93" s="1" t="s">
        <v>14</v>
      </c>
      <c r="C93" s="2">
        <f t="shared" ref="C93:K93" si="16">C89</f>
        <v>0</v>
      </c>
      <c r="D93" s="2">
        <f t="shared" si="16"/>
        <v>0</v>
      </c>
      <c r="E93" s="2">
        <f t="shared" si="16"/>
        <v>0</v>
      </c>
      <c r="F93" s="2">
        <f t="shared" si="16"/>
        <v>0</v>
      </c>
      <c r="G93" s="2">
        <f t="shared" si="16"/>
        <v>0</v>
      </c>
      <c r="H93" s="2">
        <f t="shared" si="16"/>
        <v>0</v>
      </c>
      <c r="I93" s="2">
        <f t="shared" si="16"/>
        <v>0</v>
      </c>
      <c r="J93" s="2">
        <f t="shared" si="16"/>
        <v>0</v>
      </c>
      <c r="K93" s="2">
        <f t="shared" si="16"/>
        <v>0</v>
      </c>
      <c r="L93" s="5" t="s">
        <v>22</v>
      </c>
    </row>
    <row r="94" spans="1:12" s="3" customFormat="1" ht="20.25" customHeight="1" x14ac:dyDescent="0.25">
      <c r="A94" s="30"/>
      <c r="B94" s="1" t="s">
        <v>4</v>
      </c>
      <c r="C94" s="2">
        <f>C90</f>
        <v>17670510945.790001</v>
      </c>
      <c r="D94" s="2">
        <f t="shared" ref="D94:K94" si="17">D90</f>
        <v>114996019.53999999</v>
      </c>
      <c r="E94" s="2">
        <f t="shared" si="17"/>
        <v>1412580988.8000002</v>
      </c>
      <c r="F94" s="2">
        <f t="shared" si="17"/>
        <v>7018644753.4300003</v>
      </c>
      <c r="G94" s="2">
        <f t="shared" si="17"/>
        <v>8878011134.0200005</v>
      </c>
      <c r="H94" s="2">
        <f t="shared" si="17"/>
        <v>246278050</v>
      </c>
      <c r="I94" s="2">
        <f t="shared" si="17"/>
        <v>0</v>
      </c>
      <c r="J94" s="2">
        <f t="shared" si="17"/>
        <v>0</v>
      </c>
      <c r="K94" s="2">
        <f t="shared" si="17"/>
        <v>0</v>
      </c>
      <c r="L94" s="5" t="s">
        <v>22</v>
      </c>
    </row>
    <row r="95" spans="1:12" s="3" customFormat="1" ht="15.75" x14ac:dyDescent="0.25"/>
    <row r="96" spans="1:12" hidden="1" x14ac:dyDescent="0.25">
      <c r="D96" s="6">
        <v>519030000</v>
      </c>
      <c r="E96" s="6">
        <v>768140000</v>
      </c>
      <c r="F96" s="6">
        <v>761830000</v>
      </c>
      <c r="G96" s="6">
        <v>702850000</v>
      </c>
      <c r="H96" s="6">
        <v>715500000</v>
      </c>
      <c r="I96" s="6">
        <v>800770000</v>
      </c>
      <c r="J96" s="6">
        <v>884210000</v>
      </c>
      <c r="K96" s="6">
        <v>657950000</v>
      </c>
    </row>
    <row r="97" spans="4:12" hidden="1" x14ac:dyDescent="0.25"/>
    <row r="98" spans="4:12" hidden="1" x14ac:dyDescent="0.25">
      <c r="D98" s="8">
        <f t="shared" ref="D98:K98" si="18">D96-D87</f>
        <v>404033980.46000004</v>
      </c>
      <c r="E98" s="8">
        <f t="shared" si="18"/>
        <v>-644440988.80000019</v>
      </c>
      <c r="F98" s="8">
        <f t="shared" si="18"/>
        <v>-6256814753.4300003</v>
      </c>
      <c r="G98" s="8">
        <f t="shared" si="18"/>
        <v>-8175161134.0200005</v>
      </c>
      <c r="H98" s="8">
        <f t="shared" si="18"/>
        <v>469221950</v>
      </c>
      <c r="I98" s="8">
        <f t="shared" si="18"/>
        <v>800770000</v>
      </c>
      <c r="J98" s="8">
        <f t="shared" si="18"/>
        <v>884210000</v>
      </c>
      <c r="K98" s="8">
        <f t="shared" si="18"/>
        <v>657950000</v>
      </c>
      <c r="L98" s="9"/>
    </row>
    <row r="99" spans="4:12" hidden="1" x14ac:dyDescent="0.25"/>
    <row r="100" spans="4:12" hidden="1" x14ac:dyDescent="0.25">
      <c r="D100" s="10">
        <f>345330000-D89</f>
        <v>345330000</v>
      </c>
      <c r="E100" s="10">
        <f>345330000-E89</f>
        <v>345330000</v>
      </c>
      <c r="F100" s="10">
        <f>345330000-F89</f>
        <v>345330000</v>
      </c>
      <c r="G100" s="10">
        <f>345330000-G89</f>
        <v>345330000</v>
      </c>
      <c r="H100" s="10">
        <f>345330000-H89</f>
        <v>345330000</v>
      </c>
      <c r="I100" s="10">
        <f>345330000-I93</f>
        <v>345330000</v>
      </c>
      <c r="J100" s="10">
        <f>345330000-J89</f>
        <v>345330000</v>
      </c>
      <c r="K100" s="10">
        <f>345330000-K89</f>
        <v>345330000</v>
      </c>
    </row>
    <row r="101" spans="4:12" hidden="1" x14ac:dyDescent="0.25"/>
    <row r="102" spans="4:12" hidden="1" x14ac:dyDescent="0.25">
      <c r="D102" s="10">
        <f>173700000-D90</f>
        <v>58703980.460000008</v>
      </c>
      <c r="E102" s="10">
        <f>422810000-E90</f>
        <v>-989770988.80000019</v>
      </c>
      <c r="F102" s="10">
        <f>416500000-F90</f>
        <v>-6602144753.4300003</v>
      </c>
      <c r="G102" s="10">
        <f>357520000-G90</f>
        <v>-8520491134.0200005</v>
      </c>
      <c r="H102" s="10">
        <f>370170000-H90</f>
        <v>123891950</v>
      </c>
      <c r="I102" s="10">
        <f>455440000-I90</f>
        <v>455440000</v>
      </c>
      <c r="J102" s="10">
        <f>538880000-J90</f>
        <v>538880000</v>
      </c>
      <c r="K102" s="10">
        <f>312620000-K90</f>
        <v>312620000</v>
      </c>
    </row>
    <row r="103" spans="4:12" hidden="1" x14ac:dyDescent="0.25"/>
    <row r="104" spans="4:12" hidden="1" x14ac:dyDescent="0.25"/>
    <row r="105" spans="4:12" hidden="1" x14ac:dyDescent="0.25">
      <c r="D105" s="10"/>
    </row>
  </sheetData>
  <autoFilter ref="A12:L12"/>
  <mergeCells count="85">
    <mergeCell ref="A7:L7"/>
    <mergeCell ref="A71:A72"/>
    <mergeCell ref="L71:L72"/>
    <mergeCell ref="L37:L38"/>
    <mergeCell ref="A59:A60"/>
    <mergeCell ref="A57:A58"/>
    <mergeCell ref="L57:L58"/>
    <mergeCell ref="A43:A44"/>
    <mergeCell ref="L43:L44"/>
    <mergeCell ref="L53:L54"/>
    <mergeCell ref="L45:L46"/>
    <mergeCell ref="L41:L42"/>
    <mergeCell ref="A55:A56"/>
    <mergeCell ref="A25:A26"/>
    <mergeCell ref="L25:L26"/>
    <mergeCell ref="L39:L40"/>
    <mergeCell ref="A73:A74"/>
    <mergeCell ref="L73:L74"/>
    <mergeCell ref="A47:A48"/>
    <mergeCell ref="L47:L48"/>
    <mergeCell ref="A67:A68"/>
    <mergeCell ref="L67:L68"/>
    <mergeCell ref="A69:A70"/>
    <mergeCell ref="L69:L70"/>
    <mergeCell ref="A65:A66"/>
    <mergeCell ref="L65:L66"/>
    <mergeCell ref="L49:L50"/>
    <mergeCell ref="L51:L52"/>
    <mergeCell ref="L61:L62"/>
    <mergeCell ref="A63:A64"/>
    <mergeCell ref="L63:L64"/>
    <mergeCell ref="L59:L60"/>
    <mergeCell ref="A75:A76"/>
    <mergeCell ref="L75:L76"/>
    <mergeCell ref="A77:A78"/>
    <mergeCell ref="L77:L78"/>
    <mergeCell ref="L79:L80"/>
    <mergeCell ref="L35:L36"/>
    <mergeCell ref="L33:L34"/>
    <mergeCell ref="A29:L29"/>
    <mergeCell ref="A30:L30"/>
    <mergeCell ref="A17:A18"/>
    <mergeCell ref="L17:L18"/>
    <mergeCell ref="A19:A20"/>
    <mergeCell ref="A23:A24"/>
    <mergeCell ref="L23:L24"/>
    <mergeCell ref="A27:A28"/>
    <mergeCell ref="L27:L28"/>
    <mergeCell ref="L31:L32"/>
    <mergeCell ref="A31:A32"/>
    <mergeCell ref="A33:A34"/>
    <mergeCell ref="A85:A86"/>
    <mergeCell ref="L85:L86"/>
    <mergeCell ref="A91:A94"/>
    <mergeCell ref="A87:A90"/>
    <mergeCell ref="A79:A80"/>
    <mergeCell ref="A81:A82"/>
    <mergeCell ref="A83:A84"/>
    <mergeCell ref="L83:L84"/>
    <mergeCell ref="L81:L82"/>
    <mergeCell ref="A61:A62"/>
    <mergeCell ref="A35:A36"/>
    <mergeCell ref="A49:A50"/>
    <mergeCell ref="A51:A52"/>
    <mergeCell ref="A37:A38"/>
    <mergeCell ref="A45:A46"/>
    <mergeCell ref="A39:A40"/>
    <mergeCell ref="A53:A54"/>
    <mergeCell ref="A41:A42"/>
    <mergeCell ref="J1:L1"/>
    <mergeCell ref="J2:L2"/>
    <mergeCell ref="J3:L3"/>
    <mergeCell ref="J4:L4"/>
    <mergeCell ref="L55:L56"/>
    <mergeCell ref="L10:L12"/>
    <mergeCell ref="A14:L14"/>
    <mergeCell ref="A10:A12"/>
    <mergeCell ref="B10:B12"/>
    <mergeCell ref="C10:C12"/>
    <mergeCell ref="D10:K11"/>
    <mergeCell ref="L19:L20"/>
    <mergeCell ref="A21:A22"/>
    <mergeCell ref="L21:L22"/>
    <mergeCell ref="A15:L15"/>
    <mergeCell ref="A16:L16"/>
  </mergeCells>
  <pageMargins left="1.1811023622047245" right="0.70866141732283472" top="1.1811023622047245" bottom="0.74803149606299213" header="0.31496062992125984" footer="0.31496062992125984"/>
  <pageSetup paperSize="8" scale="65" firstPageNumber="33" fitToHeight="0" orientation="landscape" useFirstPageNumber="1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2023-03-01T05:29:46Z</dcterms:modified>
</cp:coreProperties>
</file>