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440"/>
  </bookViews>
  <sheets>
    <sheet name="Лист1" sheetId="1" r:id="rId1"/>
  </sheets>
  <definedNames>
    <definedName name="_xlnm._FilterDatabase" localSheetId="0" hidden="1">Лист1!$A$13:$L$163</definedName>
    <definedName name="_xlnm.Print_Titles" localSheetId="0">Лист1!$11:$13</definedName>
    <definedName name="_xlnm.Print_Area" localSheetId="0">Лист1!$A$1:$L$168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8" i="1" l="1"/>
  <c r="D167" i="1"/>
  <c r="C167" i="1"/>
  <c r="C166" i="1"/>
  <c r="K165" i="1"/>
  <c r="K164" i="1" s="1"/>
  <c r="J165" i="1"/>
  <c r="I165" i="1"/>
  <c r="H165" i="1"/>
  <c r="H164" i="1" s="1"/>
  <c r="G165" i="1"/>
  <c r="G164" i="1" s="1"/>
  <c r="F165" i="1"/>
  <c r="E165" i="1"/>
  <c r="D165" i="1"/>
  <c r="J164" i="1"/>
  <c r="I164" i="1"/>
  <c r="F164" i="1"/>
  <c r="E164" i="1"/>
  <c r="K163" i="1"/>
  <c r="J163" i="1"/>
  <c r="I163" i="1"/>
  <c r="H163" i="1"/>
  <c r="G163" i="1"/>
  <c r="F163" i="1"/>
  <c r="E163" i="1"/>
  <c r="D163" i="1"/>
  <c r="C163" i="1"/>
  <c r="M163" i="1" s="1"/>
  <c r="K162" i="1"/>
  <c r="J162" i="1"/>
  <c r="I162" i="1"/>
  <c r="I159" i="1" s="1"/>
  <c r="H162" i="1"/>
  <c r="G162" i="1"/>
  <c r="F162" i="1"/>
  <c r="E162" i="1"/>
  <c r="E159" i="1" s="1"/>
  <c r="K161" i="1"/>
  <c r="J161" i="1"/>
  <c r="I161" i="1"/>
  <c r="H161" i="1"/>
  <c r="G161" i="1"/>
  <c r="F161" i="1"/>
  <c r="E161" i="1"/>
  <c r="D161" i="1"/>
  <c r="C161" i="1"/>
  <c r="M161" i="1" s="1"/>
  <c r="I160" i="1"/>
  <c r="E160" i="1"/>
  <c r="M158" i="1"/>
  <c r="C158" i="1"/>
  <c r="K153" i="1"/>
  <c r="J153" i="1"/>
  <c r="I153" i="1"/>
  <c r="H153" i="1"/>
  <c r="G153" i="1"/>
  <c r="F153" i="1"/>
  <c r="E153" i="1"/>
  <c r="I148" i="1"/>
  <c r="E148" i="1"/>
  <c r="K147" i="1"/>
  <c r="J147" i="1"/>
  <c r="I147" i="1"/>
  <c r="H147" i="1"/>
  <c r="G147" i="1"/>
  <c r="F147" i="1"/>
  <c r="E147" i="1"/>
  <c r="D147" i="1"/>
  <c r="C147" i="1"/>
  <c r="M147" i="1" s="1"/>
  <c r="I146" i="1"/>
  <c r="I145" i="1" s="1"/>
  <c r="E146" i="1"/>
  <c r="E145" i="1" s="1"/>
  <c r="D144" i="1"/>
  <c r="C144" i="1" s="1"/>
  <c r="M144" i="1" s="1"/>
  <c r="M143" i="1"/>
  <c r="C143" i="1"/>
  <c r="C142" i="1"/>
  <c r="M142" i="1" s="1"/>
  <c r="K141" i="1"/>
  <c r="J141" i="1"/>
  <c r="I141" i="1"/>
  <c r="H141" i="1"/>
  <c r="G141" i="1"/>
  <c r="F141" i="1"/>
  <c r="E141" i="1"/>
  <c r="D141" i="1"/>
  <c r="C141" i="1" s="1"/>
  <c r="M141" i="1" s="1"/>
  <c r="K140" i="1"/>
  <c r="K148" i="1" s="1"/>
  <c r="J140" i="1"/>
  <c r="I140" i="1"/>
  <c r="H140" i="1"/>
  <c r="H148" i="1" s="1"/>
  <c r="G140" i="1"/>
  <c r="G148" i="1" s="1"/>
  <c r="F140" i="1"/>
  <c r="E140" i="1"/>
  <c r="C140" i="1" s="1"/>
  <c r="M140" i="1" s="1"/>
  <c r="D140" i="1"/>
  <c r="D148" i="1" s="1"/>
  <c r="M139" i="1"/>
  <c r="C139" i="1"/>
  <c r="K138" i="1"/>
  <c r="K146" i="1" s="1"/>
  <c r="K145" i="1" s="1"/>
  <c r="J138" i="1"/>
  <c r="J146" i="1" s="1"/>
  <c r="I138" i="1"/>
  <c r="H138" i="1"/>
  <c r="H146" i="1" s="1"/>
  <c r="G138" i="1"/>
  <c r="G146" i="1" s="1"/>
  <c r="G145" i="1" s="1"/>
  <c r="F138" i="1"/>
  <c r="F146" i="1" s="1"/>
  <c r="E138" i="1"/>
  <c r="D138" i="1"/>
  <c r="D146" i="1" s="1"/>
  <c r="K137" i="1"/>
  <c r="J137" i="1"/>
  <c r="I137" i="1"/>
  <c r="H137" i="1"/>
  <c r="G137" i="1"/>
  <c r="F137" i="1"/>
  <c r="E137" i="1"/>
  <c r="D137" i="1"/>
  <c r="C137" i="1" s="1"/>
  <c r="M137" i="1" s="1"/>
  <c r="C136" i="1"/>
  <c r="M136" i="1" s="1"/>
  <c r="M135" i="1"/>
  <c r="C135" i="1"/>
  <c r="C134" i="1"/>
  <c r="M134" i="1" s="1"/>
  <c r="K133" i="1"/>
  <c r="J133" i="1"/>
  <c r="I133" i="1"/>
  <c r="H133" i="1"/>
  <c r="G133" i="1"/>
  <c r="F133" i="1"/>
  <c r="E133" i="1"/>
  <c r="D133" i="1"/>
  <c r="C133" i="1" s="1"/>
  <c r="M133" i="1" s="1"/>
  <c r="C132" i="1"/>
  <c r="M132" i="1" s="1"/>
  <c r="M131" i="1"/>
  <c r="C131" i="1"/>
  <c r="C130" i="1"/>
  <c r="M130" i="1" s="1"/>
  <c r="K129" i="1"/>
  <c r="J129" i="1"/>
  <c r="I129" i="1"/>
  <c r="H129" i="1"/>
  <c r="G129" i="1"/>
  <c r="F129" i="1"/>
  <c r="E129" i="1"/>
  <c r="D129" i="1"/>
  <c r="C129" i="1" s="1"/>
  <c r="M129" i="1" s="1"/>
  <c r="K128" i="1"/>
  <c r="J128" i="1"/>
  <c r="J125" i="1" s="1"/>
  <c r="I128" i="1"/>
  <c r="H128" i="1"/>
  <c r="G128" i="1"/>
  <c r="F128" i="1"/>
  <c r="F125" i="1" s="1"/>
  <c r="E128" i="1"/>
  <c r="C128" i="1" s="1"/>
  <c r="M128" i="1" s="1"/>
  <c r="D128" i="1"/>
  <c r="M127" i="1"/>
  <c r="C127" i="1"/>
  <c r="C126" i="1"/>
  <c r="M126" i="1" s="1"/>
  <c r="K125" i="1"/>
  <c r="I125" i="1"/>
  <c r="H125" i="1"/>
  <c r="G125" i="1"/>
  <c r="E125" i="1"/>
  <c r="D125" i="1"/>
  <c r="C124" i="1"/>
  <c r="M124" i="1" s="1"/>
  <c r="M123" i="1"/>
  <c r="C123" i="1"/>
  <c r="C122" i="1"/>
  <c r="M122" i="1" s="1"/>
  <c r="K121" i="1"/>
  <c r="J121" i="1"/>
  <c r="I121" i="1"/>
  <c r="H121" i="1"/>
  <c r="G121" i="1"/>
  <c r="F121" i="1"/>
  <c r="E121" i="1"/>
  <c r="D121" i="1"/>
  <c r="C121" i="1" s="1"/>
  <c r="M121" i="1" s="1"/>
  <c r="K120" i="1"/>
  <c r="J120" i="1"/>
  <c r="J117" i="1" s="1"/>
  <c r="I120" i="1"/>
  <c r="H120" i="1"/>
  <c r="G120" i="1"/>
  <c r="F120" i="1"/>
  <c r="F117" i="1" s="1"/>
  <c r="E120" i="1"/>
  <c r="C120" i="1" s="1"/>
  <c r="M120" i="1" s="1"/>
  <c r="D120" i="1"/>
  <c r="M119" i="1"/>
  <c r="C119" i="1"/>
  <c r="C118" i="1"/>
  <c r="M118" i="1" s="1"/>
  <c r="K117" i="1"/>
  <c r="I117" i="1"/>
  <c r="H117" i="1"/>
  <c r="G117" i="1"/>
  <c r="E117" i="1"/>
  <c r="D117" i="1"/>
  <c r="M116" i="1"/>
  <c r="M115" i="1"/>
  <c r="M114" i="1"/>
  <c r="C114" i="1"/>
  <c r="J113" i="1"/>
  <c r="F113" i="1"/>
  <c r="F110" i="1" s="1"/>
  <c r="K112" i="1"/>
  <c r="J112" i="1"/>
  <c r="I112" i="1"/>
  <c r="H112" i="1"/>
  <c r="G112" i="1"/>
  <c r="F112" i="1"/>
  <c r="E112" i="1"/>
  <c r="D112" i="1"/>
  <c r="C112" i="1" s="1"/>
  <c r="M112" i="1" s="1"/>
  <c r="K111" i="1"/>
  <c r="K160" i="1" s="1"/>
  <c r="K159" i="1" s="1"/>
  <c r="J111" i="1"/>
  <c r="J160" i="1" s="1"/>
  <c r="J159" i="1" s="1"/>
  <c r="I111" i="1"/>
  <c r="H111" i="1"/>
  <c r="H160" i="1" s="1"/>
  <c r="H159" i="1" s="1"/>
  <c r="G111" i="1"/>
  <c r="G160" i="1" s="1"/>
  <c r="G159" i="1" s="1"/>
  <c r="F111" i="1"/>
  <c r="F160" i="1" s="1"/>
  <c r="F159" i="1" s="1"/>
  <c r="E111" i="1"/>
  <c r="C111" i="1" s="1"/>
  <c r="M111" i="1" s="1"/>
  <c r="D111" i="1"/>
  <c r="D160" i="1" s="1"/>
  <c r="D109" i="1"/>
  <c r="D162" i="1" s="1"/>
  <c r="C109" i="1"/>
  <c r="M109" i="1" s="1"/>
  <c r="M108" i="1"/>
  <c r="C108" i="1"/>
  <c r="C107" i="1"/>
  <c r="M107" i="1" s="1"/>
  <c r="K106" i="1"/>
  <c r="J106" i="1"/>
  <c r="I106" i="1"/>
  <c r="H106" i="1"/>
  <c r="G106" i="1"/>
  <c r="F106" i="1"/>
  <c r="E106" i="1"/>
  <c r="D106" i="1"/>
  <c r="D105" i="1"/>
  <c r="C104" i="1"/>
  <c r="M104" i="1" s="1"/>
  <c r="M103" i="1"/>
  <c r="C103" i="1"/>
  <c r="K102" i="1"/>
  <c r="J102" i="1"/>
  <c r="I102" i="1"/>
  <c r="H102" i="1"/>
  <c r="G102" i="1"/>
  <c r="F102" i="1"/>
  <c r="E102" i="1"/>
  <c r="K101" i="1"/>
  <c r="K113" i="1" s="1"/>
  <c r="K110" i="1" s="1"/>
  <c r="J101" i="1"/>
  <c r="I101" i="1"/>
  <c r="I113" i="1" s="1"/>
  <c r="I110" i="1" s="1"/>
  <c r="H101" i="1"/>
  <c r="G101" i="1"/>
  <c r="G113" i="1" s="1"/>
  <c r="G110" i="1" s="1"/>
  <c r="F101" i="1"/>
  <c r="E101" i="1"/>
  <c r="E113" i="1" s="1"/>
  <c r="E110" i="1" s="1"/>
  <c r="D101" i="1"/>
  <c r="C100" i="1"/>
  <c r="M100" i="1" s="1"/>
  <c r="M99" i="1"/>
  <c r="C99" i="1"/>
  <c r="J98" i="1"/>
  <c r="I98" i="1"/>
  <c r="F98" i="1"/>
  <c r="E98" i="1"/>
  <c r="M97" i="1"/>
  <c r="M96" i="1"/>
  <c r="M95" i="1"/>
  <c r="M94" i="1"/>
  <c r="M93" i="1"/>
  <c r="C87" i="1"/>
  <c r="C86" i="1"/>
  <c r="C85" i="1"/>
  <c r="K84" i="1"/>
  <c r="J84" i="1"/>
  <c r="I84" i="1"/>
  <c r="H84" i="1"/>
  <c r="G84" i="1"/>
  <c r="F84" i="1"/>
  <c r="E84" i="1"/>
  <c r="D84" i="1"/>
  <c r="C83" i="1"/>
  <c r="C82" i="1"/>
  <c r="C81" i="1"/>
  <c r="C80" i="1"/>
  <c r="K79" i="1"/>
  <c r="J79" i="1"/>
  <c r="I79" i="1"/>
  <c r="H79" i="1"/>
  <c r="G79" i="1"/>
  <c r="F79" i="1"/>
  <c r="E79" i="1"/>
  <c r="D79" i="1"/>
  <c r="C79" i="1"/>
  <c r="M78" i="1"/>
  <c r="C78" i="1"/>
  <c r="C77" i="1"/>
  <c r="M77" i="1" s="1"/>
  <c r="M76" i="1"/>
  <c r="C76" i="1"/>
  <c r="K75" i="1"/>
  <c r="J75" i="1"/>
  <c r="I75" i="1"/>
  <c r="H75" i="1"/>
  <c r="G75" i="1"/>
  <c r="F75" i="1"/>
  <c r="E75" i="1"/>
  <c r="D75" i="1"/>
  <c r="C75" i="1"/>
  <c r="M75" i="1" s="1"/>
  <c r="D74" i="1"/>
  <c r="D92" i="1" s="1"/>
  <c r="K73" i="1"/>
  <c r="K70" i="1" s="1"/>
  <c r="J73" i="1"/>
  <c r="I73" i="1"/>
  <c r="H73" i="1"/>
  <c r="G73" i="1"/>
  <c r="G70" i="1" s="1"/>
  <c r="F73" i="1"/>
  <c r="E73" i="1"/>
  <c r="D73" i="1"/>
  <c r="C73" i="1"/>
  <c r="M73" i="1" s="1"/>
  <c r="M72" i="1"/>
  <c r="D72" i="1"/>
  <c r="C72" i="1"/>
  <c r="D71" i="1"/>
  <c r="C71" i="1" s="1"/>
  <c r="M71" i="1" s="1"/>
  <c r="J70" i="1"/>
  <c r="I70" i="1"/>
  <c r="H70" i="1"/>
  <c r="F70" i="1"/>
  <c r="E70" i="1"/>
  <c r="M69" i="1"/>
  <c r="C69" i="1"/>
  <c r="C68" i="1"/>
  <c r="M68" i="1" s="1"/>
  <c r="M67" i="1"/>
  <c r="C67" i="1"/>
  <c r="K66" i="1"/>
  <c r="J66" i="1"/>
  <c r="I66" i="1"/>
  <c r="H66" i="1"/>
  <c r="G66" i="1"/>
  <c r="F66" i="1"/>
  <c r="E66" i="1"/>
  <c r="D66" i="1"/>
  <c r="C66" i="1"/>
  <c r="M66" i="1" s="1"/>
  <c r="M65" i="1"/>
  <c r="C65" i="1"/>
  <c r="C64" i="1"/>
  <c r="M64" i="1" s="1"/>
  <c r="M63" i="1"/>
  <c r="C63" i="1"/>
  <c r="K62" i="1"/>
  <c r="J62" i="1"/>
  <c r="I62" i="1"/>
  <c r="H62" i="1"/>
  <c r="G62" i="1"/>
  <c r="F62" i="1"/>
  <c r="E62" i="1"/>
  <c r="D62" i="1"/>
  <c r="C62" i="1"/>
  <c r="M62" i="1" s="1"/>
  <c r="D61" i="1"/>
  <c r="C61" i="1" s="1"/>
  <c r="M61" i="1" s="1"/>
  <c r="M60" i="1"/>
  <c r="C60" i="1"/>
  <c r="M59" i="1"/>
  <c r="C59" i="1"/>
  <c r="K58" i="1"/>
  <c r="J58" i="1"/>
  <c r="I58" i="1"/>
  <c r="H58" i="1"/>
  <c r="G58" i="1"/>
  <c r="F58" i="1"/>
  <c r="E58" i="1"/>
  <c r="D58" i="1"/>
  <c r="C58" i="1" s="1"/>
  <c r="M58" i="1" s="1"/>
  <c r="D57" i="1"/>
  <c r="C57" i="1"/>
  <c r="M57" i="1" s="1"/>
  <c r="M56" i="1"/>
  <c r="C56" i="1"/>
  <c r="C55" i="1"/>
  <c r="M55" i="1" s="1"/>
  <c r="K54" i="1"/>
  <c r="J54" i="1"/>
  <c r="I54" i="1"/>
  <c r="H54" i="1"/>
  <c r="G54" i="1"/>
  <c r="F54" i="1"/>
  <c r="E54" i="1"/>
  <c r="D54" i="1"/>
  <c r="C54" i="1" s="1"/>
  <c r="M54" i="1" s="1"/>
  <c r="D53" i="1"/>
  <c r="C53" i="1" s="1"/>
  <c r="M53" i="1" s="1"/>
  <c r="M52" i="1"/>
  <c r="C52" i="1"/>
  <c r="M51" i="1"/>
  <c r="C51" i="1"/>
  <c r="K50" i="1"/>
  <c r="J50" i="1"/>
  <c r="I50" i="1"/>
  <c r="H50" i="1"/>
  <c r="G50" i="1"/>
  <c r="F50" i="1"/>
  <c r="E50" i="1"/>
  <c r="K49" i="1"/>
  <c r="K45" i="1" s="1"/>
  <c r="J49" i="1"/>
  <c r="J46" i="1" s="1"/>
  <c r="I49" i="1"/>
  <c r="I46" i="1" s="1"/>
  <c r="H49" i="1"/>
  <c r="G49" i="1"/>
  <c r="G45" i="1" s="1"/>
  <c r="E49" i="1"/>
  <c r="E46" i="1" s="1"/>
  <c r="D49" i="1"/>
  <c r="C49" i="1" s="1"/>
  <c r="M49" i="1" s="1"/>
  <c r="C48" i="1"/>
  <c r="M48" i="1" s="1"/>
  <c r="M47" i="1"/>
  <c r="C47" i="1"/>
  <c r="K46" i="1"/>
  <c r="H46" i="1"/>
  <c r="G46" i="1"/>
  <c r="F46" i="1"/>
  <c r="D46" i="1"/>
  <c r="I45" i="1"/>
  <c r="H45" i="1"/>
  <c r="H91" i="1" s="1"/>
  <c r="F45" i="1"/>
  <c r="E45" i="1"/>
  <c r="K44" i="1"/>
  <c r="J44" i="1"/>
  <c r="J90" i="1" s="1"/>
  <c r="J156" i="1" s="1"/>
  <c r="I44" i="1"/>
  <c r="H44" i="1"/>
  <c r="G44" i="1"/>
  <c r="F44" i="1"/>
  <c r="F90" i="1" s="1"/>
  <c r="F156" i="1" s="1"/>
  <c r="E44" i="1"/>
  <c r="D44" i="1"/>
  <c r="C44" i="1"/>
  <c r="M44" i="1" s="1"/>
  <c r="K43" i="1"/>
  <c r="J43" i="1"/>
  <c r="I43" i="1"/>
  <c r="I42" i="1" s="1"/>
  <c r="H43" i="1"/>
  <c r="H89" i="1" s="1"/>
  <c r="G43" i="1"/>
  <c r="F43" i="1"/>
  <c r="E43" i="1"/>
  <c r="E42" i="1" s="1"/>
  <c r="D43" i="1"/>
  <c r="D89" i="1" s="1"/>
  <c r="H42" i="1"/>
  <c r="M41" i="1"/>
  <c r="C41" i="1"/>
  <c r="C40" i="1"/>
  <c r="M40" i="1" s="1"/>
  <c r="M39" i="1"/>
  <c r="C39" i="1"/>
  <c r="K38" i="1"/>
  <c r="J38" i="1"/>
  <c r="I38" i="1"/>
  <c r="H38" i="1"/>
  <c r="G38" i="1"/>
  <c r="F38" i="1"/>
  <c r="E38" i="1"/>
  <c r="D38" i="1"/>
  <c r="C38" i="1"/>
  <c r="M38" i="1" s="1"/>
  <c r="M37" i="1"/>
  <c r="C37" i="1"/>
  <c r="C36" i="1"/>
  <c r="M36" i="1" s="1"/>
  <c r="M35" i="1"/>
  <c r="C35" i="1"/>
  <c r="K34" i="1"/>
  <c r="J34" i="1"/>
  <c r="I34" i="1"/>
  <c r="H34" i="1"/>
  <c r="G34" i="1"/>
  <c r="F34" i="1"/>
  <c r="E34" i="1"/>
  <c r="D34" i="1"/>
  <c r="C34" i="1"/>
  <c r="M34" i="1" s="1"/>
  <c r="M33" i="1"/>
  <c r="C33" i="1"/>
  <c r="C32" i="1"/>
  <c r="M32" i="1" s="1"/>
  <c r="M31" i="1"/>
  <c r="C31" i="1"/>
  <c r="K30" i="1"/>
  <c r="J30" i="1"/>
  <c r="I30" i="1"/>
  <c r="H30" i="1"/>
  <c r="G30" i="1"/>
  <c r="C30" i="1" s="1"/>
  <c r="M30" i="1" s="1"/>
  <c r="F30" i="1"/>
  <c r="E30" i="1"/>
  <c r="D30" i="1"/>
  <c r="M29" i="1"/>
  <c r="C29" i="1"/>
  <c r="C28" i="1"/>
  <c r="M28" i="1" s="1"/>
  <c r="M27" i="1"/>
  <c r="C27" i="1"/>
  <c r="K26" i="1"/>
  <c r="J26" i="1"/>
  <c r="I26" i="1"/>
  <c r="H26" i="1"/>
  <c r="G26" i="1"/>
  <c r="F26" i="1"/>
  <c r="E26" i="1"/>
  <c r="D26" i="1"/>
  <c r="C26" i="1"/>
  <c r="M26" i="1" s="1"/>
  <c r="M25" i="1"/>
  <c r="C25" i="1"/>
  <c r="C24" i="1"/>
  <c r="M24" i="1" s="1"/>
  <c r="M23" i="1"/>
  <c r="C23" i="1"/>
  <c r="K22" i="1"/>
  <c r="J22" i="1"/>
  <c r="I22" i="1"/>
  <c r="H22" i="1"/>
  <c r="G22" i="1"/>
  <c r="C22" i="1" s="1"/>
  <c r="M22" i="1" s="1"/>
  <c r="F22" i="1"/>
  <c r="E22" i="1"/>
  <c r="D22" i="1"/>
  <c r="K21" i="1"/>
  <c r="J21" i="1"/>
  <c r="I21" i="1"/>
  <c r="I18" i="1" s="1"/>
  <c r="H21" i="1"/>
  <c r="G21" i="1"/>
  <c r="F21" i="1"/>
  <c r="E21" i="1"/>
  <c r="E18" i="1" s="1"/>
  <c r="D21" i="1"/>
  <c r="C21" i="1" s="1"/>
  <c r="K20" i="1"/>
  <c r="J20" i="1"/>
  <c r="I20" i="1"/>
  <c r="H20" i="1"/>
  <c r="G20" i="1"/>
  <c r="F20" i="1"/>
  <c r="E20" i="1"/>
  <c r="D20" i="1"/>
  <c r="C20" i="1"/>
  <c r="M20" i="1" s="1"/>
  <c r="K19" i="1"/>
  <c r="J19" i="1"/>
  <c r="I19" i="1"/>
  <c r="H19" i="1"/>
  <c r="H18" i="1" s="1"/>
  <c r="G19" i="1"/>
  <c r="F19" i="1"/>
  <c r="E19" i="1"/>
  <c r="D19" i="1"/>
  <c r="M19" i="1" s="1"/>
  <c r="C19" i="1"/>
  <c r="K18" i="1"/>
  <c r="J18" i="1"/>
  <c r="G18" i="1"/>
  <c r="F18" i="1"/>
  <c r="C46" i="1" l="1"/>
  <c r="M46" i="1" s="1"/>
  <c r="F151" i="1"/>
  <c r="K91" i="1"/>
  <c r="K42" i="1"/>
  <c r="M21" i="1"/>
  <c r="C18" i="1"/>
  <c r="J151" i="1"/>
  <c r="G91" i="1"/>
  <c r="G42" i="1"/>
  <c r="D155" i="1"/>
  <c r="H155" i="1"/>
  <c r="H150" i="1" s="1"/>
  <c r="D18" i="1"/>
  <c r="F89" i="1"/>
  <c r="J89" i="1"/>
  <c r="D90" i="1"/>
  <c r="H90" i="1"/>
  <c r="H156" i="1" s="1"/>
  <c r="F91" i="1"/>
  <c r="J45" i="1"/>
  <c r="J91" i="1" s="1"/>
  <c r="J110" i="1"/>
  <c r="C125" i="1"/>
  <c r="M125" i="1" s="1"/>
  <c r="C165" i="1"/>
  <c r="D164" i="1"/>
  <c r="C164" i="1" s="1"/>
  <c r="C43" i="1"/>
  <c r="M43" i="1" s="1"/>
  <c r="G89" i="1"/>
  <c r="K89" i="1"/>
  <c r="E90" i="1"/>
  <c r="E156" i="1" s="1"/>
  <c r="I90" i="1"/>
  <c r="I156" i="1" s="1"/>
  <c r="D153" i="1"/>
  <c r="C153" i="1" s="1"/>
  <c r="M153" i="1" s="1"/>
  <c r="C92" i="1"/>
  <c r="M92" i="1" s="1"/>
  <c r="C105" i="1"/>
  <c r="M105" i="1" s="1"/>
  <c r="D102" i="1"/>
  <c r="C102" i="1" s="1"/>
  <c r="M102" i="1" s="1"/>
  <c r="C117" i="1"/>
  <c r="M117" i="1" s="1"/>
  <c r="C146" i="1"/>
  <c r="M146" i="1" s="1"/>
  <c r="D145" i="1"/>
  <c r="H145" i="1"/>
  <c r="F148" i="1"/>
  <c r="J148" i="1"/>
  <c r="F42" i="1"/>
  <c r="J42" i="1"/>
  <c r="D45" i="1"/>
  <c r="D50" i="1"/>
  <c r="C50" i="1" s="1"/>
  <c r="M50" i="1" s="1"/>
  <c r="C84" i="1"/>
  <c r="C101" i="1"/>
  <c r="M101" i="1" s="1"/>
  <c r="D113" i="1"/>
  <c r="D98" i="1"/>
  <c r="H113" i="1"/>
  <c r="H110" i="1" s="1"/>
  <c r="H98" i="1"/>
  <c r="C106" i="1"/>
  <c r="M106" i="1" s="1"/>
  <c r="C162" i="1"/>
  <c r="M162" i="1" s="1"/>
  <c r="D159" i="1"/>
  <c r="C159" i="1" s="1"/>
  <c r="M159" i="1" s="1"/>
  <c r="C160" i="1"/>
  <c r="M160" i="1" s="1"/>
  <c r="C138" i="1"/>
  <c r="M138" i="1" s="1"/>
  <c r="G152" i="1"/>
  <c r="K152" i="1"/>
  <c r="E157" i="1"/>
  <c r="G157" i="1"/>
  <c r="E89" i="1"/>
  <c r="I89" i="1"/>
  <c r="G90" i="1"/>
  <c r="G156" i="1" s="1"/>
  <c r="K90" i="1"/>
  <c r="K156" i="1" s="1"/>
  <c r="E91" i="1"/>
  <c r="E152" i="1" s="1"/>
  <c r="I91" i="1"/>
  <c r="I152" i="1" s="1"/>
  <c r="F145" i="1"/>
  <c r="J145" i="1"/>
  <c r="C148" i="1"/>
  <c r="M148" i="1" s="1"/>
  <c r="D157" i="1"/>
  <c r="H152" i="1"/>
  <c r="H157" i="1"/>
  <c r="I157" i="1"/>
  <c r="K157" i="1"/>
  <c r="D70" i="1"/>
  <c r="C70" i="1" s="1"/>
  <c r="M70" i="1" s="1"/>
  <c r="G98" i="1"/>
  <c r="K98" i="1"/>
  <c r="C74" i="1"/>
  <c r="E88" i="1" l="1"/>
  <c r="E155" i="1"/>
  <c r="E150" i="1" s="1"/>
  <c r="C98" i="1"/>
  <c r="M98" i="1" s="1"/>
  <c r="J157" i="1"/>
  <c r="J152" i="1"/>
  <c r="K88" i="1"/>
  <c r="K155" i="1"/>
  <c r="K150" i="1" s="1"/>
  <c r="K149" i="1" s="1"/>
  <c r="J155" i="1"/>
  <c r="J150" i="1" s="1"/>
  <c r="J149" i="1" s="1"/>
  <c r="J88" i="1"/>
  <c r="C89" i="1"/>
  <c r="M89" i="1" s="1"/>
  <c r="K151" i="1"/>
  <c r="C113" i="1"/>
  <c r="M113" i="1" s="1"/>
  <c r="D110" i="1"/>
  <c r="C110" i="1" s="1"/>
  <c r="M110" i="1" s="1"/>
  <c r="D91" i="1"/>
  <c r="C45" i="1"/>
  <c r="M45" i="1" s="1"/>
  <c r="D42" i="1"/>
  <c r="C42" i="1" s="1"/>
  <c r="M42" i="1" s="1"/>
  <c r="F157" i="1"/>
  <c r="F154" i="1" s="1"/>
  <c r="F152" i="1"/>
  <c r="G88" i="1"/>
  <c r="G155" i="1"/>
  <c r="G150" i="1" s="1"/>
  <c r="F155" i="1"/>
  <c r="F150" i="1" s="1"/>
  <c r="F149" i="1" s="1"/>
  <c r="F88" i="1"/>
  <c r="H88" i="1"/>
  <c r="M18" i="1"/>
  <c r="G154" i="1"/>
  <c r="G151" i="1"/>
  <c r="I151" i="1"/>
  <c r="I154" i="1"/>
  <c r="H154" i="1"/>
  <c r="H151" i="1"/>
  <c r="H149" i="1" s="1"/>
  <c r="D150" i="1"/>
  <c r="C155" i="1"/>
  <c r="M155" i="1" s="1"/>
  <c r="I88" i="1"/>
  <c r="I155" i="1"/>
  <c r="I150" i="1" s="1"/>
  <c r="I149" i="1" s="1"/>
  <c r="C145" i="1"/>
  <c r="M145" i="1" s="1"/>
  <c r="E151" i="1"/>
  <c r="E154" i="1"/>
  <c r="D156" i="1"/>
  <c r="C90" i="1"/>
  <c r="M90" i="1" s="1"/>
  <c r="D88" i="1"/>
  <c r="C88" i="1" s="1"/>
  <c r="M88" i="1" s="1"/>
  <c r="C91" i="1" l="1"/>
  <c r="M91" i="1" s="1"/>
  <c r="D152" i="1"/>
  <c r="C152" i="1" s="1"/>
  <c r="M152" i="1" s="1"/>
  <c r="K154" i="1"/>
  <c r="J154" i="1"/>
  <c r="C157" i="1"/>
  <c r="M157" i="1" s="1"/>
  <c r="C150" i="1"/>
  <c r="M150" i="1" s="1"/>
  <c r="G149" i="1"/>
  <c r="E149" i="1"/>
  <c r="D154" i="1"/>
  <c r="C154" i="1" s="1"/>
  <c r="M154" i="1" s="1"/>
  <c r="C156" i="1"/>
  <c r="M156" i="1" s="1"/>
  <c r="D151" i="1"/>
  <c r="C151" i="1" s="1"/>
  <c r="M151" i="1" s="1"/>
  <c r="D149" i="1" l="1"/>
  <c r="C149" i="1" s="1"/>
  <c r="M149" i="1" s="1"/>
</calcChain>
</file>

<file path=xl/sharedStrings.xml><?xml version="1.0" encoding="utf-8"?>
<sst xmlns="http://schemas.openxmlformats.org/spreadsheetml/2006/main" count="263" uniqueCount="73">
  <si>
    <t>Источники финансирования</t>
  </si>
  <si>
    <t>всего, в том числе:</t>
  </si>
  <si>
    <t>за счет средств местного бюджета</t>
  </si>
  <si>
    <t xml:space="preserve"> за счет межбюджетных трансфертов из федерального бюджета</t>
  </si>
  <si>
    <t xml:space="preserve"> за счет межбюджетных трансфертов из окружного бюджета </t>
  </si>
  <si>
    <t>Общий объем финансирования программы - всего, в том числе</t>
  </si>
  <si>
    <t>Наименование</t>
  </si>
  <si>
    <t>Объем финансирования (всего, руб.)</t>
  </si>
  <si>
    <t>Таблица 3</t>
  </si>
  <si>
    <t xml:space="preserve"> за счет межбюджетных трансфертов из федерального бюджета </t>
  </si>
  <si>
    <t>за счет межбюджетных трансфертов из федерального бюджета</t>
  </si>
  <si>
    <t>Основное мероприятие 2.1.
Региональный проект  "Обеспечение устойчивого сокращения непригодного для проживания жилищного фонда"  
(5)</t>
  </si>
  <si>
    <t>Комплексная цель программы: Создание комфортной городской среды на территории города Сургута</t>
  </si>
  <si>
    <t>Задача. Повышение уровня благоустройства территорий общего пользования</t>
  </si>
  <si>
    <t xml:space="preserve">за счет межбюджетных трансфертов из федерального бюджета </t>
  </si>
  <si>
    <t>Всего по подпрограмме "Благоустройство общественных территорий"</t>
  </si>
  <si>
    <t>Подпрограмма "Обеспечение благоустройства дворовых территорий многоквартирных домов"</t>
  </si>
  <si>
    <t>Подпрограмма  "Благоустройство общественных территорий"</t>
  </si>
  <si>
    <t>Задача. Повышение уровня благоустройства дворовых территорий</t>
  </si>
  <si>
    <t>Мероприятие 2.1.1.
Благоустройство дворовых территорий многоквартирных домов, исходя из минимального перечня работ</t>
  </si>
  <si>
    <t>Мероприятие 2.1.2.
Благоустройство дворовых территорий многоквартирных домов, исходя из дополнительного перечня работ</t>
  </si>
  <si>
    <t xml:space="preserve">Всего по подпрограмме 
"Обеспечение благоустройства дворовых территорий многоквартирных домов" </t>
  </si>
  <si>
    <t>Подпрограмма  "Декоративно-художественное и праздничное оформление города"</t>
  </si>
  <si>
    <t>Задача. Выполнение работ по праздничному, новогоднему, световому и декоративно-художественному оформлению города</t>
  </si>
  <si>
    <t>Мероприятие 3.3.1
Архитектурно-художественное оформление города</t>
  </si>
  <si>
    <t>Объем финансирования 
администратора (ДАиГ)</t>
  </si>
  <si>
    <t>Объем финансирования соадминистратора (ДГХ)</t>
  </si>
  <si>
    <t>Всего по подпрограмме 
"Декоративно-художественное 
и праздничное оформление города"</t>
  </si>
  <si>
    <t>Основное мероприятие 2.1. 
Благоустройство дворовых территорий
(№ 3 таблицы 1)</t>
  </si>
  <si>
    <t xml:space="preserve">Основное мероприятие 3.1.
Организация праздничного оформления города (в том числе изготовление и размещение социальной рекламы и информации) и новогоднего оформления города
(№ 3,4 таблицы 2)
</t>
  </si>
  <si>
    <t>Основное мероприятие 3.3.
Архитектурно-художественное освещение города
(№ 6 таблицы 2)</t>
  </si>
  <si>
    <t xml:space="preserve">Мероприятие 3.1.1.
Организация праздничного оформления города (в том числе изготовление и размещение социальной рекламы и информации) и новогоднего оформления города
</t>
  </si>
  <si>
    <t xml:space="preserve">Мероприятие 3.2.1.
Изготовление и установка монументальных и скульптурно-декоративных объектов (в том числе мемориальных досок)
</t>
  </si>
  <si>
    <t xml:space="preserve">Основное мероприятие 3.2.
Изготовление и установка монументальных и скульптурно-декоративных объектов (в том числе мемориальных досок)
(№ 5 таблицы 2)
</t>
  </si>
  <si>
    <t>за счет других источников (средства физических и юридических лиц - инициативные платежи)</t>
  </si>
  <si>
    <t>Мероприятие 1.1.1 
Строительство объекта "Участок набережной протоки Кривуля
 в г.Сургуте"</t>
  </si>
  <si>
    <t>Основное мероприятие 1.2. 
Региональный проект "Формирование комфортной городской среды
(№ 1,2  таблицы 1)</t>
  </si>
  <si>
    <t>х</t>
  </si>
  <si>
    <t>Мероприятие 1.1.2 
Обустройство объекта "Набережная правого рукава водохранилища "Сайма", участок от магазина "Изида" до Дворца Торжеств 
в г. Сургуте"</t>
  </si>
  <si>
    <t>Программные мероприятия, объем финансирования муниципальной программы  «Формирование комфортной городской среды на период до 2030 года»</t>
  </si>
  <si>
    <t>департамент архитектуры и градостроительства 
(администратор)</t>
  </si>
  <si>
    <t>департамент городского хозяйства 
(соадминистратор)</t>
  </si>
  <si>
    <t xml:space="preserve">Мероприятие 3.2.2.
Изготовление и установка монументального (скульптурно-декоративного) объекта "Сургутский кремль"
</t>
  </si>
  <si>
    <t>Мероприятие 1.1.5 
Компенсация расходов по переустройству объектов электросетевого хозяйства в целях эксплуатации завершенной благоустройством территории, прилегающей к Храму Преображения Господня в микрорайоне 23А"</t>
  </si>
  <si>
    <t>к постановлению</t>
  </si>
  <si>
    <t>Администрации города</t>
  </si>
  <si>
    <t>Приложение 3</t>
  </si>
  <si>
    <t xml:space="preserve">Мероприятие 1.1.3 
Обустройство объекта "Экопарк 
"За Саймой" </t>
  </si>
  <si>
    <t>Мероприятие 1.1.4 
Обустройство пешеходного маршрута на территории исторического культурного слоя города Сургута</t>
  </si>
  <si>
    <t>Основное мероприятие 1.3. 
Реализация инициативных проектов
(№ 6 из таблицы 2)</t>
  </si>
  <si>
    <t>Мероприятие 1.3.1.
Благоустройство исторического сквера в 27-м микрорайоне</t>
  </si>
  <si>
    <t xml:space="preserve">Мероприятие 1.2.1.
Обустройство объекта "Экопарк 
"За Саймой" </t>
  </si>
  <si>
    <t>Мероприятие 1.2.2.
Обустройство объекта "Сквер, прилегающий к территории МКУ "Дворец торжеств" (10 952 кв.м.)"</t>
  </si>
  <si>
    <t>Мероприятие 1.2.3.
Благоустройство сквера на пересечении бульвара Свободы и проспекта Ленина в г. Сургуте</t>
  </si>
  <si>
    <t xml:space="preserve">Мероприятие 1.2.4.
Обустройство объекта "Парковая зона в мкр-не 20А" </t>
  </si>
  <si>
    <t>Мероприятие 1.2.5.
Обеспечение безопасности открытых пространств выхода к воде городской набережной в парке "Экопарк "За Саймой"</t>
  </si>
  <si>
    <t>Мероприятие 1.2.6.
Выполнение проектно-изыскательских работ по объекту "Парк в мкр. 38"</t>
  </si>
  <si>
    <t>Основное мероприятие 1.1. 
Обустройство (строительство) объектов  благоустройства (парки, скверы, набережные и иные общественные территории)
целевой показатель 1.2</t>
  </si>
  <si>
    <t>Мероприятие 1.3.2.
Создание этнокультурных арт-объектов</t>
  </si>
  <si>
    <t>Мероприятие 1.3.3.
Создание этнокультурных арт-объектов</t>
  </si>
  <si>
    <t>департамент культуры и молодежной политики
(соадминистратор)</t>
  </si>
  <si>
    <t>Объем финансирования соадминистратора (ДКиМП)</t>
  </si>
  <si>
    <t>В том числе по годам</t>
  </si>
  <si>
    <t>Ответственный (администратор                     или соадминистратор)</t>
  </si>
  <si>
    <t xml:space="preserve">2023 год
</t>
  </si>
  <si>
    <t xml:space="preserve">2024 год
</t>
  </si>
  <si>
    <t xml:space="preserve">2025 год
</t>
  </si>
  <si>
    <t xml:space="preserve">2026 год
</t>
  </si>
  <si>
    <t xml:space="preserve">2027 год
</t>
  </si>
  <si>
    <t xml:space="preserve">2028 год
</t>
  </si>
  <si>
    <t xml:space="preserve">2029 год
</t>
  </si>
  <si>
    <t xml:space="preserve">2030 год
</t>
  </si>
  <si>
    <t>от __________________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</si>
</sst>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ill="1"/>
    <xf numFmtId="4" fontId="0" fillId="0" borderId="0" xfId="0" applyNumberFormat="1" applyFill="1"/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vertical="top"/>
    </xf>
    <xf numFmtId="0" fontId="6" fillId="0" borderId="0" xfId="0" applyFont="1" applyFill="1"/>
    <xf numFmtId="0" fontId="5" fillId="0" borderId="0" xfId="0" applyFont="1" applyFill="1" applyAlignment="1">
      <alignment vertical="top" wrapText="1"/>
    </xf>
    <xf numFmtId="4" fontId="2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 vertical="top"/>
    </xf>
    <xf numFmtId="0" fontId="4" fillId="0" borderId="0" xfId="0" applyFont="1" applyFill="1" applyAlignment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8" fillId="0" borderId="0" xfId="0" applyFont="1" applyFill="1" applyAlignment="1"/>
    <xf numFmtId="0" fontId="0" fillId="0" borderId="0" xfId="0" applyAlignment="1"/>
    <xf numFmtId="0" fontId="8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5"/>
  <sheetViews>
    <sheetView showZeros="0" tabSelected="1" view="pageBreakPreview" zoomScale="78" zoomScaleNormal="73" zoomScaleSheetLayoutView="78" zoomScalePageLayoutView="70" workbookViewId="0">
      <selection sqref="A1:A1048576"/>
    </sheetView>
  </sheetViews>
  <sheetFormatPr defaultRowHeight="15" x14ac:dyDescent="0.25"/>
  <cols>
    <col min="1" max="1" width="42.7109375" style="2" customWidth="1"/>
    <col min="2" max="2" width="25" style="2" customWidth="1"/>
    <col min="3" max="3" width="20.85546875" style="2" customWidth="1"/>
    <col min="4" max="4" width="20.140625" style="2" customWidth="1"/>
    <col min="5" max="8" width="21.85546875" style="2" customWidth="1"/>
    <col min="9" max="9" width="23.5703125" style="2" customWidth="1"/>
    <col min="10" max="10" width="23.7109375" style="2" customWidth="1"/>
    <col min="11" max="11" width="23.140625" style="2" customWidth="1"/>
    <col min="12" max="12" width="26.7109375" style="2" customWidth="1"/>
    <col min="13" max="13" width="21.85546875" style="2" customWidth="1"/>
    <col min="14" max="14" width="13.28515625" style="2" customWidth="1"/>
    <col min="15" max="15" width="16.42578125" style="2" customWidth="1"/>
    <col min="16" max="16" width="12.7109375" style="2" customWidth="1"/>
    <col min="17" max="17" width="12.140625" style="2" customWidth="1"/>
    <col min="18" max="16384" width="9.140625" style="2"/>
  </cols>
  <sheetData>
    <row r="1" spans="1:15" ht="23.25" x14ac:dyDescent="0.35">
      <c r="J1" s="23" t="s">
        <v>46</v>
      </c>
      <c r="K1" s="24"/>
      <c r="L1" s="18"/>
      <c r="M1" s="7"/>
      <c r="N1" s="7"/>
      <c r="O1" s="7"/>
    </row>
    <row r="2" spans="1:15" ht="19.5" customHeight="1" x14ac:dyDescent="0.35">
      <c r="J2" s="23" t="s">
        <v>44</v>
      </c>
      <c r="K2" s="24"/>
      <c r="L2" s="24"/>
      <c r="M2" s="9"/>
      <c r="N2" s="9"/>
      <c r="O2" s="9"/>
    </row>
    <row r="3" spans="1:15" ht="18.75" customHeight="1" x14ac:dyDescent="0.35">
      <c r="J3" s="23" t="s">
        <v>45</v>
      </c>
      <c r="K3" s="24"/>
      <c r="L3" s="24"/>
      <c r="M3" s="9"/>
      <c r="N3" s="9"/>
      <c r="O3" s="9"/>
    </row>
    <row r="4" spans="1:15" ht="39" customHeight="1" x14ac:dyDescent="0.35">
      <c r="D4" s="10"/>
      <c r="J4" s="25" t="s">
        <v>72</v>
      </c>
      <c r="K4" s="24"/>
      <c r="L4" s="24"/>
      <c r="M4" s="11"/>
      <c r="N4" s="11"/>
      <c r="O4" s="11"/>
    </row>
    <row r="7" spans="1:15" s="1" customFormat="1" ht="23.2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17" t="s">
        <v>8</v>
      </c>
    </row>
    <row r="8" spans="1:15" s="1" customFormat="1" ht="23.2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17"/>
    </row>
    <row r="9" spans="1:15" s="1" customFormat="1" ht="25.5" customHeight="1" x14ac:dyDescent="0.25">
      <c r="A9" s="21" t="s">
        <v>39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5" s="1" customFormat="1" ht="15.75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5" s="1" customFormat="1" ht="21" customHeight="1" x14ac:dyDescent="0.25">
      <c r="A11" s="20" t="s">
        <v>6</v>
      </c>
      <c r="B11" s="20" t="s">
        <v>0</v>
      </c>
      <c r="C11" s="20" t="s">
        <v>7</v>
      </c>
      <c r="D11" s="20" t="s">
        <v>62</v>
      </c>
      <c r="E11" s="20"/>
      <c r="F11" s="20"/>
      <c r="G11" s="20"/>
      <c r="H11" s="20"/>
      <c r="I11" s="20"/>
      <c r="J11" s="20"/>
      <c r="K11" s="20"/>
      <c r="L11" s="20" t="s">
        <v>63</v>
      </c>
    </row>
    <row r="12" spans="1:15" s="1" customFormat="1" ht="12" customHeight="1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5" s="1" customFormat="1" ht="33" customHeight="1" x14ac:dyDescent="0.25">
      <c r="A13" s="20"/>
      <c r="B13" s="20"/>
      <c r="C13" s="20"/>
      <c r="D13" s="16" t="s">
        <v>64</v>
      </c>
      <c r="E13" s="16" t="s">
        <v>65</v>
      </c>
      <c r="F13" s="16" t="s">
        <v>66</v>
      </c>
      <c r="G13" s="16" t="s">
        <v>67</v>
      </c>
      <c r="H13" s="16" t="s">
        <v>68</v>
      </c>
      <c r="I13" s="16" t="s">
        <v>69</v>
      </c>
      <c r="J13" s="16" t="s">
        <v>70</v>
      </c>
      <c r="K13" s="16" t="s">
        <v>71</v>
      </c>
      <c r="L13" s="20"/>
    </row>
    <row r="14" spans="1:15" s="1" customFormat="1" ht="15.75" x14ac:dyDescent="0.25">
      <c r="A14" s="16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</row>
    <row r="15" spans="1:15" s="1" customFormat="1" ht="17.25" customHeight="1" x14ac:dyDescent="0.25">
      <c r="A15" s="19" t="s">
        <v>12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5" s="1" customFormat="1" ht="18" customHeight="1" x14ac:dyDescent="0.25">
      <c r="A16" s="19" t="s">
        <v>17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3" s="1" customFormat="1" ht="22.5" customHeight="1" x14ac:dyDescent="0.25">
      <c r="A17" s="19" t="s">
        <v>13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3" s="6" customFormat="1" ht="20.25" customHeight="1" x14ac:dyDescent="0.25">
      <c r="A18" s="26" t="s">
        <v>57</v>
      </c>
      <c r="B18" s="4" t="s">
        <v>1</v>
      </c>
      <c r="C18" s="13">
        <f t="shared" ref="C18:K18" si="0">C20+C21+C19</f>
        <v>3767051698.3899999</v>
      </c>
      <c r="D18" s="13">
        <f t="shared" si="0"/>
        <v>1135667813.55</v>
      </c>
      <c r="E18" s="13">
        <f t="shared" si="0"/>
        <v>1048355734.74</v>
      </c>
      <c r="F18" s="13">
        <f t="shared" si="0"/>
        <v>0</v>
      </c>
      <c r="G18" s="13">
        <f t="shared" si="0"/>
        <v>296831630.01999998</v>
      </c>
      <c r="H18" s="13">
        <f t="shared" si="0"/>
        <v>306331630.01999998</v>
      </c>
      <c r="I18" s="13">
        <f t="shared" si="0"/>
        <v>316211630.01999998</v>
      </c>
      <c r="J18" s="13">
        <f t="shared" si="0"/>
        <v>326481630.01999998</v>
      </c>
      <c r="K18" s="13">
        <f t="shared" si="0"/>
        <v>337171630.01999998</v>
      </c>
      <c r="L18" s="20"/>
      <c r="M18" s="12">
        <f t="shared" ref="M18:M91" si="1">SUM(D18:K18)-C18</f>
        <v>0</v>
      </c>
    </row>
    <row r="19" spans="1:13" s="6" customFormat="1" ht="52.5" customHeight="1" x14ac:dyDescent="0.25">
      <c r="A19" s="26"/>
      <c r="B19" s="4" t="s">
        <v>14</v>
      </c>
      <c r="C19" s="13">
        <f t="shared" ref="C19:K19" si="2">C23+C27+C31</f>
        <v>0</v>
      </c>
      <c r="D19" s="13">
        <f t="shared" si="2"/>
        <v>0</v>
      </c>
      <c r="E19" s="13">
        <f t="shared" si="2"/>
        <v>0</v>
      </c>
      <c r="F19" s="13">
        <f t="shared" si="2"/>
        <v>0</v>
      </c>
      <c r="G19" s="13">
        <f t="shared" si="2"/>
        <v>0</v>
      </c>
      <c r="H19" s="13">
        <f t="shared" si="2"/>
        <v>0</v>
      </c>
      <c r="I19" s="13">
        <f t="shared" si="2"/>
        <v>0</v>
      </c>
      <c r="J19" s="13">
        <f t="shared" si="2"/>
        <v>0</v>
      </c>
      <c r="K19" s="13">
        <f t="shared" si="2"/>
        <v>0</v>
      </c>
      <c r="L19" s="20"/>
      <c r="M19" s="12">
        <f t="shared" si="1"/>
        <v>0</v>
      </c>
    </row>
    <row r="20" spans="1:13" s="6" customFormat="1" ht="54.75" customHeight="1" x14ac:dyDescent="0.25">
      <c r="A20" s="26"/>
      <c r="B20" s="4" t="s">
        <v>4</v>
      </c>
      <c r="C20" s="13">
        <f>SUM(D20:K20)</f>
        <v>3145779000</v>
      </c>
      <c r="D20" s="13">
        <f t="shared" ref="D20:K20" si="3">D24+D28+D32</f>
        <v>890992200</v>
      </c>
      <c r="E20" s="13">
        <f t="shared" si="3"/>
        <v>838666800</v>
      </c>
      <c r="F20" s="13">
        <f t="shared" si="3"/>
        <v>0</v>
      </c>
      <c r="G20" s="13">
        <f t="shared" si="3"/>
        <v>263450000</v>
      </c>
      <c r="H20" s="13">
        <f t="shared" si="3"/>
        <v>272950000</v>
      </c>
      <c r="I20" s="13">
        <f t="shared" si="3"/>
        <v>282830000</v>
      </c>
      <c r="J20" s="13">
        <f t="shared" si="3"/>
        <v>293100000</v>
      </c>
      <c r="K20" s="13">
        <f t="shared" si="3"/>
        <v>303790000</v>
      </c>
      <c r="L20" s="20"/>
      <c r="M20" s="12">
        <f t="shared" si="1"/>
        <v>0</v>
      </c>
    </row>
    <row r="21" spans="1:13" s="6" customFormat="1" ht="37.5" customHeight="1" x14ac:dyDescent="0.25">
      <c r="A21" s="26"/>
      <c r="B21" s="4" t="s">
        <v>2</v>
      </c>
      <c r="C21" s="13">
        <f>SUM(D21:K21)</f>
        <v>621272698.38999999</v>
      </c>
      <c r="D21" s="13">
        <f t="shared" ref="D21:K21" si="4">D25+D29+D33+D37+D41</f>
        <v>244675613.55000001</v>
      </c>
      <c r="E21" s="13">
        <f t="shared" si="4"/>
        <v>209688934.74000001</v>
      </c>
      <c r="F21" s="13">
        <f t="shared" si="4"/>
        <v>0</v>
      </c>
      <c r="G21" s="13">
        <f t="shared" si="4"/>
        <v>33381630.02</v>
      </c>
      <c r="H21" s="13">
        <f t="shared" si="4"/>
        <v>33381630.02</v>
      </c>
      <c r="I21" s="13">
        <f t="shared" si="4"/>
        <v>33381630.02</v>
      </c>
      <c r="J21" s="13">
        <f t="shared" si="4"/>
        <v>33381630.02</v>
      </c>
      <c r="K21" s="13">
        <f t="shared" si="4"/>
        <v>33381630.02</v>
      </c>
      <c r="L21" s="20"/>
      <c r="M21" s="12">
        <f t="shared" si="1"/>
        <v>0</v>
      </c>
    </row>
    <row r="22" spans="1:13" s="6" customFormat="1" ht="20.25" customHeight="1" x14ac:dyDescent="0.25">
      <c r="A22" s="19" t="s">
        <v>35</v>
      </c>
      <c r="B22" s="4" t="s">
        <v>1</v>
      </c>
      <c r="C22" s="13">
        <f t="shared" ref="C22:C92" si="5">SUM(D22:K22)</f>
        <v>2162073800</v>
      </c>
      <c r="D22" s="13">
        <f t="shared" ref="D22:K22" si="6">D24+D25+D23</f>
        <v>1113740300</v>
      </c>
      <c r="E22" s="13">
        <f t="shared" si="6"/>
        <v>1048333500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>
        <f t="shared" si="6"/>
        <v>0</v>
      </c>
      <c r="L22" s="20" t="s">
        <v>40</v>
      </c>
      <c r="M22" s="12">
        <f t="shared" si="1"/>
        <v>0</v>
      </c>
    </row>
    <row r="23" spans="1:13" s="6" customFormat="1" ht="50.25" customHeight="1" x14ac:dyDescent="0.25">
      <c r="A23" s="19"/>
      <c r="B23" s="4" t="s">
        <v>14</v>
      </c>
      <c r="C23" s="13">
        <f t="shared" si="5"/>
        <v>0</v>
      </c>
      <c r="D23" s="5"/>
      <c r="E23" s="5"/>
      <c r="F23" s="5"/>
      <c r="G23" s="5"/>
      <c r="H23" s="5"/>
      <c r="I23" s="5"/>
      <c r="J23" s="5"/>
      <c r="K23" s="5"/>
      <c r="L23" s="20"/>
      <c r="M23" s="12">
        <f t="shared" si="1"/>
        <v>0</v>
      </c>
    </row>
    <row r="24" spans="1:13" s="6" customFormat="1" ht="56.25" customHeight="1" x14ac:dyDescent="0.25">
      <c r="A24" s="19"/>
      <c r="B24" s="4" t="s">
        <v>4</v>
      </c>
      <c r="C24" s="13">
        <f t="shared" si="5"/>
        <v>1729659000</v>
      </c>
      <c r="D24" s="14">
        <v>890992200</v>
      </c>
      <c r="E24" s="14">
        <v>838666800</v>
      </c>
      <c r="F24" s="13"/>
      <c r="G24" s="13"/>
      <c r="H24" s="13"/>
      <c r="I24" s="13"/>
      <c r="J24" s="13"/>
      <c r="K24" s="13"/>
      <c r="L24" s="20"/>
      <c r="M24" s="12">
        <f t="shared" si="1"/>
        <v>0</v>
      </c>
    </row>
    <row r="25" spans="1:13" s="6" customFormat="1" ht="37.5" customHeight="1" x14ac:dyDescent="0.25">
      <c r="A25" s="19"/>
      <c r="B25" s="4" t="s">
        <v>2</v>
      </c>
      <c r="C25" s="13">
        <f t="shared" si="5"/>
        <v>432414800</v>
      </c>
      <c r="D25" s="14">
        <v>222748100</v>
      </c>
      <c r="E25" s="14">
        <v>209666700</v>
      </c>
      <c r="F25" s="13"/>
      <c r="G25" s="13"/>
      <c r="H25" s="13"/>
      <c r="I25" s="13"/>
      <c r="J25" s="13"/>
      <c r="K25" s="13"/>
      <c r="L25" s="20"/>
      <c r="M25" s="12">
        <f t="shared" si="1"/>
        <v>0</v>
      </c>
    </row>
    <row r="26" spans="1:13" s="6" customFormat="1" ht="23.25" customHeight="1" x14ac:dyDescent="0.25">
      <c r="A26" s="19" t="s">
        <v>38</v>
      </c>
      <c r="B26" s="4" t="s">
        <v>1</v>
      </c>
      <c r="C26" s="13">
        <f t="shared" si="5"/>
        <v>663675494.77999997</v>
      </c>
      <c r="D26" s="13">
        <f t="shared" ref="D26:K26" si="7">D28+D29+D27</f>
        <v>0</v>
      </c>
      <c r="E26" s="13">
        <f t="shared" si="7"/>
        <v>22234.74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  <c r="J26" s="13">
        <f t="shared" si="7"/>
        <v>326481630.01999998</v>
      </c>
      <c r="K26" s="13">
        <f t="shared" si="7"/>
        <v>337171630.01999998</v>
      </c>
      <c r="L26" s="20" t="s">
        <v>40</v>
      </c>
      <c r="M26" s="12">
        <f t="shared" si="1"/>
        <v>0</v>
      </c>
    </row>
    <row r="27" spans="1:13" s="6" customFormat="1" ht="51.75" customHeight="1" x14ac:dyDescent="0.25">
      <c r="A27" s="19"/>
      <c r="B27" s="4" t="s">
        <v>14</v>
      </c>
      <c r="C27" s="13">
        <f t="shared" si="5"/>
        <v>0</v>
      </c>
      <c r="D27" s="13"/>
      <c r="E27" s="13"/>
      <c r="F27" s="13"/>
      <c r="G27" s="13"/>
      <c r="H27" s="13"/>
      <c r="I27" s="13"/>
      <c r="J27" s="13"/>
      <c r="K27" s="13"/>
      <c r="L27" s="20"/>
      <c r="M27" s="12">
        <f t="shared" si="1"/>
        <v>0</v>
      </c>
    </row>
    <row r="28" spans="1:13" s="6" customFormat="1" ht="47.25" customHeight="1" x14ac:dyDescent="0.25">
      <c r="A28" s="19"/>
      <c r="B28" s="4" t="s">
        <v>4</v>
      </c>
      <c r="C28" s="13">
        <f t="shared" si="5"/>
        <v>596890000</v>
      </c>
      <c r="D28" s="13"/>
      <c r="E28" s="13"/>
      <c r="F28" s="13"/>
      <c r="G28" s="13"/>
      <c r="H28" s="13"/>
      <c r="I28" s="13"/>
      <c r="J28" s="13">
        <v>293100000</v>
      </c>
      <c r="K28" s="13">
        <v>303790000</v>
      </c>
      <c r="L28" s="20"/>
      <c r="M28" s="12">
        <f t="shared" si="1"/>
        <v>0</v>
      </c>
    </row>
    <row r="29" spans="1:13" s="6" customFormat="1" ht="37.5" customHeight="1" x14ac:dyDescent="0.25">
      <c r="A29" s="19"/>
      <c r="B29" s="4" t="s">
        <v>2</v>
      </c>
      <c r="C29" s="13">
        <f t="shared" si="5"/>
        <v>66785494.780000001</v>
      </c>
      <c r="D29" s="13"/>
      <c r="E29" s="13">
        <v>22234.74</v>
      </c>
      <c r="F29" s="13"/>
      <c r="G29" s="13"/>
      <c r="H29" s="13"/>
      <c r="I29" s="13"/>
      <c r="J29" s="13">
        <v>33381630.02</v>
      </c>
      <c r="K29" s="13">
        <v>33381630.02</v>
      </c>
      <c r="L29" s="20"/>
      <c r="M29" s="12">
        <f t="shared" si="1"/>
        <v>0</v>
      </c>
    </row>
    <row r="30" spans="1:13" s="6" customFormat="1" ht="23.25" customHeight="1" x14ac:dyDescent="0.25">
      <c r="A30" s="19" t="s">
        <v>47</v>
      </c>
      <c r="B30" s="4" t="s">
        <v>1</v>
      </c>
      <c r="C30" s="13">
        <f>SUM(D30:K30)</f>
        <v>919374890.05999994</v>
      </c>
      <c r="D30" s="13">
        <f t="shared" ref="D30:K30" si="8">D32+D33+D31</f>
        <v>0</v>
      </c>
      <c r="E30" s="13">
        <f t="shared" si="8"/>
        <v>0</v>
      </c>
      <c r="F30" s="13">
        <f t="shared" si="8"/>
        <v>0</v>
      </c>
      <c r="G30" s="13">
        <f t="shared" si="8"/>
        <v>296831630.01999998</v>
      </c>
      <c r="H30" s="13">
        <f t="shared" si="8"/>
        <v>306331630.01999998</v>
      </c>
      <c r="I30" s="13">
        <f t="shared" si="8"/>
        <v>316211630.01999998</v>
      </c>
      <c r="J30" s="5">
        <f t="shared" si="8"/>
        <v>0</v>
      </c>
      <c r="K30" s="5">
        <f t="shared" si="8"/>
        <v>0</v>
      </c>
      <c r="L30" s="20" t="s">
        <v>40</v>
      </c>
      <c r="M30" s="12">
        <f t="shared" si="1"/>
        <v>0</v>
      </c>
    </row>
    <row r="31" spans="1:13" s="6" customFormat="1" ht="50.25" customHeight="1" x14ac:dyDescent="0.25">
      <c r="A31" s="19"/>
      <c r="B31" s="4" t="s">
        <v>14</v>
      </c>
      <c r="C31" s="13">
        <f t="shared" si="5"/>
        <v>0</v>
      </c>
      <c r="D31" s="13"/>
      <c r="E31" s="13"/>
      <c r="F31" s="13"/>
      <c r="G31" s="13"/>
      <c r="H31" s="13"/>
      <c r="I31" s="13"/>
      <c r="J31" s="5"/>
      <c r="K31" s="5"/>
      <c r="L31" s="20"/>
      <c r="M31" s="12">
        <f t="shared" si="1"/>
        <v>0</v>
      </c>
    </row>
    <row r="32" spans="1:13" s="6" customFormat="1" ht="51" customHeight="1" x14ac:dyDescent="0.25">
      <c r="A32" s="19"/>
      <c r="B32" s="4" t="s">
        <v>4</v>
      </c>
      <c r="C32" s="13">
        <f t="shared" si="5"/>
        <v>819230000</v>
      </c>
      <c r="D32" s="13"/>
      <c r="E32" s="13"/>
      <c r="F32" s="13"/>
      <c r="G32" s="13">
        <v>263450000</v>
      </c>
      <c r="H32" s="13">
        <v>272950000</v>
      </c>
      <c r="I32" s="13">
        <v>282830000</v>
      </c>
      <c r="J32" s="5"/>
      <c r="K32" s="5"/>
      <c r="L32" s="20"/>
      <c r="M32" s="12">
        <f t="shared" si="1"/>
        <v>0</v>
      </c>
    </row>
    <row r="33" spans="1:13" s="6" customFormat="1" ht="48.75" customHeight="1" x14ac:dyDescent="0.25">
      <c r="A33" s="19"/>
      <c r="B33" s="4" t="s">
        <v>2</v>
      </c>
      <c r="C33" s="13">
        <f t="shared" si="5"/>
        <v>100144890.06</v>
      </c>
      <c r="D33" s="13"/>
      <c r="E33" s="13"/>
      <c r="F33" s="13"/>
      <c r="G33" s="13">
        <v>33381630.02</v>
      </c>
      <c r="H33" s="13">
        <v>33381630.02</v>
      </c>
      <c r="I33" s="13">
        <v>33381630.02</v>
      </c>
      <c r="J33" s="5"/>
      <c r="K33" s="5"/>
      <c r="L33" s="20"/>
      <c r="M33" s="12">
        <f t="shared" si="1"/>
        <v>0</v>
      </c>
    </row>
    <row r="34" spans="1:13" s="6" customFormat="1" ht="19.5" customHeight="1" x14ac:dyDescent="0.25">
      <c r="A34" s="19" t="s">
        <v>48</v>
      </c>
      <c r="B34" s="4" t="s">
        <v>1</v>
      </c>
      <c r="C34" s="13">
        <f t="shared" si="5"/>
        <v>4300000</v>
      </c>
      <c r="D34" s="13">
        <f t="shared" ref="D34:K34" si="9">D36+D37+D35</f>
        <v>4300000</v>
      </c>
      <c r="E34" s="13">
        <f t="shared" si="9"/>
        <v>0</v>
      </c>
      <c r="F34" s="13">
        <f t="shared" si="9"/>
        <v>0</v>
      </c>
      <c r="G34" s="13">
        <f t="shared" si="9"/>
        <v>0</v>
      </c>
      <c r="H34" s="13">
        <f t="shared" si="9"/>
        <v>0</v>
      </c>
      <c r="I34" s="13">
        <f t="shared" si="9"/>
        <v>0</v>
      </c>
      <c r="J34" s="13">
        <f t="shared" si="9"/>
        <v>0</v>
      </c>
      <c r="K34" s="13">
        <f t="shared" si="9"/>
        <v>0</v>
      </c>
      <c r="L34" s="20" t="s">
        <v>40</v>
      </c>
      <c r="M34" s="12">
        <f t="shared" si="1"/>
        <v>0</v>
      </c>
    </row>
    <row r="35" spans="1:13" s="6" customFormat="1" ht="49.5" customHeight="1" x14ac:dyDescent="0.25">
      <c r="A35" s="19"/>
      <c r="B35" s="4" t="s">
        <v>14</v>
      </c>
      <c r="C35" s="13">
        <f t="shared" si="5"/>
        <v>0</v>
      </c>
      <c r="D35" s="13"/>
      <c r="E35" s="13"/>
      <c r="F35" s="13"/>
      <c r="G35" s="13"/>
      <c r="H35" s="13"/>
      <c r="I35" s="13"/>
      <c r="J35" s="13"/>
      <c r="K35" s="13"/>
      <c r="L35" s="20"/>
      <c r="M35" s="12">
        <f t="shared" si="1"/>
        <v>0</v>
      </c>
    </row>
    <row r="36" spans="1:13" s="6" customFormat="1" ht="47.25" customHeight="1" x14ac:dyDescent="0.25">
      <c r="A36" s="19"/>
      <c r="B36" s="4" t="s">
        <v>4</v>
      </c>
      <c r="C36" s="13">
        <f t="shared" si="5"/>
        <v>0</v>
      </c>
      <c r="D36" s="13"/>
      <c r="E36" s="13"/>
      <c r="F36" s="13"/>
      <c r="G36" s="13"/>
      <c r="H36" s="13"/>
      <c r="I36" s="13"/>
      <c r="J36" s="13"/>
      <c r="K36" s="13"/>
      <c r="L36" s="20"/>
      <c r="M36" s="12">
        <f t="shared" si="1"/>
        <v>0</v>
      </c>
    </row>
    <row r="37" spans="1:13" s="6" customFormat="1" ht="37.5" customHeight="1" x14ac:dyDescent="0.25">
      <c r="A37" s="19"/>
      <c r="B37" s="4" t="s">
        <v>2</v>
      </c>
      <c r="C37" s="13">
        <f>SUM(D37:K37)</f>
        <v>4300000</v>
      </c>
      <c r="D37" s="13">
        <v>4300000</v>
      </c>
      <c r="E37" s="13"/>
      <c r="F37" s="13"/>
      <c r="G37" s="13"/>
      <c r="H37" s="13"/>
      <c r="I37" s="13"/>
      <c r="J37" s="13"/>
      <c r="K37" s="13"/>
      <c r="L37" s="20"/>
      <c r="M37" s="12">
        <f t="shared" si="1"/>
        <v>0</v>
      </c>
    </row>
    <row r="38" spans="1:13" s="6" customFormat="1" ht="23.25" customHeight="1" x14ac:dyDescent="0.25">
      <c r="A38" s="19" t="s">
        <v>43</v>
      </c>
      <c r="B38" s="4" t="s">
        <v>1</v>
      </c>
      <c r="C38" s="13">
        <f t="shared" si="5"/>
        <v>17627513.550000001</v>
      </c>
      <c r="D38" s="13">
        <f t="shared" ref="D38:K38" si="10">D40+D41+D39</f>
        <v>17627513.550000001</v>
      </c>
      <c r="E38" s="13">
        <f t="shared" si="10"/>
        <v>0</v>
      </c>
      <c r="F38" s="13">
        <f t="shared" si="10"/>
        <v>0</v>
      </c>
      <c r="G38" s="13">
        <f t="shared" si="10"/>
        <v>0</v>
      </c>
      <c r="H38" s="13">
        <f t="shared" si="10"/>
        <v>0</v>
      </c>
      <c r="I38" s="13">
        <f t="shared" si="10"/>
        <v>0</v>
      </c>
      <c r="J38" s="5">
        <f t="shared" si="10"/>
        <v>0</v>
      </c>
      <c r="K38" s="5">
        <f t="shared" si="10"/>
        <v>0</v>
      </c>
      <c r="L38" s="20" t="s">
        <v>40</v>
      </c>
      <c r="M38" s="12">
        <f t="shared" si="1"/>
        <v>0</v>
      </c>
    </row>
    <row r="39" spans="1:13" s="6" customFormat="1" ht="51.75" customHeight="1" x14ac:dyDescent="0.25">
      <c r="A39" s="19"/>
      <c r="B39" s="4" t="s">
        <v>14</v>
      </c>
      <c r="C39" s="13">
        <f t="shared" si="5"/>
        <v>0</v>
      </c>
      <c r="D39" s="13"/>
      <c r="E39" s="13"/>
      <c r="F39" s="13"/>
      <c r="G39" s="13"/>
      <c r="H39" s="13"/>
      <c r="I39" s="13"/>
      <c r="J39" s="5"/>
      <c r="K39" s="5"/>
      <c r="L39" s="20"/>
      <c r="M39" s="12">
        <f t="shared" si="1"/>
        <v>0</v>
      </c>
    </row>
    <row r="40" spans="1:13" s="6" customFormat="1" ht="49.5" customHeight="1" x14ac:dyDescent="0.25">
      <c r="A40" s="19"/>
      <c r="B40" s="4" t="s">
        <v>4</v>
      </c>
      <c r="C40" s="13">
        <f t="shared" si="5"/>
        <v>0</v>
      </c>
      <c r="D40" s="13"/>
      <c r="E40" s="13"/>
      <c r="F40" s="13"/>
      <c r="G40" s="13"/>
      <c r="H40" s="13"/>
      <c r="I40" s="13"/>
      <c r="J40" s="5"/>
      <c r="K40" s="5"/>
      <c r="L40" s="20"/>
      <c r="M40" s="12">
        <f t="shared" si="1"/>
        <v>0</v>
      </c>
    </row>
    <row r="41" spans="1:13" s="6" customFormat="1" ht="30.75" customHeight="1" x14ac:dyDescent="0.25">
      <c r="A41" s="19"/>
      <c r="B41" s="4" t="s">
        <v>2</v>
      </c>
      <c r="C41" s="13">
        <f t="shared" si="5"/>
        <v>17627513.550000001</v>
      </c>
      <c r="D41" s="13">
        <v>17627513.550000001</v>
      </c>
      <c r="E41" s="13"/>
      <c r="F41" s="13"/>
      <c r="G41" s="13"/>
      <c r="H41" s="13"/>
      <c r="I41" s="13"/>
      <c r="J41" s="5"/>
      <c r="K41" s="5"/>
      <c r="L41" s="20"/>
      <c r="M41" s="12">
        <f t="shared" si="1"/>
        <v>0</v>
      </c>
    </row>
    <row r="42" spans="1:13" s="6" customFormat="1" ht="16.5" customHeight="1" x14ac:dyDescent="0.25">
      <c r="A42" s="19" t="s">
        <v>36</v>
      </c>
      <c r="B42" s="4" t="s">
        <v>1</v>
      </c>
      <c r="C42" s="13">
        <f t="shared" si="5"/>
        <v>359549100.02999997</v>
      </c>
      <c r="D42" s="13">
        <f t="shared" ref="D42:K42" si="11">D43+D44+D45</f>
        <v>138658057.63</v>
      </c>
      <c r="E42" s="13">
        <f t="shared" si="11"/>
        <v>130572542.40000001</v>
      </c>
      <c r="F42" s="13">
        <f t="shared" si="11"/>
        <v>90318500</v>
      </c>
      <c r="G42" s="13">
        <f t="shared" si="11"/>
        <v>0</v>
      </c>
      <c r="H42" s="13">
        <f t="shared" si="11"/>
        <v>0</v>
      </c>
      <c r="I42" s="13">
        <f t="shared" si="11"/>
        <v>0</v>
      </c>
      <c r="J42" s="5">
        <f t="shared" si="11"/>
        <v>0</v>
      </c>
      <c r="K42" s="5">
        <f t="shared" si="11"/>
        <v>0</v>
      </c>
      <c r="L42" s="20"/>
      <c r="M42" s="12">
        <f t="shared" si="1"/>
        <v>0</v>
      </c>
    </row>
    <row r="43" spans="1:13" s="6" customFormat="1" ht="51.75" customHeight="1" x14ac:dyDescent="0.25">
      <c r="A43" s="19"/>
      <c r="B43" s="4" t="s">
        <v>14</v>
      </c>
      <c r="C43" s="13">
        <f>SUM(D43:K43)</f>
        <v>77240300</v>
      </c>
      <c r="D43" s="13">
        <f t="shared" ref="D43:K44" si="12">D47+D51+D55+D59</f>
        <v>36518500</v>
      </c>
      <c r="E43" s="13">
        <f t="shared" si="12"/>
        <v>40721800</v>
      </c>
      <c r="F43" s="13">
        <f t="shared" si="12"/>
        <v>0</v>
      </c>
      <c r="G43" s="13">
        <f t="shared" si="12"/>
        <v>0</v>
      </c>
      <c r="H43" s="13">
        <f t="shared" si="12"/>
        <v>0</v>
      </c>
      <c r="I43" s="13">
        <f t="shared" si="12"/>
        <v>0</v>
      </c>
      <c r="J43" s="5">
        <f t="shared" si="12"/>
        <v>0</v>
      </c>
      <c r="K43" s="5">
        <f t="shared" si="12"/>
        <v>0</v>
      </c>
      <c r="L43" s="20"/>
      <c r="M43" s="12">
        <f t="shared" si="1"/>
        <v>0</v>
      </c>
    </row>
    <row r="44" spans="1:13" s="6" customFormat="1" ht="48" customHeight="1" x14ac:dyDescent="0.25">
      <c r="A44" s="19"/>
      <c r="B44" s="4" t="s">
        <v>4</v>
      </c>
      <c r="C44" s="13">
        <f t="shared" si="5"/>
        <v>184874300</v>
      </c>
      <c r="D44" s="13">
        <f t="shared" si="12"/>
        <v>57118700</v>
      </c>
      <c r="E44" s="13">
        <f t="shared" si="12"/>
        <v>63693100</v>
      </c>
      <c r="F44" s="13">
        <f t="shared" si="12"/>
        <v>64062500</v>
      </c>
      <c r="G44" s="13">
        <f t="shared" si="12"/>
        <v>0</v>
      </c>
      <c r="H44" s="13">
        <f t="shared" si="12"/>
        <v>0</v>
      </c>
      <c r="I44" s="13">
        <f t="shared" si="12"/>
        <v>0</v>
      </c>
      <c r="J44" s="5">
        <f t="shared" si="12"/>
        <v>0</v>
      </c>
      <c r="K44" s="5">
        <f t="shared" si="12"/>
        <v>0</v>
      </c>
      <c r="L44" s="20"/>
      <c r="M44" s="12">
        <f t="shared" si="1"/>
        <v>0</v>
      </c>
    </row>
    <row r="45" spans="1:13" s="6" customFormat="1" ht="31.5" customHeight="1" x14ac:dyDescent="0.25">
      <c r="A45" s="19"/>
      <c r="B45" s="4" t="s">
        <v>2</v>
      </c>
      <c r="C45" s="13">
        <f t="shared" si="5"/>
        <v>97434500.030000001</v>
      </c>
      <c r="D45" s="13">
        <f t="shared" ref="D45:K45" si="13">D49+D53+D57+D61+D65+D69</f>
        <v>45020857.630000003</v>
      </c>
      <c r="E45" s="13">
        <f t="shared" si="13"/>
        <v>26157642.399999999</v>
      </c>
      <c r="F45" s="13">
        <f t="shared" si="13"/>
        <v>26256000</v>
      </c>
      <c r="G45" s="13">
        <f t="shared" si="13"/>
        <v>0</v>
      </c>
      <c r="H45" s="13">
        <f t="shared" si="13"/>
        <v>0</v>
      </c>
      <c r="I45" s="13">
        <f t="shared" si="13"/>
        <v>0</v>
      </c>
      <c r="J45" s="13">
        <f t="shared" si="13"/>
        <v>0</v>
      </c>
      <c r="K45" s="13">
        <f t="shared" si="13"/>
        <v>0</v>
      </c>
      <c r="L45" s="20"/>
      <c r="M45" s="12">
        <f t="shared" si="1"/>
        <v>0</v>
      </c>
    </row>
    <row r="46" spans="1:13" s="6" customFormat="1" ht="18" customHeight="1" x14ac:dyDescent="0.25">
      <c r="A46" s="19" t="s">
        <v>51</v>
      </c>
      <c r="B46" s="4" t="s">
        <v>1</v>
      </c>
      <c r="C46" s="13">
        <f t="shared" si="5"/>
        <v>158519159.32999998</v>
      </c>
      <c r="D46" s="13">
        <f t="shared" ref="D46:K46" si="14">D48+D49+D47</f>
        <v>5360099.17</v>
      </c>
      <c r="E46" s="13">
        <f t="shared" si="14"/>
        <v>107999810.16</v>
      </c>
      <c r="F46" s="13">
        <f t="shared" si="14"/>
        <v>45159250</v>
      </c>
      <c r="G46" s="13">
        <f t="shared" si="14"/>
        <v>0</v>
      </c>
      <c r="H46" s="13">
        <f t="shared" si="14"/>
        <v>0</v>
      </c>
      <c r="I46" s="13">
        <f t="shared" si="14"/>
        <v>0</v>
      </c>
      <c r="J46" s="5">
        <f t="shared" si="14"/>
        <v>0</v>
      </c>
      <c r="K46" s="5">
        <f t="shared" si="14"/>
        <v>0</v>
      </c>
      <c r="L46" s="20" t="s">
        <v>40</v>
      </c>
      <c r="M46" s="12">
        <f t="shared" si="1"/>
        <v>0</v>
      </c>
    </row>
    <row r="47" spans="1:13" s="6" customFormat="1" ht="47.25" customHeight="1" x14ac:dyDescent="0.25">
      <c r="A47" s="19"/>
      <c r="B47" s="4" t="s">
        <v>14</v>
      </c>
      <c r="C47" s="13">
        <f t="shared" si="5"/>
        <v>35275460.75</v>
      </c>
      <c r="D47" s="13">
        <v>1596353.2</v>
      </c>
      <c r="E47" s="13">
        <v>33679107.549999997</v>
      </c>
      <c r="F47" s="13"/>
      <c r="G47" s="5"/>
      <c r="H47" s="5"/>
      <c r="I47" s="5"/>
      <c r="J47" s="5"/>
      <c r="K47" s="5"/>
      <c r="L47" s="20"/>
      <c r="M47" s="12">
        <f t="shared" si="1"/>
        <v>0</v>
      </c>
    </row>
    <row r="48" spans="1:13" s="6" customFormat="1" ht="48.75" customHeight="1" x14ac:dyDescent="0.25">
      <c r="A48" s="19"/>
      <c r="B48" s="4" t="s">
        <v>4</v>
      </c>
      <c r="C48" s="13">
        <f t="shared" si="5"/>
        <v>87205716.789999992</v>
      </c>
      <c r="D48" s="14">
        <v>2496860.14</v>
      </c>
      <c r="E48" s="14">
        <v>52677606.649999999</v>
      </c>
      <c r="F48" s="14">
        <v>32031250</v>
      </c>
      <c r="G48" s="5"/>
      <c r="H48" s="5"/>
      <c r="I48" s="5"/>
      <c r="J48" s="5"/>
      <c r="K48" s="5"/>
      <c r="L48" s="20"/>
      <c r="M48" s="12">
        <f t="shared" si="1"/>
        <v>0</v>
      </c>
    </row>
    <row r="49" spans="1:13" s="6" customFormat="1" ht="31.5" customHeight="1" x14ac:dyDescent="0.25">
      <c r="A49" s="19"/>
      <c r="B49" s="4" t="s">
        <v>2</v>
      </c>
      <c r="C49" s="13">
        <f t="shared" si="5"/>
        <v>36037981.789999999</v>
      </c>
      <c r="D49" s="14">
        <f>1023303.34+243582.49</f>
        <v>1266885.83</v>
      </c>
      <c r="E49" s="14">
        <f>21589453.56+53642.4</f>
        <v>21643095.959999997</v>
      </c>
      <c r="F49" s="14">
        <v>13128000</v>
      </c>
      <c r="G49" s="5">
        <f>G97</f>
        <v>0</v>
      </c>
      <c r="H49" s="5">
        <f>H97</f>
        <v>0</v>
      </c>
      <c r="I49" s="5">
        <f>I97</f>
        <v>0</v>
      </c>
      <c r="J49" s="5">
        <f>J97</f>
        <v>0</v>
      </c>
      <c r="K49" s="5">
        <f>K97</f>
        <v>0</v>
      </c>
      <c r="L49" s="20"/>
      <c r="M49" s="12">
        <f t="shared" si="1"/>
        <v>0</v>
      </c>
    </row>
    <row r="50" spans="1:13" s="6" customFormat="1" ht="22.5" customHeight="1" x14ac:dyDescent="0.25">
      <c r="A50" s="19" t="s">
        <v>52</v>
      </c>
      <c r="B50" s="4" t="s">
        <v>1</v>
      </c>
      <c r="C50" s="13">
        <f t="shared" si="5"/>
        <v>40962273.210000001</v>
      </c>
      <c r="D50" s="13">
        <f t="shared" ref="D50" si="15">D52+D53+D51</f>
        <v>37223739.189999998</v>
      </c>
      <c r="E50" s="13">
        <f t="shared" ref="E50" si="16">E52+E53+E51</f>
        <v>3738534.0200000005</v>
      </c>
      <c r="F50" s="13">
        <f t="shared" ref="F50" si="17">F52+F53+F51</f>
        <v>0</v>
      </c>
      <c r="G50" s="5">
        <f t="shared" ref="G50" si="18">G52+G53+G51</f>
        <v>0</v>
      </c>
      <c r="H50" s="5">
        <f t="shared" ref="H50" si="19">H52+H53+H51</f>
        <v>0</v>
      </c>
      <c r="I50" s="5">
        <f t="shared" ref="I50" si="20">I52+I53+I51</f>
        <v>0</v>
      </c>
      <c r="J50" s="5">
        <f t="shared" ref="J50" si="21">J52+J53+J51</f>
        <v>0</v>
      </c>
      <c r="K50" s="5">
        <f t="shared" ref="K50" si="22">K52+K53+K51</f>
        <v>0</v>
      </c>
      <c r="L50" s="20" t="s">
        <v>40</v>
      </c>
      <c r="M50" s="12">
        <f t="shared" si="1"/>
        <v>0</v>
      </c>
    </row>
    <row r="51" spans="1:13" s="6" customFormat="1" ht="48.75" customHeight="1" x14ac:dyDescent="0.25">
      <c r="A51" s="19"/>
      <c r="B51" s="4" t="s">
        <v>14</v>
      </c>
      <c r="C51" s="13">
        <f>SUM(D51:K51)</f>
        <v>12767616.059999999</v>
      </c>
      <c r="D51" s="13">
        <v>11601193.449999999</v>
      </c>
      <c r="E51" s="13">
        <v>1166422.6100000001</v>
      </c>
      <c r="F51" s="13"/>
      <c r="G51" s="5"/>
      <c r="H51" s="5"/>
      <c r="I51" s="5"/>
      <c r="J51" s="5"/>
      <c r="K51" s="5"/>
      <c r="L51" s="20"/>
      <c r="M51" s="12">
        <f t="shared" si="1"/>
        <v>0</v>
      </c>
    </row>
    <row r="52" spans="1:13" s="6" customFormat="1" ht="51" customHeight="1" x14ac:dyDescent="0.25">
      <c r="A52" s="19"/>
      <c r="B52" s="4" t="s">
        <v>4</v>
      </c>
      <c r="C52" s="13">
        <f t="shared" si="5"/>
        <v>19969861.07</v>
      </c>
      <c r="D52" s="14">
        <v>18145456.460000001</v>
      </c>
      <c r="E52" s="14">
        <v>1824404.61</v>
      </c>
      <c r="F52" s="13"/>
      <c r="G52" s="5"/>
      <c r="H52" s="5"/>
      <c r="I52" s="5"/>
      <c r="J52" s="5"/>
      <c r="K52" s="5"/>
      <c r="L52" s="20"/>
      <c r="M52" s="12">
        <f t="shared" si="1"/>
        <v>0</v>
      </c>
    </row>
    <row r="53" spans="1:13" s="6" customFormat="1" ht="36" customHeight="1" x14ac:dyDescent="0.25">
      <c r="A53" s="19"/>
      <c r="B53" s="4" t="s">
        <v>2</v>
      </c>
      <c r="C53" s="13">
        <f t="shared" si="5"/>
        <v>8224796.0800000001</v>
      </c>
      <c r="D53" s="14">
        <f>7436662.48+40426.8</f>
        <v>7477089.2800000003</v>
      </c>
      <c r="E53" s="14">
        <v>747706.8</v>
      </c>
      <c r="F53" s="13"/>
      <c r="G53" s="5"/>
      <c r="H53" s="5"/>
      <c r="I53" s="5"/>
      <c r="J53" s="5"/>
      <c r="K53" s="5"/>
      <c r="L53" s="20"/>
      <c r="M53" s="12">
        <f t="shared" si="1"/>
        <v>0</v>
      </c>
    </row>
    <row r="54" spans="1:13" s="6" customFormat="1" ht="20.25" customHeight="1" x14ac:dyDescent="0.25">
      <c r="A54" s="19" t="s">
        <v>53</v>
      </c>
      <c r="B54" s="4" t="s">
        <v>1</v>
      </c>
      <c r="C54" s="13">
        <f t="shared" si="5"/>
        <v>81080864.319999993</v>
      </c>
      <c r="D54" s="13">
        <f t="shared" ref="D54" si="23">D56+D57+D55</f>
        <v>62246666.100000001</v>
      </c>
      <c r="E54" s="13">
        <f t="shared" ref="E54" si="24">E56+E57+E55</f>
        <v>18834198.219999999</v>
      </c>
      <c r="F54" s="13">
        <f t="shared" ref="F54" si="25">F56+F57+F55</f>
        <v>0</v>
      </c>
      <c r="G54" s="5">
        <f t="shared" ref="G54" si="26">G56+G57+G55</f>
        <v>0</v>
      </c>
      <c r="H54" s="5">
        <f t="shared" ref="H54" si="27">H56+H57+H55</f>
        <v>0</v>
      </c>
      <c r="I54" s="5">
        <f t="shared" ref="I54" si="28">I56+I57+I55</f>
        <v>0</v>
      </c>
      <c r="J54" s="5">
        <f t="shared" ref="J54" si="29">J56+J57+J55</f>
        <v>0</v>
      </c>
      <c r="K54" s="5">
        <f t="shared" ref="K54" si="30">K56+K57+K55</f>
        <v>0</v>
      </c>
      <c r="L54" s="20" t="s">
        <v>40</v>
      </c>
      <c r="M54" s="12">
        <f t="shared" si="1"/>
        <v>0</v>
      </c>
    </row>
    <row r="55" spans="1:13" s="6" customFormat="1" ht="50.25" customHeight="1" x14ac:dyDescent="0.25">
      <c r="A55" s="19"/>
      <c r="B55" s="4" t="s">
        <v>14</v>
      </c>
      <c r="C55" s="13">
        <f t="shared" si="5"/>
        <v>22770642.239999998</v>
      </c>
      <c r="D55" s="13">
        <v>16894372.399999999</v>
      </c>
      <c r="E55" s="13">
        <v>5876269.8399999999</v>
      </c>
      <c r="F55" s="13"/>
      <c r="G55" s="5"/>
      <c r="H55" s="5"/>
      <c r="I55" s="5"/>
      <c r="J55" s="5"/>
      <c r="K55" s="5"/>
      <c r="L55" s="20"/>
      <c r="M55" s="12">
        <f t="shared" si="1"/>
        <v>0</v>
      </c>
    </row>
    <row r="56" spans="1:13" s="6" customFormat="1" ht="57" customHeight="1" x14ac:dyDescent="0.25">
      <c r="A56" s="19"/>
      <c r="B56" s="4" t="s">
        <v>4</v>
      </c>
      <c r="C56" s="13">
        <f t="shared" si="5"/>
        <v>35615640.390000001</v>
      </c>
      <c r="D56" s="13">
        <v>26424551.649999999</v>
      </c>
      <c r="E56" s="13">
        <v>9191088.7400000002</v>
      </c>
      <c r="F56" s="13"/>
      <c r="G56" s="5"/>
      <c r="H56" s="5"/>
      <c r="I56" s="5"/>
      <c r="J56" s="5"/>
      <c r="K56" s="5"/>
      <c r="L56" s="20"/>
      <c r="M56" s="12">
        <f t="shared" si="1"/>
        <v>0</v>
      </c>
    </row>
    <row r="57" spans="1:13" s="6" customFormat="1" ht="37.5" customHeight="1" x14ac:dyDescent="0.25">
      <c r="A57" s="19"/>
      <c r="B57" s="4" t="s">
        <v>2</v>
      </c>
      <c r="C57" s="13">
        <f t="shared" si="5"/>
        <v>22694581.690000001</v>
      </c>
      <c r="D57" s="13">
        <f>10829734.73+8331790.13+9799.68-243582.49</f>
        <v>18927742.050000001</v>
      </c>
      <c r="E57" s="13">
        <v>3766839.64</v>
      </c>
      <c r="F57" s="13"/>
      <c r="G57" s="5"/>
      <c r="H57" s="5"/>
      <c r="I57" s="5"/>
      <c r="J57" s="5"/>
      <c r="K57" s="5"/>
      <c r="L57" s="20"/>
      <c r="M57" s="12">
        <f t="shared" si="1"/>
        <v>0</v>
      </c>
    </row>
    <row r="58" spans="1:13" s="6" customFormat="1" ht="21.75" customHeight="1" x14ac:dyDescent="0.25">
      <c r="A58" s="19" t="s">
        <v>54</v>
      </c>
      <c r="B58" s="4" t="s">
        <v>1</v>
      </c>
      <c r="C58" s="13">
        <f t="shared" si="5"/>
        <v>69955076.719999999</v>
      </c>
      <c r="D58" s="13">
        <f t="shared" ref="D58:K58" si="31">D60+D61+D59</f>
        <v>24795826.720000003</v>
      </c>
      <c r="E58" s="13">
        <f t="shared" si="31"/>
        <v>0</v>
      </c>
      <c r="F58" s="13">
        <f t="shared" si="31"/>
        <v>45159250</v>
      </c>
      <c r="G58" s="13">
        <f t="shared" si="31"/>
        <v>0</v>
      </c>
      <c r="H58" s="13">
        <f t="shared" si="31"/>
        <v>0</v>
      </c>
      <c r="I58" s="13">
        <f t="shared" si="31"/>
        <v>0</v>
      </c>
      <c r="J58" s="13">
        <f t="shared" si="31"/>
        <v>0</v>
      </c>
      <c r="K58" s="13">
        <f t="shared" si="31"/>
        <v>0</v>
      </c>
      <c r="L58" s="20" t="s">
        <v>40</v>
      </c>
      <c r="M58" s="12">
        <f t="shared" si="1"/>
        <v>0</v>
      </c>
    </row>
    <row r="59" spans="1:13" s="6" customFormat="1" ht="52.5" customHeight="1" x14ac:dyDescent="0.25">
      <c r="A59" s="19"/>
      <c r="B59" s="4" t="s">
        <v>14</v>
      </c>
      <c r="C59" s="13">
        <f t="shared" si="5"/>
        <v>6426580.9500000002</v>
      </c>
      <c r="D59" s="13">
        <v>6426580.9500000002</v>
      </c>
      <c r="E59" s="13"/>
      <c r="F59" s="15"/>
      <c r="G59" s="13"/>
      <c r="H59" s="13"/>
      <c r="I59" s="13"/>
      <c r="J59" s="13"/>
      <c r="K59" s="13"/>
      <c r="L59" s="20"/>
      <c r="M59" s="12">
        <f t="shared" si="1"/>
        <v>0</v>
      </c>
    </row>
    <row r="60" spans="1:13" s="6" customFormat="1" ht="49.5" customHeight="1" x14ac:dyDescent="0.25">
      <c r="A60" s="19"/>
      <c r="B60" s="4" t="s">
        <v>4</v>
      </c>
      <c r="C60" s="13">
        <f>SUM(D60:K60)</f>
        <v>42083081.75</v>
      </c>
      <c r="D60" s="14">
        <v>10051831.75</v>
      </c>
      <c r="E60" s="13"/>
      <c r="F60" s="14">
        <v>32031250</v>
      </c>
      <c r="G60" s="13"/>
      <c r="H60" s="13"/>
      <c r="I60" s="13"/>
      <c r="J60" s="13"/>
      <c r="K60" s="13"/>
      <c r="L60" s="20"/>
      <c r="M60" s="12">
        <f t="shared" si="1"/>
        <v>0</v>
      </c>
    </row>
    <row r="61" spans="1:13" s="6" customFormat="1" ht="33.75" customHeight="1" x14ac:dyDescent="0.25">
      <c r="A61" s="19"/>
      <c r="B61" s="4" t="s">
        <v>2</v>
      </c>
      <c r="C61" s="13">
        <f t="shared" si="5"/>
        <v>21445414.020000003</v>
      </c>
      <c r="D61" s="14">
        <f>4119603.17+4601178.86+21252+17388-442008.01</f>
        <v>8317414.0200000014</v>
      </c>
      <c r="E61" s="13"/>
      <c r="F61" s="14">
        <v>13128000</v>
      </c>
      <c r="G61" s="13"/>
      <c r="H61" s="13"/>
      <c r="I61" s="13"/>
      <c r="J61" s="13"/>
      <c r="K61" s="13"/>
      <c r="L61" s="20"/>
      <c r="M61" s="12">
        <f t="shared" si="1"/>
        <v>0</v>
      </c>
    </row>
    <row r="62" spans="1:13" s="6" customFormat="1" ht="21" customHeight="1" x14ac:dyDescent="0.25">
      <c r="A62" s="19" t="s">
        <v>55</v>
      </c>
      <c r="B62" s="4" t="s">
        <v>1</v>
      </c>
      <c r="C62" s="13">
        <f t="shared" si="5"/>
        <v>8853560</v>
      </c>
      <c r="D62" s="13">
        <f t="shared" ref="D62:K62" si="32">D64+D65+D63</f>
        <v>8853560</v>
      </c>
      <c r="E62" s="13">
        <f t="shared" si="32"/>
        <v>0</v>
      </c>
      <c r="F62" s="13">
        <f t="shared" si="32"/>
        <v>0</v>
      </c>
      <c r="G62" s="13">
        <f t="shared" si="32"/>
        <v>0</v>
      </c>
      <c r="H62" s="13">
        <f t="shared" si="32"/>
        <v>0</v>
      </c>
      <c r="I62" s="13">
        <f t="shared" si="32"/>
        <v>0</v>
      </c>
      <c r="J62" s="13">
        <f t="shared" si="32"/>
        <v>0</v>
      </c>
      <c r="K62" s="13">
        <f t="shared" si="32"/>
        <v>0</v>
      </c>
      <c r="L62" s="20" t="s">
        <v>40</v>
      </c>
      <c r="M62" s="12">
        <f t="shared" si="1"/>
        <v>0</v>
      </c>
    </row>
    <row r="63" spans="1:13" s="6" customFormat="1" ht="48" customHeight="1" x14ac:dyDescent="0.25">
      <c r="A63" s="19"/>
      <c r="B63" s="4" t="s">
        <v>14</v>
      </c>
      <c r="C63" s="13">
        <f t="shared" si="5"/>
        <v>0</v>
      </c>
      <c r="D63" s="13"/>
      <c r="E63" s="13"/>
      <c r="F63" s="15"/>
      <c r="G63" s="13"/>
      <c r="H63" s="13"/>
      <c r="I63" s="13"/>
      <c r="J63" s="13"/>
      <c r="K63" s="13"/>
      <c r="L63" s="20"/>
      <c r="M63" s="12">
        <f t="shared" si="1"/>
        <v>0</v>
      </c>
    </row>
    <row r="64" spans="1:13" s="6" customFormat="1" ht="49.5" customHeight="1" x14ac:dyDescent="0.25">
      <c r="A64" s="19"/>
      <c r="B64" s="4" t="s">
        <v>4</v>
      </c>
      <c r="C64" s="13">
        <f t="shared" si="5"/>
        <v>0</v>
      </c>
      <c r="D64" s="14"/>
      <c r="E64" s="13"/>
      <c r="F64" s="14"/>
      <c r="G64" s="13"/>
      <c r="H64" s="13"/>
      <c r="I64" s="13"/>
      <c r="J64" s="13"/>
      <c r="K64" s="13"/>
      <c r="L64" s="20"/>
      <c r="M64" s="12">
        <f t="shared" si="1"/>
        <v>0</v>
      </c>
    </row>
    <row r="65" spans="1:13" s="6" customFormat="1" ht="31.5" customHeight="1" x14ac:dyDescent="0.25">
      <c r="A65" s="19"/>
      <c r="B65" s="4" t="s">
        <v>2</v>
      </c>
      <c r="C65" s="13">
        <f t="shared" si="5"/>
        <v>8853560</v>
      </c>
      <c r="D65" s="14">
        <v>8853560</v>
      </c>
      <c r="E65" s="13"/>
      <c r="F65" s="14"/>
      <c r="G65" s="13"/>
      <c r="H65" s="13"/>
      <c r="I65" s="13"/>
      <c r="J65" s="13"/>
      <c r="K65" s="13"/>
      <c r="L65" s="20"/>
      <c r="M65" s="12">
        <f t="shared" si="1"/>
        <v>0</v>
      </c>
    </row>
    <row r="66" spans="1:13" s="6" customFormat="1" ht="20.25" customHeight="1" x14ac:dyDescent="0.25">
      <c r="A66" s="19" t="s">
        <v>56</v>
      </c>
      <c r="B66" s="4" t="s">
        <v>1</v>
      </c>
      <c r="C66" s="13">
        <f t="shared" si="5"/>
        <v>178166.45</v>
      </c>
      <c r="D66" s="13">
        <f t="shared" ref="D66:K66" si="33">D68+D69+D67</f>
        <v>178166.45</v>
      </c>
      <c r="E66" s="13">
        <f t="shared" si="33"/>
        <v>0</v>
      </c>
      <c r="F66" s="13">
        <f t="shared" si="33"/>
        <v>0</v>
      </c>
      <c r="G66" s="13">
        <f t="shared" si="33"/>
        <v>0</v>
      </c>
      <c r="H66" s="13">
        <f t="shared" si="33"/>
        <v>0</v>
      </c>
      <c r="I66" s="13">
        <f t="shared" si="33"/>
        <v>0</v>
      </c>
      <c r="J66" s="13">
        <f t="shared" si="33"/>
        <v>0</v>
      </c>
      <c r="K66" s="13">
        <f t="shared" si="33"/>
        <v>0</v>
      </c>
      <c r="L66" s="20" t="s">
        <v>40</v>
      </c>
      <c r="M66" s="12">
        <f t="shared" si="1"/>
        <v>0</v>
      </c>
    </row>
    <row r="67" spans="1:13" s="6" customFormat="1" ht="52.5" customHeight="1" x14ac:dyDescent="0.25">
      <c r="A67" s="19"/>
      <c r="B67" s="4" t="s">
        <v>14</v>
      </c>
      <c r="C67" s="13">
        <f>SUM(D67:K67)</f>
        <v>0</v>
      </c>
      <c r="D67" s="13"/>
      <c r="E67" s="13"/>
      <c r="F67" s="15"/>
      <c r="G67" s="13"/>
      <c r="H67" s="13"/>
      <c r="I67" s="13"/>
      <c r="J67" s="13"/>
      <c r="K67" s="13"/>
      <c r="L67" s="20"/>
      <c r="M67" s="12">
        <f t="shared" si="1"/>
        <v>0</v>
      </c>
    </row>
    <row r="68" spans="1:13" s="6" customFormat="1" ht="50.25" customHeight="1" x14ac:dyDescent="0.25">
      <c r="A68" s="19"/>
      <c r="B68" s="4" t="s">
        <v>4</v>
      </c>
      <c r="C68" s="13">
        <f t="shared" si="5"/>
        <v>0</v>
      </c>
      <c r="D68" s="14"/>
      <c r="E68" s="13"/>
      <c r="F68" s="14"/>
      <c r="G68" s="13"/>
      <c r="H68" s="13"/>
      <c r="I68" s="13"/>
      <c r="J68" s="13"/>
      <c r="K68" s="13"/>
      <c r="L68" s="20"/>
      <c r="M68" s="12">
        <f t="shared" si="1"/>
        <v>0</v>
      </c>
    </row>
    <row r="69" spans="1:13" s="6" customFormat="1" ht="31.5" customHeight="1" x14ac:dyDescent="0.25">
      <c r="A69" s="19"/>
      <c r="B69" s="4" t="s">
        <v>2</v>
      </c>
      <c r="C69" s="13">
        <f t="shared" si="5"/>
        <v>178166.45</v>
      </c>
      <c r="D69" s="14">
        <v>178166.45</v>
      </c>
      <c r="E69" s="13"/>
      <c r="F69" s="14"/>
      <c r="G69" s="13"/>
      <c r="H69" s="13"/>
      <c r="I69" s="13"/>
      <c r="J69" s="13"/>
      <c r="K69" s="13"/>
      <c r="L69" s="20"/>
      <c r="M69" s="12">
        <f t="shared" si="1"/>
        <v>0</v>
      </c>
    </row>
    <row r="70" spans="1:13" s="6" customFormat="1" ht="19.5" customHeight="1" x14ac:dyDescent="0.25">
      <c r="A70" s="19" t="s">
        <v>49</v>
      </c>
      <c r="B70" s="4" t="s">
        <v>1</v>
      </c>
      <c r="C70" s="13">
        <f t="shared" si="5"/>
        <v>6874680</v>
      </c>
      <c r="D70" s="13">
        <f>D72+D73+D71+D74</f>
        <v>6874680</v>
      </c>
      <c r="E70" s="13">
        <f t="shared" ref="E70:K70" si="34">E72+E73+E71</f>
        <v>0</v>
      </c>
      <c r="F70" s="13">
        <f t="shared" si="34"/>
        <v>0</v>
      </c>
      <c r="G70" s="13">
        <f t="shared" si="34"/>
        <v>0</v>
      </c>
      <c r="H70" s="13">
        <f t="shared" si="34"/>
        <v>0</v>
      </c>
      <c r="I70" s="13">
        <f t="shared" si="34"/>
        <v>0</v>
      </c>
      <c r="J70" s="13">
        <f t="shared" si="34"/>
        <v>0</v>
      </c>
      <c r="K70" s="13">
        <f t="shared" si="34"/>
        <v>0</v>
      </c>
      <c r="L70" s="20" t="s">
        <v>40</v>
      </c>
      <c r="M70" s="12">
        <f t="shared" si="1"/>
        <v>0</v>
      </c>
    </row>
    <row r="71" spans="1:13" s="6" customFormat="1" ht="49.5" customHeight="1" x14ac:dyDescent="0.25">
      <c r="A71" s="19"/>
      <c r="B71" s="4" t="s">
        <v>14</v>
      </c>
      <c r="C71" s="13">
        <f t="shared" si="5"/>
        <v>0</v>
      </c>
      <c r="D71" s="13">
        <f t="shared" ref="D71:D72" si="35">D76+D80+D85</f>
        <v>0</v>
      </c>
      <c r="E71" s="13"/>
      <c r="F71" s="15"/>
      <c r="G71" s="13"/>
      <c r="H71" s="13"/>
      <c r="I71" s="13"/>
      <c r="J71" s="13"/>
      <c r="K71" s="13"/>
      <c r="L71" s="20"/>
      <c r="M71" s="12">
        <f t="shared" si="1"/>
        <v>0</v>
      </c>
    </row>
    <row r="72" spans="1:13" s="6" customFormat="1" ht="47.25" customHeight="1" x14ac:dyDescent="0.25">
      <c r="A72" s="19"/>
      <c r="B72" s="4" t="s">
        <v>4</v>
      </c>
      <c r="C72" s="13">
        <f t="shared" si="5"/>
        <v>0</v>
      </c>
      <c r="D72" s="13">
        <f t="shared" si="35"/>
        <v>0</v>
      </c>
      <c r="E72" s="13"/>
      <c r="F72" s="14"/>
      <c r="G72" s="13"/>
      <c r="H72" s="13"/>
      <c r="I72" s="13"/>
      <c r="J72" s="13"/>
      <c r="K72" s="13"/>
      <c r="L72" s="20"/>
      <c r="M72" s="12">
        <f t="shared" si="1"/>
        <v>0</v>
      </c>
    </row>
    <row r="73" spans="1:13" s="6" customFormat="1" ht="31.5" customHeight="1" x14ac:dyDescent="0.25">
      <c r="A73" s="19"/>
      <c r="B73" s="4" t="s">
        <v>2</v>
      </c>
      <c r="C73" s="13">
        <f t="shared" si="5"/>
        <v>6869680</v>
      </c>
      <c r="D73" s="13">
        <f>D78+D82+D87</f>
        <v>6869680</v>
      </c>
      <c r="E73" s="13">
        <f t="shared" ref="E73:K73" si="36">E78</f>
        <v>0</v>
      </c>
      <c r="F73" s="13">
        <f t="shared" si="36"/>
        <v>0</v>
      </c>
      <c r="G73" s="13">
        <f t="shared" si="36"/>
        <v>0</v>
      </c>
      <c r="H73" s="13">
        <f t="shared" si="36"/>
        <v>0</v>
      </c>
      <c r="I73" s="13">
        <f t="shared" si="36"/>
        <v>0</v>
      </c>
      <c r="J73" s="13">
        <f t="shared" si="36"/>
        <v>0</v>
      </c>
      <c r="K73" s="13">
        <f t="shared" si="36"/>
        <v>0</v>
      </c>
      <c r="L73" s="20"/>
      <c r="M73" s="12">
        <f t="shared" si="1"/>
        <v>0</v>
      </c>
    </row>
    <row r="74" spans="1:13" s="6" customFormat="1" ht="78" customHeight="1" x14ac:dyDescent="0.25">
      <c r="A74" s="19"/>
      <c r="B74" s="4" t="s">
        <v>34</v>
      </c>
      <c r="C74" s="13">
        <f t="shared" si="5"/>
        <v>5000</v>
      </c>
      <c r="D74" s="13">
        <f>D83</f>
        <v>5000</v>
      </c>
      <c r="E74" s="13"/>
      <c r="F74" s="13"/>
      <c r="G74" s="13"/>
      <c r="H74" s="13"/>
      <c r="I74" s="13"/>
      <c r="J74" s="13"/>
      <c r="K74" s="13"/>
      <c r="L74" s="16"/>
      <c r="M74" s="12"/>
    </row>
    <row r="75" spans="1:13" s="6" customFormat="1" ht="19.5" customHeight="1" x14ac:dyDescent="0.25">
      <c r="A75" s="19" t="s">
        <v>50</v>
      </c>
      <c r="B75" s="4" t="s">
        <v>1</v>
      </c>
      <c r="C75" s="13">
        <f>SUM(D75:K75)</f>
        <v>234680</v>
      </c>
      <c r="D75" s="13">
        <f t="shared" ref="D75:K75" si="37">D77+D78+D76</f>
        <v>234680</v>
      </c>
      <c r="E75" s="13">
        <f t="shared" si="37"/>
        <v>0</v>
      </c>
      <c r="F75" s="13">
        <f t="shared" si="37"/>
        <v>0</v>
      </c>
      <c r="G75" s="13">
        <f t="shared" si="37"/>
        <v>0</v>
      </c>
      <c r="H75" s="13">
        <f t="shared" si="37"/>
        <v>0</v>
      </c>
      <c r="I75" s="13">
        <f t="shared" si="37"/>
        <v>0</v>
      </c>
      <c r="J75" s="13">
        <f t="shared" si="37"/>
        <v>0</v>
      </c>
      <c r="K75" s="13">
        <f t="shared" si="37"/>
        <v>0</v>
      </c>
      <c r="L75" s="20" t="s">
        <v>40</v>
      </c>
      <c r="M75" s="12">
        <f t="shared" si="1"/>
        <v>0</v>
      </c>
    </row>
    <row r="76" spans="1:13" s="6" customFormat="1" ht="51" customHeight="1" x14ac:dyDescent="0.25">
      <c r="A76" s="19"/>
      <c r="B76" s="4" t="s">
        <v>14</v>
      </c>
      <c r="C76" s="13">
        <f t="shared" si="5"/>
        <v>0</v>
      </c>
      <c r="D76" s="13"/>
      <c r="E76" s="13"/>
      <c r="F76" s="15"/>
      <c r="G76" s="13"/>
      <c r="H76" s="13"/>
      <c r="I76" s="13"/>
      <c r="J76" s="13"/>
      <c r="K76" s="13"/>
      <c r="L76" s="20"/>
      <c r="M76" s="12">
        <f t="shared" si="1"/>
        <v>0</v>
      </c>
    </row>
    <row r="77" spans="1:13" s="6" customFormat="1" ht="45.75" customHeight="1" x14ac:dyDescent="0.25">
      <c r="A77" s="19"/>
      <c r="B77" s="4" t="s">
        <v>4</v>
      </c>
      <c r="C77" s="13">
        <f t="shared" si="5"/>
        <v>0</v>
      </c>
      <c r="D77" s="14"/>
      <c r="E77" s="13"/>
      <c r="F77" s="14"/>
      <c r="G77" s="13"/>
      <c r="H77" s="13"/>
      <c r="I77" s="13"/>
      <c r="J77" s="13"/>
      <c r="K77" s="13"/>
      <c r="L77" s="20"/>
      <c r="M77" s="12">
        <f t="shared" si="1"/>
        <v>0</v>
      </c>
    </row>
    <row r="78" spans="1:13" s="6" customFormat="1" ht="35.25" customHeight="1" x14ac:dyDescent="0.25">
      <c r="A78" s="19"/>
      <c r="B78" s="4" t="s">
        <v>2</v>
      </c>
      <c r="C78" s="13">
        <f t="shared" si="5"/>
        <v>234680</v>
      </c>
      <c r="D78" s="14">
        <v>234680</v>
      </c>
      <c r="E78" s="13"/>
      <c r="F78" s="14"/>
      <c r="G78" s="13"/>
      <c r="H78" s="13"/>
      <c r="I78" s="13"/>
      <c r="J78" s="13"/>
      <c r="K78" s="13"/>
      <c r="L78" s="20"/>
      <c r="M78" s="12">
        <f t="shared" si="1"/>
        <v>0</v>
      </c>
    </row>
    <row r="79" spans="1:13" s="6" customFormat="1" ht="23.25" customHeight="1" x14ac:dyDescent="0.25">
      <c r="A79" s="19" t="s">
        <v>58</v>
      </c>
      <c r="B79" s="4" t="s">
        <v>1</v>
      </c>
      <c r="C79" s="13">
        <f>SUM(D79:K79)</f>
        <v>6440000</v>
      </c>
      <c r="D79" s="13">
        <f>D81+D82+D80+D83</f>
        <v>6440000</v>
      </c>
      <c r="E79" s="13">
        <f t="shared" ref="E79:K79" si="38">E81+E82+E80</f>
        <v>0</v>
      </c>
      <c r="F79" s="13">
        <f t="shared" si="38"/>
        <v>0</v>
      </c>
      <c r="G79" s="13">
        <f t="shared" si="38"/>
        <v>0</v>
      </c>
      <c r="H79" s="13">
        <f t="shared" si="38"/>
        <v>0</v>
      </c>
      <c r="I79" s="13">
        <f t="shared" si="38"/>
        <v>0</v>
      </c>
      <c r="J79" s="13">
        <f t="shared" si="38"/>
        <v>0</v>
      </c>
      <c r="K79" s="13">
        <f t="shared" si="38"/>
        <v>0</v>
      </c>
      <c r="L79" s="20" t="s">
        <v>41</v>
      </c>
      <c r="M79" s="12"/>
    </row>
    <row r="80" spans="1:13" s="6" customFormat="1" ht="51" customHeight="1" x14ac:dyDescent="0.25">
      <c r="A80" s="19"/>
      <c r="B80" s="4" t="s">
        <v>14</v>
      </c>
      <c r="C80" s="13">
        <f t="shared" ref="C80:C83" si="39">SUM(D80:K80)</f>
        <v>0</v>
      </c>
      <c r="D80" s="13"/>
      <c r="E80" s="13"/>
      <c r="F80" s="15"/>
      <c r="G80" s="13"/>
      <c r="H80" s="13"/>
      <c r="I80" s="13"/>
      <c r="J80" s="13"/>
      <c r="K80" s="13"/>
      <c r="L80" s="20"/>
      <c r="M80" s="12"/>
    </row>
    <row r="81" spans="1:13" s="6" customFormat="1" ht="51" customHeight="1" x14ac:dyDescent="0.25">
      <c r="A81" s="19"/>
      <c r="B81" s="4" t="s">
        <v>4</v>
      </c>
      <c r="C81" s="13">
        <f t="shared" si="39"/>
        <v>0</v>
      </c>
      <c r="D81" s="14"/>
      <c r="E81" s="13"/>
      <c r="F81" s="14"/>
      <c r="G81" s="13"/>
      <c r="H81" s="13"/>
      <c r="I81" s="13"/>
      <c r="J81" s="13"/>
      <c r="K81" s="13"/>
      <c r="L81" s="20"/>
      <c r="M81" s="12"/>
    </row>
    <row r="82" spans="1:13" s="6" customFormat="1" ht="31.5" customHeight="1" x14ac:dyDescent="0.25">
      <c r="A82" s="19"/>
      <c r="B82" s="4" t="s">
        <v>2</v>
      </c>
      <c r="C82" s="13">
        <f t="shared" si="39"/>
        <v>6435000</v>
      </c>
      <c r="D82" s="13">
        <v>6435000</v>
      </c>
      <c r="E82" s="13"/>
      <c r="F82" s="14"/>
      <c r="G82" s="13"/>
      <c r="H82" s="13"/>
      <c r="I82" s="13"/>
      <c r="J82" s="13"/>
      <c r="K82" s="13"/>
      <c r="L82" s="20"/>
      <c r="M82" s="12"/>
    </row>
    <row r="83" spans="1:13" s="6" customFormat="1" ht="75.75" customHeight="1" x14ac:dyDescent="0.25">
      <c r="A83" s="19"/>
      <c r="B83" s="4" t="s">
        <v>34</v>
      </c>
      <c r="C83" s="13">
        <f t="shared" si="39"/>
        <v>5000</v>
      </c>
      <c r="D83" s="13">
        <v>5000</v>
      </c>
      <c r="E83" s="13"/>
      <c r="F83" s="14"/>
      <c r="G83" s="13"/>
      <c r="H83" s="13"/>
      <c r="I83" s="13"/>
      <c r="J83" s="13"/>
      <c r="K83" s="13"/>
      <c r="L83" s="20"/>
      <c r="M83" s="12"/>
    </row>
    <row r="84" spans="1:13" s="6" customFormat="1" ht="23.25" customHeight="1" x14ac:dyDescent="0.25">
      <c r="A84" s="19" t="s">
        <v>59</v>
      </c>
      <c r="B84" s="4" t="s">
        <v>1</v>
      </c>
      <c r="C84" s="13">
        <f>SUM(D84:K84)</f>
        <v>200000</v>
      </c>
      <c r="D84" s="13">
        <f t="shared" ref="D84:K84" si="40">D86+D87+D85</f>
        <v>200000</v>
      </c>
      <c r="E84" s="13">
        <f t="shared" si="40"/>
        <v>0</v>
      </c>
      <c r="F84" s="13">
        <f t="shared" si="40"/>
        <v>0</v>
      </c>
      <c r="G84" s="13">
        <f t="shared" si="40"/>
        <v>0</v>
      </c>
      <c r="H84" s="13">
        <f t="shared" si="40"/>
        <v>0</v>
      </c>
      <c r="I84" s="13">
        <f t="shared" si="40"/>
        <v>0</v>
      </c>
      <c r="J84" s="13">
        <f t="shared" si="40"/>
        <v>0</v>
      </c>
      <c r="K84" s="13">
        <f t="shared" si="40"/>
        <v>0</v>
      </c>
      <c r="L84" s="20" t="s">
        <v>60</v>
      </c>
      <c r="M84" s="12"/>
    </row>
    <row r="85" spans="1:13" s="6" customFormat="1" ht="51.75" customHeight="1" x14ac:dyDescent="0.25">
      <c r="A85" s="19"/>
      <c r="B85" s="4" t="s">
        <v>14</v>
      </c>
      <c r="C85" s="13">
        <f t="shared" ref="C85:C87" si="41">SUM(D85:K85)</f>
        <v>0</v>
      </c>
      <c r="D85" s="13"/>
      <c r="E85" s="13"/>
      <c r="F85" s="15"/>
      <c r="G85" s="13"/>
      <c r="H85" s="13"/>
      <c r="I85" s="13"/>
      <c r="J85" s="13"/>
      <c r="K85" s="13"/>
      <c r="L85" s="20"/>
      <c r="M85" s="12"/>
    </row>
    <row r="86" spans="1:13" s="6" customFormat="1" ht="48" customHeight="1" x14ac:dyDescent="0.25">
      <c r="A86" s="19"/>
      <c r="B86" s="4" t="s">
        <v>4</v>
      </c>
      <c r="C86" s="13">
        <f t="shared" si="41"/>
        <v>0</v>
      </c>
      <c r="D86" s="14"/>
      <c r="E86" s="13"/>
      <c r="F86" s="14"/>
      <c r="G86" s="13"/>
      <c r="H86" s="13"/>
      <c r="I86" s="13"/>
      <c r="J86" s="13"/>
      <c r="K86" s="13"/>
      <c r="L86" s="20"/>
      <c r="M86" s="12"/>
    </row>
    <row r="87" spans="1:13" s="6" customFormat="1" ht="33.75" customHeight="1" x14ac:dyDescent="0.25">
      <c r="A87" s="19"/>
      <c r="B87" s="4" t="s">
        <v>2</v>
      </c>
      <c r="C87" s="13">
        <f t="shared" si="41"/>
        <v>200000</v>
      </c>
      <c r="D87" s="14">
        <v>200000</v>
      </c>
      <c r="E87" s="13"/>
      <c r="F87" s="14"/>
      <c r="G87" s="13"/>
      <c r="H87" s="13"/>
      <c r="I87" s="13"/>
      <c r="J87" s="13"/>
      <c r="K87" s="13"/>
      <c r="L87" s="20"/>
      <c r="M87" s="12"/>
    </row>
    <row r="88" spans="1:13" s="6" customFormat="1" ht="19.5" customHeight="1" x14ac:dyDescent="0.25">
      <c r="A88" s="19" t="s">
        <v>15</v>
      </c>
      <c r="B88" s="4" t="s">
        <v>1</v>
      </c>
      <c r="C88" s="13">
        <f t="shared" si="5"/>
        <v>4133475478.4200001</v>
      </c>
      <c r="D88" s="13">
        <f>D89+D90+D91+D92</f>
        <v>1281200551.1800001</v>
      </c>
      <c r="E88" s="13">
        <f t="shared" ref="E88:K88" si="42">E89+E90+E91+E92</f>
        <v>1178928277.1400001</v>
      </c>
      <c r="F88" s="13">
        <f t="shared" si="42"/>
        <v>90318500</v>
      </c>
      <c r="G88" s="13">
        <f t="shared" si="42"/>
        <v>296831630.01999998</v>
      </c>
      <c r="H88" s="13">
        <f t="shared" si="42"/>
        <v>306331630.01999998</v>
      </c>
      <c r="I88" s="13">
        <f t="shared" si="42"/>
        <v>316211630.01999998</v>
      </c>
      <c r="J88" s="13">
        <f t="shared" si="42"/>
        <v>326481630.01999998</v>
      </c>
      <c r="K88" s="13">
        <f t="shared" si="42"/>
        <v>337171630.01999998</v>
      </c>
      <c r="L88" s="16" t="s">
        <v>37</v>
      </c>
      <c r="M88" s="12">
        <f t="shared" si="1"/>
        <v>0</v>
      </c>
    </row>
    <row r="89" spans="1:13" s="6" customFormat="1" ht="63" customHeight="1" x14ac:dyDescent="0.25">
      <c r="A89" s="19"/>
      <c r="B89" s="4" t="s">
        <v>14</v>
      </c>
      <c r="C89" s="13">
        <f t="shared" si="5"/>
        <v>77240300</v>
      </c>
      <c r="D89" s="13">
        <f t="shared" ref="D89:K90" si="43">D43+D19</f>
        <v>36518500</v>
      </c>
      <c r="E89" s="13">
        <f t="shared" si="43"/>
        <v>40721800</v>
      </c>
      <c r="F89" s="13">
        <f t="shared" si="43"/>
        <v>0</v>
      </c>
      <c r="G89" s="13">
        <f t="shared" si="43"/>
        <v>0</v>
      </c>
      <c r="H89" s="13">
        <f t="shared" si="43"/>
        <v>0</v>
      </c>
      <c r="I89" s="13">
        <f t="shared" si="43"/>
        <v>0</v>
      </c>
      <c r="J89" s="13">
        <f t="shared" si="43"/>
        <v>0</v>
      </c>
      <c r="K89" s="13">
        <f t="shared" si="43"/>
        <v>0</v>
      </c>
      <c r="L89" s="16" t="s">
        <v>37</v>
      </c>
      <c r="M89" s="12">
        <f t="shared" si="1"/>
        <v>0</v>
      </c>
    </row>
    <row r="90" spans="1:13" s="6" customFormat="1" ht="52.5" customHeight="1" x14ac:dyDescent="0.25">
      <c r="A90" s="19"/>
      <c r="B90" s="4" t="s">
        <v>4</v>
      </c>
      <c r="C90" s="13">
        <f>SUM(D90:K90)</f>
        <v>3330653300</v>
      </c>
      <c r="D90" s="13">
        <f t="shared" si="43"/>
        <v>948110900</v>
      </c>
      <c r="E90" s="13">
        <f t="shared" si="43"/>
        <v>902359900</v>
      </c>
      <c r="F90" s="13">
        <f t="shared" si="43"/>
        <v>64062500</v>
      </c>
      <c r="G90" s="13">
        <f t="shared" si="43"/>
        <v>263450000</v>
      </c>
      <c r="H90" s="13">
        <f t="shared" si="43"/>
        <v>272950000</v>
      </c>
      <c r="I90" s="13">
        <f t="shared" si="43"/>
        <v>282830000</v>
      </c>
      <c r="J90" s="13">
        <f t="shared" si="43"/>
        <v>293100000</v>
      </c>
      <c r="K90" s="13">
        <f t="shared" si="43"/>
        <v>303790000</v>
      </c>
      <c r="L90" s="16" t="s">
        <v>37</v>
      </c>
      <c r="M90" s="12">
        <f t="shared" si="1"/>
        <v>0</v>
      </c>
    </row>
    <row r="91" spans="1:13" s="6" customFormat="1" ht="35.25" customHeight="1" x14ac:dyDescent="0.25">
      <c r="A91" s="19"/>
      <c r="B91" s="4" t="s">
        <v>2</v>
      </c>
      <c r="C91" s="13">
        <f t="shared" si="5"/>
        <v>725576878.41999996</v>
      </c>
      <c r="D91" s="13">
        <f t="shared" ref="D91:K91" si="44">D45+D21+D73</f>
        <v>296566151.18000001</v>
      </c>
      <c r="E91" s="13">
        <f t="shared" si="44"/>
        <v>235846577.14000002</v>
      </c>
      <c r="F91" s="13">
        <f t="shared" si="44"/>
        <v>26256000</v>
      </c>
      <c r="G91" s="13">
        <f t="shared" si="44"/>
        <v>33381630.02</v>
      </c>
      <c r="H91" s="13">
        <f t="shared" si="44"/>
        <v>33381630.02</v>
      </c>
      <c r="I91" s="13">
        <f t="shared" si="44"/>
        <v>33381630.02</v>
      </c>
      <c r="J91" s="13">
        <f t="shared" si="44"/>
        <v>33381630.02</v>
      </c>
      <c r="K91" s="13">
        <f t="shared" si="44"/>
        <v>33381630.02</v>
      </c>
      <c r="L91" s="16" t="s">
        <v>37</v>
      </c>
      <c r="M91" s="12">
        <f t="shared" si="1"/>
        <v>0</v>
      </c>
    </row>
    <row r="92" spans="1:13" s="6" customFormat="1" ht="82.5" customHeight="1" x14ac:dyDescent="0.25">
      <c r="A92" s="19"/>
      <c r="B92" s="4" t="s">
        <v>34</v>
      </c>
      <c r="C92" s="13">
        <f t="shared" si="5"/>
        <v>5000</v>
      </c>
      <c r="D92" s="13">
        <f>D74</f>
        <v>5000</v>
      </c>
      <c r="E92" s="5"/>
      <c r="F92" s="5"/>
      <c r="G92" s="5"/>
      <c r="H92" s="5"/>
      <c r="I92" s="5"/>
      <c r="J92" s="5"/>
      <c r="K92" s="5"/>
      <c r="L92" s="16" t="s">
        <v>37</v>
      </c>
      <c r="M92" s="12">
        <f t="shared" ref="M92:M145" si="45">SUM(D92:K92)-C92</f>
        <v>0</v>
      </c>
    </row>
    <row r="93" spans="1:13" s="6" customFormat="1" ht="26.25" customHeight="1" x14ac:dyDescent="0.25">
      <c r="A93" s="19" t="s">
        <v>16</v>
      </c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2">
        <f t="shared" si="45"/>
        <v>0</v>
      </c>
    </row>
    <row r="94" spans="1:13" s="6" customFormat="1" ht="22.5" customHeight="1" x14ac:dyDescent="0.25">
      <c r="A94" s="19" t="s">
        <v>18</v>
      </c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2">
        <f t="shared" si="45"/>
        <v>0</v>
      </c>
    </row>
    <row r="95" spans="1:13" s="6" customFormat="1" ht="18" customHeight="1" x14ac:dyDescent="0.25">
      <c r="A95" s="19" t="s">
        <v>11</v>
      </c>
      <c r="B95" s="4" t="s">
        <v>1</v>
      </c>
      <c r="C95" s="5"/>
      <c r="D95" s="5"/>
      <c r="E95" s="5"/>
      <c r="F95" s="5"/>
      <c r="G95" s="5"/>
      <c r="H95" s="5"/>
      <c r="I95" s="5"/>
      <c r="J95" s="5"/>
      <c r="K95" s="5"/>
      <c r="L95" s="20"/>
      <c r="M95" s="12">
        <f t="shared" si="45"/>
        <v>0</v>
      </c>
    </row>
    <row r="96" spans="1:13" s="6" customFormat="1" ht="55.5" customHeight="1" x14ac:dyDescent="0.25">
      <c r="A96" s="19"/>
      <c r="B96" s="4" t="s">
        <v>4</v>
      </c>
      <c r="C96" s="5"/>
      <c r="D96" s="5"/>
      <c r="E96" s="5"/>
      <c r="F96" s="5"/>
      <c r="G96" s="5"/>
      <c r="H96" s="5"/>
      <c r="I96" s="5"/>
      <c r="J96" s="5"/>
      <c r="K96" s="5"/>
      <c r="L96" s="20"/>
      <c r="M96" s="12">
        <f t="shared" si="45"/>
        <v>0</v>
      </c>
    </row>
    <row r="97" spans="1:13" s="6" customFormat="1" ht="36" customHeight="1" x14ac:dyDescent="0.25">
      <c r="A97" s="19"/>
      <c r="B97" s="4" t="s">
        <v>2</v>
      </c>
      <c r="C97" s="5"/>
      <c r="D97" s="5"/>
      <c r="E97" s="5"/>
      <c r="F97" s="5"/>
      <c r="G97" s="5"/>
      <c r="H97" s="5"/>
      <c r="I97" s="5"/>
      <c r="J97" s="5"/>
      <c r="K97" s="5"/>
      <c r="L97" s="20"/>
      <c r="M97" s="12">
        <f t="shared" si="45"/>
        <v>0</v>
      </c>
    </row>
    <row r="98" spans="1:13" s="6" customFormat="1" ht="18.75" customHeight="1" x14ac:dyDescent="0.25">
      <c r="A98" s="19" t="s">
        <v>28</v>
      </c>
      <c r="B98" s="4" t="s">
        <v>1</v>
      </c>
      <c r="C98" s="13">
        <f>SUM(D98:K98)</f>
        <v>381171240.20999986</v>
      </c>
      <c r="D98" s="13">
        <f t="shared" ref="D98" si="46">D100+D101+D99</f>
        <v>229182278.84</v>
      </c>
      <c r="E98" s="13">
        <f t="shared" ref="E98" si="47">E100+E101+E99</f>
        <v>21712709.469999999</v>
      </c>
      <c r="F98" s="13">
        <f t="shared" ref="F98" si="48">F100+F101+F99</f>
        <v>21712708.649999999</v>
      </c>
      <c r="G98" s="13">
        <f t="shared" ref="G98" si="49">G100+G101+G99</f>
        <v>21712708.649999999</v>
      </c>
      <c r="H98" s="13">
        <f t="shared" ref="H98" si="50">H100+H101+H99</f>
        <v>21712708.649999999</v>
      </c>
      <c r="I98" s="13">
        <f t="shared" ref="I98" si="51">I100+I101+I99</f>
        <v>21712708.649999999</v>
      </c>
      <c r="J98" s="13">
        <f t="shared" ref="J98" si="52">J100+J101+J99</f>
        <v>21712708.649999999</v>
      </c>
      <c r="K98" s="13">
        <f t="shared" ref="K98" si="53">K100+K101+K99</f>
        <v>21712708.649999999</v>
      </c>
      <c r="L98" s="20"/>
      <c r="M98" s="12">
        <f t="shared" si="45"/>
        <v>0</v>
      </c>
    </row>
    <row r="99" spans="1:13" s="6" customFormat="1" ht="52.5" customHeight="1" x14ac:dyDescent="0.25">
      <c r="A99" s="19"/>
      <c r="B99" s="4" t="s">
        <v>14</v>
      </c>
      <c r="C99" s="13">
        <f t="shared" ref="C99:C114" si="54">SUM(D99:K99)</f>
        <v>0</v>
      </c>
      <c r="D99" s="13"/>
      <c r="E99" s="13"/>
      <c r="F99" s="13"/>
      <c r="G99" s="13"/>
      <c r="H99" s="13"/>
      <c r="I99" s="13"/>
      <c r="J99" s="13"/>
      <c r="K99" s="13"/>
      <c r="L99" s="20"/>
      <c r="M99" s="12">
        <f t="shared" si="45"/>
        <v>0</v>
      </c>
    </row>
    <row r="100" spans="1:13" s="6" customFormat="1" ht="53.25" customHeight="1" x14ac:dyDescent="0.25">
      <c r="A100" s="19"/>
      <c r="B100" s="4" t="s">
        <v>4</v>
      </c>
      <c r="C100" s="13">
        <f t="shared" si="54"/>
        <v>0</v>
      </c>
      <c r="D100" s="13"/>
      <c r="E100" s="13"/>
      <c r="F100" s="13"/>
      <c r="G100" s="13"/>
      <c r="H100" s="13"/>
      <c r="I100" s="13"/>
      <c r="J100" s="13"/>
      <c r="K100" s="13"/>
      <c r="L100" s="20"/>
      <c r="M100" s="12">
        <f t="shared" si="45"/>
        <v>0</v>
      </c>
    </row>
    <row r="101" spans="1:13" s="6" customFormat="1" ht="34.5" customHeight="1" x14ac:dyDescent="0.25">
      <c r="A101" s="19"/>
      <c r="B101" s="4" t="s">
        <v>2</v>
      </c>
      <c r="C101" s="13">
        <f t="shared" si="54"/>
        <v>381171240.20999986</v>
      </c>
      <c r="D101" s="13">
        <f t="shared" ref="D101:K101" si="55">D105+D109</f>
        <v>229182278.84</v>
      </c>
      <c r="E101" s="13">
        <f t="shared" si="55"/>
        <v>21712709.469999999</v>
      </c>
      <c r="F101" s="13">
        <f t="shared" si="55"/>
        <v>21712708.649999999</v>
      </c>
      <c r="G101" s="13">
        <f t="shared" si="55"/>
        <v>21712708.649999999</v>
      </c>
      <c r="H101" s="13">
        <f t="shared" si="55"/>
        <v>21712708.649999999</v>
      </c>
      <c r="I101" s="13">
        <f t="shared" si="55"/>
        <v>21712708.649999999</v>
      </c>
      <c r="J101" s="13">
        <f t="shared" si="55"/>
        <v>21712708.649999999</v>
      </c>
      <c r="K101" s="13">
        <f t="shared" si="55"/>
        <v>21712708.649999999</v>
      </c>
      <c r="L101" s="20"/>
      <c r="M101" s="12">
        <f t="shared" si="45"/>
        <v>0</v>
      </c>
    </row>
    <row r="102" spans="1:13" s="6" customFormat="1" ht="19.5" customHeight="1" x14ac:dyDescent="0.25">
      <c r="A102" s="19" t="s">
        <v>19</v>
      </c>
      <c r="B102" s="4" t="s">
        <v>1</v>
      </c>
      <c r="C102" s="13">
        <f t="shared" si="54"/>
        <v>259076229.57999998</v>
      </c>
      <c r="D102" s="13">
        <f t="shared" ref="D102" si="56">D104+D105+D103</f>
        <v>186222954.80000001</v>
      </c>
      <c r="E102" s="13">
        <f t="shared" ref="E102" si="57">E104+E105+E103</f>
        <v>21003678.859999999</v>
      </c>
      <c r="F102" s="13">
        <f t="shared" ref="F102" si="58">F104+F105+F103</f>
        <v>8641599.3200000003</v>
      </c>
      <c r="G102" s="13">
        <f t="shared" ref="G102" si="59">G104+G105+G103</f>
        <v>8641599.3200000003</v>
      </c>
      <c r="H102" s="13">
        <f t="shared" ref="H102" si="60">H104+H105+H103</f>
        <v>8641599.3200000003</v>
      </c>
      <c r="I102" s="13">
        <f t="shared" ref="I102" si="61">I104+I105+I103</f>
        <v>8641599.3200000003</v>
      </c>
      <c r="J102" s="13">
        <f t="shared" ref="J102" si="62">J104+J105+J103</f>
        <v>8641599.3200000003</v>
      </c>
      <c r="K102" s="13">
        <f t="shared" ref="K102" si="63">K104+K105+K103</f>
        <v>8641599.3200000003</v>
      </c>
      <c r="L102" s="20" t="s">
        <v>41</v>
      </c>
      <c r="M102" s="12">
        <f t="shared" si="45"/>
        <v>0</v>
      </c>
    </row>
    <row r="103" spans="1:13" s="6" customFormat="1" ht="54" customHeight="1" x14ac:dyDescent="0.25">
      <c r="A103" s="19"/>
      <c r="B103" s="4" t="s">
        <v>14</v>
      </c>
      <c r="C103" s="13">
        <f t="shared" si="54"/>
        <v>0</v>
      </c>
      <c r="D103" s="13"/>
      <c r="E103" s="13"/>
      <c r="F103" s="13"/>
      <c r="G103" s="13"/>
      <c r="H103" s="13"/>
      <c r="I103" s="13"/>
      <c r="J103" s="13"/>
      <c r="K103" s="13"/>
      <c r="L103" s="20"/>
      <c r="M103" s="12">
        <f t="shared" si="45"/>
        <v>0</v>
      </c>
    </row>
    <row r="104" spans="1:13" s="6" customFormat="1" ht="52.5" customHeight="1" x14ac:dyDescent="0.25">
      <c r="A104" s="19"/>
      <c r="B104" s="4" t="s">
        <v>4</v>
      </c>
      <c r="C104" s="13">
        <f t="shared" si="54"/>
        <v>0</v>
      </c>
      <c r="D104" s="13"/>
      <c r="E104" s="13"/>
      <c r="F104" s="13"/>
      <c r="G104" s="13"/>
      <c r="H104" s="13"/>
      <c r="I104" s="13"/>
      <c r="J104" s="13"/>
      <c r="K104" s="13"/>
      <c r="L104" s="20"/>
      <c r="M104" s="12">
        <f t="shared" si="45"/>
        <v>0</v>
      </c>
    </row>
    <row r="105" spans="1:13" s="6" customFormat="1" ht="35.25" customHeight="1" x14ac:dyDescent="0.25">
      <c r="A105" s="19"/>
      <c r="B105" s="4" t="s">
        <v>2</v>
      </c>
      <c r="C105" s="13">
        <f t="shared" si="54"/>
        <v>259076229.57999998</v>
      </c>
      <c r="D105" s="14">
        <f>111758127.81+74464826.99</f>
        <v>186222954.80000001</v>
      </c>
      <c r="E105" s="14">
        <v>21003678.859999999</v>
      </c>
      <c r="F105" s="14">
        <v>8641599.3200000003</v>
      </c>
      <c r="G105" s="14">
        <v>8641599.3200000003</v>
      </c>
      <c r="H105" s="14">
        <v>8641599.3200000003</v>
      </c>
      <c r="I105" s="14">
        <v>8641599.3200000003</v>
      </c>
      <c r="J105" s="14">
        <v>8641599.3200000003</v>
      </c>
      <c r="K105" s="14">
        <v>8641599.3200000003</v>
      </c>
      <c r="L105" s="20"/>
      <c r="M105" s="12">
        <f t="shared" si="45"/>
        <v>0</v>
      </c>
    </row>
    <row r="106" spans="1:13" s="6" customFormat="1" ht="21.75" customHeight="1" x14ac:dyDescent="0.25">
      <c r="A106" s="19" t="s">
        <v>20</v>
      </c>
      <c r="B106" s="4" t="s">
        <v>1</v>
      </c>
      <c r="C106" s="13">
        <f t="shared" si="54"/>
        <v>122095010.63</v>
      </c>
      <c r="D106" s="13">
        <f t="shared" ref="D106" si="64">D108+D109+D107</f>
        <v>42959324.039999999</v>
      </c>
      <c r="E106" s="13">
        <f t="shared" ref="E106" si="65">E108+E109+E107</f>
        <v>709030.61</v>
      </c>
      <c r="F106" s="13">
        <f t="shared" ref="F106" si="66">F108+F109+F107</f>
        <v>13071109.33</v>
      </c>
      <c r="G106" s="13">
        <f t="shared" ref="G106" si="67">G108+G109+G107</f>
        <v>13071109.33</v>
      </c>
      <c r="H106" s="13">
        <f t="shared" ref="H106" si="68">H108+H109+H107</f>
        <v>13071109.33</v>
      </c>
      <c r="I106" s="13">
        <f t="shared" ref="I106" si="69">I108+I109+I107</f>
        <v>13071109.33</v>
      </c>
      <c r="J106" s="13">
        <f t="shared" ref="J106" si="70">J108+J109+J107</f>
        <v>13071109.33</v>
      </c>
      <c r="K106" s="13">
        <f t="shared" ref="K106" si="71">K108+K109+K107</f>
        <v>13071109.33</v>
      </c>
      <c r="L106" s="20" t="s">
        <v>41</v>
      </c>
      <c r="M106" s="12">
        <f t="shared" si="45"/>
        <v>0</v>
      </c>
    </row>
    <row r="107" spans="1:13" s="6" customFormat="1" ht="51" customHeight="1" x14ac:dyDescent="0.25">
      <c r="A107" s="19"/>
      <c r="B107" s="4" t="s">
        <v>14</v>
      </c>
      <c r="C107" s="13">
        <f t="shared" si="54"/>
        <v>0</v>
      </c>
      <c r="D107" s="13"/>
      <c r="E107" s="13"/>
      <c r="F107" s="13"/>
      <c r="G107" s="13"/>
      <c r="H107" s="13"/>
      <c r="I107" s="13"/>
      <c r="J107" s="13"/>
      <c r="K107" s="13"/>
      <c r="L107" s="20"/>
      <c r="M107" s="12">
        <f t="shared" si="45"/>
        <v>0</v>
      </c>
    </row>
    <row r="108" spans="1:13" s="6" customFormat="1" ht="51.75" customHeight="1" x14ac:dyDescent="0.25">
      <c r="A108" s="19"/>
      <c r="B108" s="4" t="s">
        <v>4</v>
      </c>
      <c r="C108" s="13">
        <f t="shared" si="54"/>
        <v>0</v>
      </c>
      <c r="D108" s="13"/>
      <c r="E108" s="13"/>
      <c r="F108" s="13"/>
      <c r="G108" s="13"/>
      <c r="H108" s="13"/>
      <c r="I108" s="13"/>
      <c r="J108" s="13"/>
      <c r="K108" s="13"/>
      <c r="L108" s="20"/>
      <c r="M108" s="12">
        <f t="shared" si="45"/>
        <v>0</v>
      </c>
    </row>
    <row r="109" spans="1:13" s="6" customFormat="1" ht="32.25" customHeight="1" x14ac:dyDescent="0.25">
      <c r="A109" s="19"/>
      <c r="B109" s="4" t="s">
        <v>2</v>
      </c>
      <c r="C109" s="13">
        <f t="shared" si="54"/>
        <v>122095010.63</v>
      </c>
      <c r="D109" s="14">
        <f>9954580.85+33004743.19</f>
        <v>42959324.039999999</v>
      </c>
      <c r="E109" s="14">
        <v>709030.61</v>
      </c>
      <c r="F109" s="14">
        <v>13071109.33</v>
      </c>
      <c r="G109" s="14">
        <v>13071109.33</v>
      </c>
      <c r="H109" s="14">
        <v>13071109.33</v>
      </c>
      <c r="I109" s="14">
        <v>13071109.33</v>
      </c>
      <c r="J109" s="14">
        <v>13071109.33</v>
      </c>
      <c r="K109" s="14">
        <v>13071109.33</v>
      </c>
      <c r="L109" s="20"/>
      <c r="M109" s="12">
        <f t="shared" si="45"/>
        <v>0</v>
      </c>
    </row>
    <row r="110" spans="1:13" s="6" customFormat="1" ht="24.75" customHeight="1" x14ac:dyDescent="0.25">
      <c r="A110" s="19" t="s">
        <v>21</v>
      </c>
      <c r="B110" s="4" t="s">
        <v>1</v>
      </c>
      <c r="C110" s="13">
        <f>SUM(D110:K110)</f>
        <v>381171240.20999986</v>
      </c>
      <c r="D110" s="13">
        <f t="shared" ref="D110:K110" si="72">D112+D113+D111+D114</f>
        <v>229182278.84</v>
      </c>
      <c r="E110" s="13">
        <f t="shared" si="72"/>
        <v>21712709.469999999</v>
      </c>
      <c r="F110" s="13">
        <f t="shared" si="72"/>
        <v>21712708.649999999</v>
      </c>
      <c r="G110" s="13">
        <f t="shared" si="72"/>
        <v>21712708.649999999</v>
      </c>
      <c r="H110" s="13">
        <f t="shared" si="72"/>
        <v>21712708.649999999</v>
      </c>
      <c r="I110" s="13">
        <f t="shared" si="72"/>
        <v>21712708.649999999</v>
      </c>
      <c r="J110" s="13">
        <f t="shared" si="72"/>
        <v>21712708.649999999</v>
      </c>
      <c r="K110" s="13">
        <f t="shared" si="72"/>
        <v>21712708.649999999</v>
      </c>
      <c r="L110" s="16" t="s">
        <v>37</v>
      </c>
      <c r="M110" s="12">
        <f t="shared" si="45"/>
        <v>0</v>
      </c>
    </row>
    <row r="111" spans="1:13" s="6" customFormat="1" ht="51" customHeight="1" x14ac:dyDescent="0.25">
      <c r="A111" s="19"/>
      <c r="B111" s="4" t="s">
        <v>9</v>
      </c>
      <c r="C111" s="13">
        <f t="shared" si="54"/>
        <v>0</v>
      </c>
      <c r="D111" s="13">
        <f t="shared" ref="D111:K112" si="73">D99</f>
        <v>0</v>
      </c>
      <c r="E111" s="13">
        <f t="shared" si="73"/>
        <v>0</v>
      </c>
      <c r="F111" s="13">
        <f t="shared" si="73"/>
        <v>0</v>
      </c>
      <c r="G111" s="13">
        <f t="shared" si="73"/>
        <v>0</v>
      </c>
      <c r="H111" s="13">
        <f t="shared" si="73"/>
        <v>0</v>
      </c>
      <c r="I111" s="13">
        <f t="shared" si="73"/>
        <v>0</v>
      </c>
      <c r="J111" s="13">
        <f t="shared" si="73"/>
        <v>0</v>
      </c>
      <c r="K111" s="13">
        <f t="shared" si="73"/>
        <v>0</v>
      </c>
      <c r="L111" s="16" t="s">
        <v>37</v>
      </c>
      <c r="M111" s="12">
        <f t="shared" si="45"/>
        <v>0</v>
      </c>
    </row>
    <row r="112" spans="1:13" s="6" customFormat="1" ht="50.25" customHeight="1" x14ac:dyDescent="0.25">
      <c r="A112" s="19"/>
      <c r="B112" s="4" t="s">
        <v>4</v>
      </c>
      <c r="C112" s="13">
        <f t="shared" si="54"/>
        <v>0</v>
      </c>
      <c r="D112" s="13">
        <f t="shared" si="73"/>
        <v>0</v>
      </c>
      <c r="E112" s="13">
        <f t="shared" si="73"/>
        <v>0</v>
      </c>
      <c r="F112" s="13">
        <f t="shared" si="73"/>
        <v>0</v>
      </c>
      <c r="G112" s="13">
        <f t="shared" si="73"/>
        <v>0</v>
      </c>
      <c r="H112" s="13">
        <f t="shared" si="73"/>
        <v>0</v>
      </c>
      <c r="I112" s="13">
        <f t="shared" si="73"/>
        <v>0</v>
      </c>
      <c r="J112" s="13">
        <f t="shared" si="73"/>
        <v>0</v>
      </c>
      <c r="K112" s="13">
        <f t="shared" si="73"/>
        <v>0</v>
      </c>
      <c r="L112" s="16" t="s">
        <v>37</v>
      </c>
      <c r="M112" s="12">
        <f t="shared" si="45"/>
        <v>0</v>
      </c>
    </row>
    <row r="113" spans="1:13" s="6" customFormat="1" ht="34.5" customHeight="1" x14ac:dyDescent="0.25">
      <c r="A113" s="19"/>
      <c r="B113" s="4" t="s">
        <v>2</v>
      </c>
      <c r="C113" s="13">
        <f t="shared" si="54"/>
        <v>381171240.20999986</v>
      </c>
      <c r="D113" s="13">
        <f>D101</f>
        <v>229182278.84</v>
      </c>
      <c r="E113" s="13">
        <f t="shared" ref="E113:K113" si="74">E101</f>
        <v>21712709.469999999</v>
      </c>
      <c r="F113" s="13">
        <f t="shared" si="74"/>
        <v>21712708.649999999</v>
      </c>
      <c r="G113" s="13">
        <f t="shared" si="74"/>
        <v>21712708.649999999</v>
      </c>
      <c r="H113" s="13">
        <f t="shared" si="74"/>
        <v>21712708.649999999</v>
      </c>
      <c r="I113" s="13">
        <f t="shared" si="74"/>
        <v>21712708.649999999</v>
      </c>
      <c r="J113" s="13">
        <f t="shared" si="74"/>
        <v>21712708.649999999</v>
      </c>
      <c r="K113" s="13">
        <f t="shared" si="74"/>
        <v>21712708.649999999</v>
      </c>
      <c r="L113" s="16" t="s">
        <v>37</v>
      </c>
      <c r="M113" s="12">
        <f t="shared" si="45"/>
        <v>0</v>
      </c>
    </row>
    <row r="114" spans="1:13" s="6" customFormat="1" ht="75.75" customHeight="1" x14ac:dyDescent="0.25">
      <c r="A114" s="19"/>
      <c r="B114" s="4" t="s">
        <v>34</v>
      </c>
      <c r="C114" s="13">
        <f t="shared" si="54"/>
        <v>0</v>
      </c>
      <c r="D114" s="13"/>
      <c r="E114" s="13"/>
      <c r="F114" s="13"/>
      <c r="G114" s="13"/>
      <c r="H114" s="13"/>
      <c r="I114" s="13"/>
      <c r="J114" s="13"/>
      <c r="K114" s="13"/>
      <c r="L114" s="16" t="s">
        <v>37</v>
      </c>
      <c r="M114" s="12">
        <f t="shared" si="45"/>
        <v>0</v>
      </c>
    </row>
    <row r="115" spans="1:13" s="6" customFormat="1" ht="20.25" customHeight="1" x14ac:dyDescent="0.25">
      <c r="A115" s="19" t="s">
        <v>22</v>
      </c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2">
        <f t="shared" si="45"/>
        <v>0</v>
      </c>
    </row>
    <row r="116" spans="1:13" s="6" customFormat="1" ht="23.25" customHeight="1" x14ac:dyDescent="0.25">
      <c r="A116" s="19" t="s">
        <v>23</v>
      </c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2">
        <f t="shared" si="45"/>
        <v>0</v>
      </c>
    </row>
    <row r="117" spans="1:13" s="6" customFormat="1" ht="18.75" customHeight="1" x14ac:dyDescent="0.25">
      <c r="A117" s="19" t="s">
        <v>29</v>
      </c>
      <c r="B117" s="4" t="s">
        <v>1</v>
      </c>
      <c r="C117" s="13">
        <f t="shared" ref="C117:C163" si="75">SUM(D117:K117)</f>
        <v>340141380.07000005</v>
      </c>
      <c r="D117" s="13">
        <f t="shared" ref="D117:K117" si="76">D118+D119+D120</f>
        <v>54320524.609999999</v>
      </c>
      <c r="E117" s="13">
        <f t="shared" si="76"/>
        <v>40831550.780000001</v>
      </c>
      <c r="F117" s="13">
        <f t="shared" si="76"/>
        <v>40831550.780000001</v>
      </c>
      <c r="G117" s="13">
        <f t="shared" si="76"/>
        <v>40831550.780000001</v>
      </c>
      <c r="H117" s="13">
        <f t="shared" si="76"/>
        <v>40831550.780000001</v>
      </c>
      <c r="I117" s="13">
        <f t="shared" si="76"/>
        <v>40831550.780000001</v>
      </c>
      <c r="J117" s="13">
        <f t="shared" si="76"/>
        <v>40831550.780000001</v>
      </c>
      <c r="K117" s="13">
        <f t="shared" si="76"/>
        <v>40831550.780000001</v>
      </c>
      <c r="L117" s="20"/>
      <c r="M117" s="12">
        <f t="shared" si="45"/>
        <v>0</v>
      </c>
    </row>
    <row r="118" spans="1:13" s="6" customFormat="1" ht="54.75" customHeight="1" x14ac:dyDescent="0.25">
      <c r="A118" s="19"/>
      <c r="B118" s="4" t="s">
        <v>3</v>
      </c>
      <c r="C118" s="13">
        <f t="shared" si="75"/>
        <v>0</v>
      </c>
      <c r="D118" s="13"/>
      <c r="E118" s="13"/>
      <c r="F118" s="13"/>
      <c r="G118" s="13"/>
      <c r="H118" s="13"/>
      <c r="I118" s="13"/>
      <c r="J118" s="13"/>
      <c r="K118" s="13"/>
      <c r="L118" s="20"/>
      <c r="M118" s="12">
        <f t="shared" si="45"/>
        <v>0</v>
      </c>
    </row>
    <row r="119" spans="1:13" s="6" customFormat="1" ht="48" customHeight="1" x14ac:dyDescent="0.25">
      <c r="A119" s="19"/>
      <c r="B119" s="4" t="s">
        <v>4</v>
      </c>
      <c r="C119" s="13">
        <f t="shared" si="75"/>
        <v>0</v>
      </c>
      <c r="D119" s="13"/>
      <c r="E119" s="13"/>
      <c r="F119" s="13"/>
      <c r="G119" s="13"/>
      <c r="H119" s="13"/>
      <c r="I119" s="13"/>
      <c r="J119" s="13"/>
      <c r="K119" s="13"/>
      <c r="L119" s="20"/>
      <c r="M119" s="12">
        <f t="shared" si="45"/>
        <v>0</v>
      </c>
    </row>
    <row r="120" spans="1:13" s="6" customFormat="1" ht="36" customHeight="1" x14ac:dyDescent="0.25">
      <c r="A120" s="19"/>
      <c r="B120" s="4" t="s">
        <v>2</v>
      </c>
      <c r="C120" s="13">
        <f t="shared" si="75"/>
        <v>340141380.07000005</v>
      </c>
      <c r="D120" s="13">
        <f t="shared" ref="D120:K120" si="77">D124</f>
        <v>54320524.609999999</v>
      </c>
      <c r="E120" s="13">
        <f t="shared" si="77"/>
        <v>40831550.780000001</v>
      </c>
      <c r="F120" s="13">
        <f t="shared" si="77"/>
        <v>40831550.780000001</v>
      </c>
      <c r="G120" s="13">
        <f t="shared" si="77"/>
        <v>40831550.780000001</v>
      </c>
      <c r="H120" s="13">
        <f t="shared" si="77"/>
        <v>40831550.780000001</v>
      </c>
      <c r="I120" s="13">
        <f t="shared" si="77"/>
        <v>40831550.780000001</v>
      </c>
      <c r="J120" s="13">
        <f t="shared" si="77"/>
        <v>40831550.780000001</v>
      </c>
      <c r="K120" s="13">
        <f t="shared" si="77"/>
        <v>40831550.780000001</v>
      </c>
      <c r="L120" s="20"/>
      <c r="M120" s="12">
        <f t="shared" si="45"/>
        <v>0</v>
      </c>
    </row>
    <row r="121" spans="1:13" s="6" customFormat="1" ht="21.75" customHeight="1" x14ac:dyDescent="0.25">
      <c r="A121" s="19" t="s">
        <v>31</v>
      </c>
      <c r="B121" s="4" t="s">
        <v>1</v>
      </c>
      <c r="C121" s="13">
        <f t="shared" si="75"/>
        <v>340141380.07000005</v>
      </c>
      <c r="D121" s="13">
        <f t="shared" ref="D121:K121" si="78">D122+D123+D124</f>
        <v>54320524.609999999</v>
      </c>
      <c r="E121" s="13">
        <f t="shared" si="78"/>
        <v>40831550.780000001</v>
      </c>
      <c r="F121" s="13">
        <f t="shared" si="78"/>
        <v>40831550.780000001</v>
      </c>
      <c r="G121" s="13">
        <f t="shared" si="78"/>
        <v>40831550.780000001</v>
      </c>
      <c r="H121" s="13">
        <f t="shared" si="78"/>
        <v>40831550.780000001</v>
      </c>
      <c r="I121" s="13">
        <f t="shared" si="78"/>
        <v>40831550.780000001</v>
      </c>
      <c r="J121" s="13">
        <f t="shared" si="78"/>
        <v>40831550.780000001</v>
      </c>
      <c r="K121" s="13">
        <f t="shared" si="78"/>
        <v>40831550.780000001</v>
      </c>
      <c r="L121" s="20" t="s">
        <v>40</v>
      </c>
      <c r="M121" s="12">
        <f t="shared" si="45"/>
        <v>0</v>
      </c>
    </row>
    <row r="122" spans="1:13" s="6" customFormat="1" ht="48.75" customHeight="1" x14ac:dyDescent="0.25">
      <c r="A122" s="19"/>
      <c r="B122" s="4" t="s">
        <v>3</v>
      </c>
      <c r="C122" s="13">
        <f t="shared" si="75"/>
        <v>0</v>
      </c>
      <c r="D122" s="13"/>
      <c r="E122" s="13"/>
      <c r="F122" s="13"/>
      <c r="G122" s="13"/>
      <c r="H122" s="13"/>
      <c r="I122" s="13"/>
      <c r="J122" s="13"/>
      <c r="K122" s="13"/>
      <c r="L122" s="20"/>
      <c r="M122" s="12">
        <f t="shared" si="45"/>
        <v>0</v>
      </c>
    </row>
    <row r="123" spans="1:13" s="6" customFormat="1" ht="48.75" customHeight="1" x14ac:dyDescent="0.25">
      <c r="A123" s="19"/>
      <c r="B123" s="4" t="s">
        <v>4</v>
      </c>
      <c r="C123" s="13">
        <f t="shared" si="75"/>
        <v>0</v>
      </c>
      <c r="D123" s="13"/>
      <c r="E123" s="13"/>
      <c r="F123" s="13"/>
      <c r="G123" s="13"/>
      <c r="H123" s="13"/>
      <c r="I123" s="13"/>
      <c r="J123" s="13"/>
      <c r="K123" s="13"/>
      <c r="L123" s="20"/>
      <c r="M123" s="12">
        <f t="shared" si="45"/>
        <v>0</v>
      </c>
    </row>
    <row r="124" spans="1:13" s="6" customFormat="1" ht="33.75" customHeight="1" x14ac:dyDescent="0.25">
      <c r="A124" s="19"/>
      <c r="B124" s="4" t="s">
        <v>2</v>
      </c>
      <c r="C124" s="13">
        <f t="shared" si="75"/>
        <v>340141380.07000005</v>
      </c>
      <c r="D124" s="13">
        <v>54320524.609999999</v>
      </c>
      <c r="E124" s="13">
        <v>40831550.780000001</v>
      </c>
      <c r="F124" s="13">
        <v>40831550.780000001</v>
      </c>
      <c r="G124" s="13">
        <v>40831550.780000001</v>
      </c>
      <c r="H124" s="13">
        <v>40831550.780000001</v>
      </c>
      <c r="I124" s="13">
        <v>40831550.780000001</v>
      </c>
      <c r="J124" s="13">
        <v>40831550.780000001</v>
      </c>
      <c r="K124" s="13">
        <v>40831550.780000001</v>
      </c>
      <c r="L124" s="20"/>
      <c r="M124" s="12">
        <f t="shared" si="45"/>
        <v>0</v>
      </c>
    </row>
    <row r="125" spans="1:13" s="6" customFormat="1" ht="20.25" customHeight="1" x14ac:dyDescent="0.25">
      <c r="A125" s="19" t="s">
        <v>33</v>
      </c>
      <c r="B125" s="4" t="s">
        <v>1</v>
      </c>
      <c r="C125" s="13">
        <f t="shared" si="75"/>
        <v>11637933.640000001</v>
      </c>
      <c r="D125" s="13">
        <f t="shared" ref="D125:K125" si="79">D126+D127+D128</f>
        <v>7379600.3300000001</v>
      </c>
      <c r="E125" s="13">
        <f t="shared" si="79"/>
        <v>608333.32999999996</v>
      </c>
      <c r="F125" s="13">
        <f t="shared" si="79"/>
        <v>608333.32999999996</v>
      </c>
      <c r="G125" s="13">
        <f t="shared" si="79"/>
        <v>608333.32999999996</v>
      </c>
      <c r="H125" s="13">
        <f t="shared" si="79"/>
        <v>608333.32999999996</v>
      </c>
      <c r="I125" s="13">
        <f t="shared" si="79"/>
        <v>608333.32999999996</v>
      </c>
      <c r="J125" s="13">
        <f t="shared" si="79"/>
        <v>608333.32999999996</v>
      </c>
      <c r="K125" s="13">
        <f t="shared" si="79"/>
        <v>608333.32999999996</v>
      </c>
      <c r="L125" s="20"/>
      <c r="M125" s="12">
        <f t="shared" si="45"/>
        <v>0</v>
      </c>
    </row>
    <row r="126" spans="1:13" s="6" customFormat="1" ht="47.25" customHeight="1" x14ac:dyDescent="0.25">
      <c r="A126" s="19"/>
      <c r="B126" s="4" t="s">
        <v>3</v>
      </c>
      <c r="C126" s="13">
        <f t="shared" si="75"/>
        <v>0</v>
      </c>
      <c r="D126" s="5"/>
      <c r="E126" s="5"/>
      <c r="F126" s="5"/>
      <c r="G126" s="5"/>
      <c r="H126" s="5"/>
      <c r="I126" s="5"/>
      <c r="J126" s="5"/>
      <c r="K126" s="5"/>
      <c r="L126" s="20"/>
      <c r="M126" s="12">
        <f t="shared" si="45"/>
        <v>0</v>
      </c>
    </row>
    <row r="127" spans="1:13" s="6" customFormat="1" ht="52.5" customHeight="1" x14ac:dyDescent="0.25">
      <c r="A127" s="19"/>
      <c r="B127" s="4" t="s">
        <v>4</v>
      </c>
      <c r="C127" s="13">
        <f t="shared" si="75"/>
        <v>0</v>
      </c>
      <c r="D127" s="5"/>
      <c r="E127" s="5"/>
      <c r="F127" s="5"/>
      <c r="G127" s="5"/>
      <c r="H127" s="5"/>
      <c r="I127" s="5"/>
      <c r="J127" s="5"/>
      <c r="K127" s="5"/>
      <c r="L127" s="20"/>
      <c r="M127" s="12">
        <f t="shared" si="45"/>
        <v>0</v>
      </c>
    </row>
    <row r="128" spans="1:13" s="6" customFormat="1" ht="34.5" customHeight="1" x14ac:dyDescent="0.25">
      <c r="A128" s="19"/>
      <c r="B128" s="4" t="s">
        <v>2</v>
      </c>
      <c r="C128" s="13">
        <f t="shared" si="75"/>
        <v>11637933.640000001</v>
      </c>
      <c r="D128" s="13">
        <f>D132+D136</f>
        <v>7379600.3300000001</v>
      </c>
      <c r="E128" s="13">
        <f t="shared" ref="E128:K128" si="80">E132+E136</f>
        <v>608333.32999999996</v>
      </c>
      <c r="F128" s="13">
        <f t="shared" si="80"/>
        <v>608333.32999999996</v>
      </c>
      <c r="G128" s="13">
        <f t="shared" si="80"/>
        <v>608333.32999999996</v>
      </c>
      <c r="H128" s="13">
        <f t="shared" si="80"/>
        <v>608333.32999999996</v>
      </c>
      <c r="I128" s="13">
        <f t="shared" si="80"/>
        <v>608333.32999999996</v>
      </c>
      <c r="J128" s="13">
        <f t="shared" si="80"/>
        <v>608333.32999999996</v>
      </c>
      <c r="K128" s="13">
        <f t="shared" si="80"/>
        <v>608333.32999999996</v>
      </c>
      <c r="L128" s="20"/>
      <c r="M128" s="12">
        <f t="shared" si="45"/>
        <v>0</v>
      </c>
    </row>
    <row r="129" spans="1:13" s="6" customFormat="1" ht="20.25" customHeight="1" x14ac:dyDescent="0.25">
      <c r="A129" s="19" t="s">
        <v>32</v>
      </c>
      <c r="B129" s="4" t="s">
        <v>1</v>
      </c>
      <c r="C129" s="13">
        <f t="shared" si="75"/>
        <v>4626283.6399999997</v>
      </c>
      <c r="D129" s="13">
        <f t="shared" ref="D129:F129" si="81">D130+D131+D132</f>
        <v>367950.33</v>
      </c>
      <c r="E129" s="13">
        <f t="shared" si="81"/>
        <v>608333.32999999996</v>
      </c>
      <c r="F129" s="13">
        <f t="shared" si="81"/>
        <v>608333.32999999996</v>
      </c>
      <c r="G129" s="13">
        <f t="shared" ref="G129" si="82">G130+G131+G132</f>
        <v>608333.32999999996</v>
      </c>
      <c r="H129" s="13">
        <f t="shared" ref="H129" si="83">H130+H131+H132</f>
        <v>608333.32999999996</v>
      </c>
      <c r="I129" s="13">
        <f t="shared" ref="I129:K129" si="84">I130+I131+I132</f>
        <v>608333.32999999996</v>
      </c>
      <c r="J129" s="13">
        <f t="shared" si="84"/>
        <v>608333.32999999996</v>
      </c>
      <c r="K129" s="13">
        <f t="shared" si="84"/>
        <v>608333.32999999996</v>
      </c>
      <c r="L129" s="20" t="s">
        <v>40</v>
      </c>
      <c r="M129" s="12">
        <f t="shared" si="45"/>
        <v>0</v>
      </c>
    </row>
    <row r="130" spans="1:13" s="6" customFormat="1" ht="53.25" customHeight="1" x14ac:dyDescent="0.25">
      <c r="A130" s="19"/>
      <c r="B130" s="4" t="s">
        <v>3</v>
      </c>
      <c r="C130" s="13">
        <f t="shared" si="75"/>
        <v>0</v>
      </c>
      <c r="D130" s="5"/>
      <c r="E130" s="5"/>
      <c r="F130" s="5"/>
      <c r="G130" s="5"/>
      <c r="H130" s="5"/>
      <c r="I130" s="5"/>
      <c r="J130" s="5"/>
      <c r="K130" s="5"/>
      <c r="L130" s="20"/>
      <c r="M130" s="12">
        <f t="shared" si="45"/>
        <v>0</v>
      </c>
    </row>
    <row r="131" spans="1:13" s="6" customFormat="1" ht="54" customHeight="1" x14ac:dyDescent="0.25">
      <c r="A131" s="19"/>
      <c r="B131" s="4" t="s">
        <v>4</v>
      </c>
      <c r="C131" s="13">
        <f t="shared" si="75"/>
        <v>0</v>
      </c>
      <c r="D131" s="5"/>
      <c r="E131" s="5"/>
      <c r="F131" s="5"/>
      <c r="G131" s="5"/>
      <c r="H131" s="5"/>
      <c r="I131" s="5"/>
      <c r="J131" s="5"/>
      <c r="K131" s="5"/>
      <c r="L131" s="20"/>
      <c r="M131" s="12">
        <f t="shared" si="45"/>
        <v>0</v>
      </c>
    </row>
    <row r="132" spans="1:13" s="6" customFormat="1" ht="33" customHeight="1" x14ac:dyDescent="0.25">
      <c r="A132" s="19"/>
      <c r="B132" s="4" t="s">
        <v>2</v>
      </c>
      <c r="C132" s="13">
        <f t="shared" si="75"/>
        <v>4626283.6399999997</v>
      </c>
      <c r="D132" s="13">
        <v>367950.33</v>
      </c>
      <c r="E132" s="13">
        <v>608333.32999999996</v>
      </c>
      <c r="F132" s="13">
        <v>608333.32999999996</v>
      </c>
      <c r="G132" s="13">
        <v>608333.32999999996</v>
      </c>
      <c r="H132" s="13">
        <v>608333.32999999996</v>
      </c>
      <c r="I132" s="13">
        <v>608333.32999999996</v>
      </c>
      <c r="J132" s="13">
        <v>608333.32999999996</v>
      </c>
      <c r="K132" s="13">
        <v>608333.32999999996</v>
      </c>
      <c r="L132" s="20"/>
      <c r="M132" s="12">
        <f t="shared" si="45"/>
        <v>0</v>
      </c>
    </row>
    <row r="133" spans="1:13" s="6" customFormat="1" ht="24" customHeight="1" x14ac:dyDescent="0.25">
      <c r="A133" s="19" t="s">
        <v>42</v>
      </c>
      <c r="B133" s="4" t="s">
        <v>1</v>
      </c>
      <c r="C133" s="13">
        <f t="shared" si="75"/>
        <v>7011650</v>
      </c>
      <c r="D133" s="13">
        <f t="shared" ref="D133:K133" si="85">D134+D135+D136</f>
        <v>7011650</v>
      </c>
      <c r="E133" s="13">
        <f t="shared" si="85"/>
        <v>0</v>
      </c>
      <c r="F133" s="13">
        <f t="shared" si="85"/>
        <v>0</v>
      </c>
      <c r="G133" s="13">
        <f t="shared" si="85"/>
        <v>0</v>
      </c>
      <c r="H133" s="13">
        <f t="shared" si="85"/>
        <v>0</v>
      </c>
      <c r="I133" s="13">
        <f t="shared" si="85"/>
        <v>0</v>
      </c>
      <c r="J133" s="13">
        <f t="shared" si="85"/>
        <v>0</v>
      </c>
      <c r="K133" s="13">
        <f t="shared" si="85"/>
        <v>0</v>
      </c>
      <c r="L133" s="20" t="s">
        <v>40</v>
      </c>
      <c r="M133" s="12">
        <f t="shared" si="45"/>
        <v>0</v>
      </c>
    </row>
    <row r="134" spans="1:13" s="6" customFormat="1" ht="49.5" customHeight="1" x14ac:dyDescent="0.25">
      <c r="A134" s="19"/>
      <c r="B134" s="4" t="s">
        <v>3</v>
      </c>
      <c r="C134" s="13">
        <f t="shared" si="75"/>
        <v>0</v>
      </c>
      <c r="D134" s="5"/>
      <c r="E134" s="5"/>
      <c r="F134" s="5"/>
      <c r="G134" s="5"/>
      <c r="H134" s="5"/>
      <c r="I134" s="5"/>
      <c r="J134" s="5"/>
      <c r="K134" s="5"/>
      <c r="L134" s="20"/>
      <c r="M134" s="12">
        <f t="shared" si="45"/>
        <v>0</v>
      </c>
    </row>
    <row r="135" spans="1:13" s="6" customFormat="1" ht="49.5" customHeight="1" x14ac:dyDescent="0.25">
      <c r="A135" s="19"/>
      <c r="B135" s="4" t="s">
        <v>4</v>
      </c>
      <c r="C135" s="13">
        <f t="shared" si="75"/>
        <v>0</v>
      </c>
      <c r="D135" s="5"/>
      <c r="E135" s="5"/>
      <c r="F135" s="5"/>
      <c r="G135" s="5"/>
      <c r="H135" s="5"/>
      <c r="I135" s="5"/>
      <c r="J135" s="5"/>
      <c r="K135" s="5"/>
      <c r="L135" s="20"/>
      <c r="M135" s="12">
        <f t="shared" si="45"/>
        <v>0</v>
      </c>
    </row>
    <row r="136" spans="1:13" s="6" customFormat="1" ht="33" customHeight="1" x14ac:dyDescent="0.25">
      <c r="A136" s="19"/>
      <c r="B136" s="4" t="s">
        <v>2</v>
      </c>
      <c r="C136" s="13">
        <f t="shared" si="75"/>
        <v>7011650</v>
      </c>
      <c r="D136" s="13">
        <v>7011650</v>
      </c>
      <c r="E136" s="13"/>
      <c r="F136" s="13"/>
      <c r="G136" s="13"/>
      <c r="H136" s="13"/>
      <c r="I136" s="13"/>
      <c r="J136" s="13"/>
      <c r="K136" s="13"/>
      <c r="L136" s="20"/>
      <c r="M136" s="12">
        <f t="shared" si="45"/>
        <v>0</v>
      </c>
    </row>
    <row r="137" spans="1:13" s="6" customFormat="1" ht="18" customHeight="1" x14ac:dyDescent="0.25">
      <c r="A137" s="19" t="s">
        <v>30</v>
      </c>
      <c r="B137" s="4" t="s">
        <v>1</v>
      </c>
      <c r="C137" s="13">
        <f t="shared" si="75"/>
        <v>63882536.959999993</v>
      </c>
      <c r="D137" s="13">
        <f t="shared" ref="D137:K138" si="86">D141</f>
        <v>12392096.42</v>
      </c>
      <c r="E137" s="13">
        <f t="shared" si="86"/>
        <v>7355777.2199999997</v>
      </c>
      <c r="F137" s="13">
        <f t="shared" si="86"/>
        <v>7355777.2199999997</v>
      </c>
      <c r="G137" s="13">
        <f t="shared" si="86"/>
        <v>7355777.2199999997</v>
      </c>
      <c r="H137" s="13">
        <f t="shared" si="86"/>
        <v>7355777.2199999997</v>
      </c>
      <c r="I137" s="13">
        <f t="shared" si="86"/>
        <v>7355777.2199999997</v>
      </c>
      <c r="J137" s="13">
        <f t="shared" si="86"/>
        <v>7355777.2199999997</v>
      </c>
      <c r="K137" s="13">
        <f t="shared" si="86"/>
        <v>7355777.2199999997</v>
      </c>
      <c r="L137" s="20"/>
      <c r="M137" s="12">
        <f t="shared" si="45"/>
        <v>0</v>
      </c>
    </row>
    <row r="138" spans="1:13" s="6" customFormat="1" ht="51" customHeight="1" x14ac:dyDescent="0.25">
      <c r="A138" s="19"/>
      <c r="B138" s="4" t="s">
        <v>3</v>
      </c>
      <c r="C138" s="13">
        <f t="shared" si="75"/>
        <v>0</v>
      </c>
      <c r="D138" s="13">
        <f t="shared" si="86"/>
        <v>0</v>
      </c>
      <c r="E138" s="13">
        <f t="shared" si="86"/>
        <v>0</v>
      </c>
      <c r="F138" s="13">
        <f t="shared" si="86"/>
        <v>0</v>
      </c>
      <c r="G138" s="13">
        <f t="shared" si="86"/>
        <v>0</v>
      </c>
      <c r="H138" s="13">
        <f t="shared" si="86"/>
        <v>0</v>
      </c>
      <c r="I138" s="13">
        <f t="shared" si="86"/>
        <v>0</v>
      </c>
      <c r="J138" s="13">
        <f t="shared" si="86"/>
        <v>0</v>
      </c>
      <c r="K138" s="13">
        <f t="shared" si="86"/>
        <v>0</v>
      </c>
      <c r="L138" s="20"/>
      <c r="M138" s="12">
        <f t="shared" si="45"/>
        <v>0</v>
      </c>
    </row>
    <row r="139" spans="1:13" s="6" customFormat="1" ht="49.5" customHeight="1" x14ac:dyDescent="0.25">
      <c r="A139" s="19"/>
      <c r="B139" s="4" t="s">
        <v>4</v>
      </c>
      <c r="C139" s="13">
        <f t="shared" si="75"/>
        <v>0</v>
      </c>
      <c r="D139" s="13"/>
      <c r="E139" s="13"/>
      <c r="F139" s="13"/>
      <c r="G139" s="13"/>
      <c r="H139" s="13"/>
      <c r="I139" s="13"/>
      <c r="J139" s="13"/>
      <c r="K139" s="13"/>
      <c r="L139" s="20"/>
      <c r="M139" s="12">
        <f t="shared" si="45"/>
        <v>0</v>
      </c>
    </row>
    <row r="140" spans="1:13" s="6" customFormat="1" ht="32.25" customHeight="1" x14ac:dyDescent="0.25">
      <c r="A140" s="19"/>
      <c r="B140" s="4" t="s">
        <v>2</v>
      </c>
      <c r="C140" s="13">
        <f t="shared" si="75"/>
        <v>63882536.959999993</v>
      </c>
      <c r="D140" s="13">
        <f t="shared" ref="D140:K140" si="87">D144</f>
        <v>12392096.42</v>
      </c>
      <c r="E140" s="13">
        <f t="shared" si="87"/>
        <v>7355777.2199999997</v>
      </c>
      <c r="F140" s="13">
        <f t="shared" si="87"/>
        <v>7355777.2199999997</v>
      </c>
      <c r="G140" s="13">
        <f t="shared" si="87"/>
        <v>7355777.2199999997</v>
      </c>
      <c r="H140" s="13">
        <f t="shared" si="87"/>
        <v>7355777.2199999997</v>
      </c>
      <c r="I140" s="13">
        <f t="shared" si="87"/>
        <v>7355777.2199999997</v>
      </c>
      <c r="J140" s="13">
        <f t="shared" si="87"/>
        <v>7355777.2199999997</v>
      </c>
      <c r="K140" s="13">
        <f t="shared" si="87"/>
        <v>7355777.2199999997</v>
      </c>
      <c r="L140" s="20"/>
      <c r="M140" s="12">
        <f t="shared" si="45"/>
        <v>0</v>
      </c>
    </row>
    <row r="141" spans="1:13" s="6" customFormat="1" ht="21.75" customHeight="1" x14ac:dyDescent="0.25">
      <c r="A141" s="19" t="s">
        <v>24</v>
      </c>
      <c r="B141" s="4" t="s">
        <v>1</v>
      </c>
      <c r="C141" s="13">
        <f t="shared" si="75"/>
        <v>63882536.959999993</v>
      </c>
      <c r="D141" s="13">
        <f t="shared" ref="D141:K141" si="88">D142+D143+D144</f>
        <v>12392096.42</v>
      </c>
      <c r="E141" s="13">
        <f t="shared" si="88"/>
        <v>7355777.2199999997</v>
      </c>
      <c r="F141" s="13">
        <f t="shared" si="88"/>
        <v>7355777.2199999997</v>
      </c>
      <c r="G141" s="13">
        <f t="shared" si="88"/>
        <v>7355777.2199999997</v>
      </c>
      <c r="H141" s="13">
        <f t="shared" si="88"/>
        <v>7355777.2199999997</v>
      </c>
      <c r="I141" s="13">
        <f t="shared" si="88"/>
        <v>7355777.2199999997</v>
      </c>
      <c r="J141" s="13">
        <f t="shared" si="88"/>
        <v>7355777.2199999997</v>
      </c>
      <c r="K141" s="13">
        <f t="shared" si="88"/>
        <v>7355777.2199999997</v>
      </c>
      <c r="L141" s="20" t="s">
        <v>40</v>
      </c>
      <c r="M141" s="12">
        <f t="shared" si="45"/>
        <v>0</v>
      </c>
    </row>
    <row r="142" spans="1:13" s="6" customFormat="1" ht="54" customHeight="1" x14ac:dyDescent="0.25">
      <c r="A142" s="19"/>
      <c r="B142" s="4" t="s">
        <v>3</v>
      </c>
      <c r="C142" s="13">
        <f t="shared" si="75"/>
        <v>0</v>
      </c>
      <c r="D142" s="13"/>
      <c r="E142" s="13"/>
      <c r="F142" s="13"/>
      <c r="G142" s="13"/>
      <c r="H142" s="13"/>
      <c r="I142" s="13"/>
      <c r="J142" s="13"/>
      <c r="K142" s="13"/>
      <c r="L142" s="20"/>
      <c r="M142" s="12">
        <f t="shared" si="45"/>
        <v>0</v>
      </c>
    </row>
    <row r="143" spans="1:13" s="6" customFormat="1" ht="50.25" customHeight="1" x14ac:dyDescent="0.25">
      <c r="A143" s="19"/>
      <c r="B143" s="4" t="s">
        <v>4</v>
      </c>
      <c r="C143" s="13">
        <f t="shared" si="75"/>
        <v>0</v>
      </c>
      <c r="D143" s="13"/>
      <c r="E143" s="13"/>
      <c r="F143" s="13"/>
      <c r="G143" s="13"/>
      <c r="H143" s="13"/>
      <c r="I143" s="13"/>
      <c r="J143" s="13"/>
      <c r="K143" s="13"/>
      <c r="L143" s="20"/>
      <c r="M143" s="12">
        <f t="shared" si="45"/>
        <v>0</v>
      </c>
    </row>
    <row r="144" spans="1:13" s="6" customFormat="1" ht="35.25" customHeight="1" x14ac:dyDescent="0.25">
      <c r="A144" s="19"/>
      <c r="B144" s="4" t="s">
        <v>2</v>
      </c>
      <c r="C144" s="13">
        <f t="shared" si="75"/>
        <v>63882536.959999993</v>
      </c>
      <c r="D144" s="13">
        <f>12196747.62+195348.8</f>
        <v>12392096.42</v>
      </c>
      <c r="E144" s="13">
        <v>7355777.2199999997</v>
      </c>
      <c r="F144" s="13">
        <v>7355777.2199999997</v>
      </c>
      <c r="G144" s="13">
        <v>7355777.2199999997</v>
      </c>
      <c r="H144" s="13">
        <v>7355777.2199999997</v>
      </c>
      <c r="I144" s="13">
        <v>7355777.2199999997</v>
      </c>
      <c r="J144" s="13">
        <v>7355777.2199999997</v>
      </c>
      <c r="K144" s="13">
        <v>7355777.2199999997</v>
      </c>
      <c r="L144" s="20"/>
      <c r="M144" s="12">
        <f t="shared" si="45"/>
        <v>0</v>
      </c>
    </row>
    <row r="145" spans="1:13" s="6" customFormat="1" ht="19.5" customHeight="1" x14ac:dyDescent="0.25">
      <c r="A145" s="19" t="s">
        <v>27</v>
      </c>
      <c r="B145" s="4" t="s">
        <v>1</v>
      </c>
      <c r="C145" s="13">
        <f t="shared" si="75"/>
        <v>415661850.6699999</v>
      </c>
      <c r="D145" s="13">
        <f t="shared" ref="D145:K145" si="89">D146+D147+D148</f>
        <v>74092221.359999999</v>
      </c>
      <c r="E145" s="13">
        <f t="shared" si="89"/>
        <v>48795661.329999998</v>
      </c>
      <c r="F145" s="13">
        <f t="shared" si="89"/>
        <v>48795661.329999998</v>
      </c>
      <c r="G145" s="13">
        <f t="shared" si="89"/>
        <v>48795661.329999998</v>
      </c>
      <c r="H145" s="13">
        <f t="shared" si="89"/>
        <v>48795661.329999998</v>
      </c>
      <c r="I145" s="13">
        <f t="shared" si="89"/>
        <v>48795661.329999998</v>
      </c>
      <c r="J145" s="13">
        <f t="shared" si="89"/>
        <v>48795661.329999998</v>
      </c>
      <c r="K145" s="13">
        <f t="shared" si="89"/>
        <v>48795661.329999998</v>
      </c>
      <c r="L145" s="16" t="s">
        <v>37</v>
      </c>
      <c r="M145" s="12">
        <f t="shared" si="45"/>
        <v>0</v>
      </c>
    </row>
    <row r="146" spans="1:13" s="6" customFormat="1" ht="49.5" customHeight="1" x14ac:dyDescent="0.25">
      <c r="A146" s="19"/>
      <c r="B146" s="4" t="s">
        <v>3</v>
      </c>
      <c r="C146" s="13">
        <f t="shared" si="75"/>
        <v>0</v>
      </c>
      <c r="D146" s="13">
        <f t="shared" ref="D146:K147" si="90">D118+D122+D126+D130+D138</f>
        <v>0</v>
      </c>
      <c r="E146" s="13">
        <f t="shared" si="90"/>
        <v>0</v>
      </c>
      <c r="F146" s="13">
        <f t="shared" si="90"/>
        <v>0</v>
      </c>
      <c r="G146" s="13">
        <f t="shared" si="90"/>
        <v>0</v>
      </c>
      <c r="H146" s="13">
        <f t="shared" si="90"/>
        <v>0</v>
      </c>
      <c r="I146" s="13">
        <f t="shared" si="90"/>
        <v>0</v>
      </c>
      <c r="J146" s="13">
        <f t="shared" si="90"/>
        <v>0</v>
      </c>
      <c r="K146" s="13">
        <f t="shared" si="90"/>
        <v>0</v>
      </c>
      <c r="L146" s="16" t="s">
        <v>37</v>
      </c>
      <c r="M146" s="12">
        <f t="shared" ref="M146:M162" si="91">SUM(D146:K146)-C146</f>
        <v>0</v>
      </c>
    </row>
    <row r="147" spans="1:13" s="6" customFormat="1" ht="51" customHeight="1" x14ac:dyDescent="0.25">
      <c r="A147" s="19"/>
      <c r="B147" s="4" t="s">
        <v>4</v>
      </c>
      <c r="C147" s="13">
        <f t="shared" si="75"/>
        <v>0</v>
      </c>
      <c r="D147" s="13">
        <f t="shared" si="90"/>
        <v>0</v>
      </c>
      <c r="E147" s="13">
        <f t="shared" si="90"/>
        <v>0</v>
      </c>
      <c r="F147" s="13">
        <f t="shared" si="90"/>
        <v>0</v>
      </c>
      <c r="G147" s="13">
        <f t="shared" si="90"/>
        <v>0</v>
      </c>
      <c r="H147" s="13">
        <f t="shared" si="90"/>
        <v>0</v>
      </c>
      <c r="I147" s="13">
        <f t="shared" si="90"/>
        <v>0</v>
      </c>
      <c r="J147" s="13">
        <f t="shared" si="90"/>
        <v>0</v>
      </c>
      <c r="K147" s="13">
        <f t="shared" si="90"/>
        <v>0</v>
      </c>
      <c r="L147" s="16" t="s">
        <v>37</v>
      </c>
      <c r="M147" s="12">
        <f t="shared" si="91"/>
        <v>0</v>
      </c>
    </row>
    <row r="148" spans="1:13" s="6" customFormat="1" ht="33" customHeight="1" x14ac:dyDescent="0.25">
      <c r="A148" s="19"/>
      <c r="B148" s="4" t="s">
        <v>2</v>
      </c>
      <c r="C148" s="13">
        <f t="shared" si="75"/>
        <v>415661850.6699999</v>
      </c>
      <c r="D148" s="13">
        <f t="shared" ref="D148:K148" si="92">D140+D128+D120</f>
        <v>74092221.359999999</v>
      </c>
      <c r="E148" s="13">
        <f t="shared" si="92"/>
        <v>48795661.329999998</v>
      </c>
      <c r="F148" s="13">
        <f t="shared" si="92"/>
        <v>48795661.329999998</v>
      </c>
      <c r="G148" s="13">
        <f t="shared" si="92"/>
        <v>48795661.329999998</v>
      </c>
      <c r="H148" s="13">
        <f t="shared" si="92"/>
        <v>48795661.329999998</v>
      </c>
      <c r="I148" s="13">
        <f t="shared" si="92"/>
        <v>48795661.329999998</v>
      </c>
      <c r="J148" s="13">
        <f t="shared" si="92"/>
        <v>48795661.329999998</v>
      </c>
      <c r="K148" s="13">
        <f t="shared" si="92"/>
        <v>48795661.329999998</v>
      </c>
      <c r="L148" s="16" t="s">
        <v>37</v>
      </c>
      <c r="M148" s="12">
        <f t="shared" si="91"/>
        <v>0</v>
      </c>
    </row>
    <row r="149" spans="1:13" s="6" customFormat="1" ht="22.5" customHeight="1" x14ac:dyDescent="0.25">
      <c r="A149" s="19" t="s">
        <v>5</v>
      </c>
      <c r="B149" s="4" t="s">
        <v>1</v>
      </c>
      <c r="C149" s="13">
        <f t="shared" si="75"/>
        <v>4930308569.3000002</v>
      </c>
      <c r="D149" s="13">
        <f t="shared" ref="D149:K149" si="93">D150+D151+D152+D153</f>
        <v>1584475051.3800001</v>
      </c>
      <c r="E149" s="13">
        <f t="shared" si="93"/>
        <v>1249436647.9400001</v>
      </c>
      <c r="F149" s="13">
        <f t="shared" si="93"/>
        <v>160826869.97999999</v>
      </c>
      <c r="G149" s="13">
        <f t="shared" si="93"/>
        <v>367340000</v>
      </c>
      <c r="H149" s="13">
        <f t="shared" si="93"/>
        <v>376840000</v>
      </c>
      <c r="I149" s="13">
        <f t="shared" si="93"/>
        <v>386720000</v>
      </c>
      <c r="J149" s="13">
        <f t="shared" si="93"/>
        <v>396990000</v>
      </c>
      <c r="K149" s="13">
        <f t="shared" si="93"/>
        <v>407680000</v>
      </c>
      <c r="L149" s="16" t="s">
        <v>37</v>
      </c>
      <c r="M149" s="12">
        <f t="shared" si="91"/>
        <v>0</v>
      </c>
    </row>
    <row r="150" spans="1:13" s="6" customFormat="1" ht="50.25" customHeight="1" x14ac:dyDescent="0.25">
      <c r="A150" s="19"/>
      <c r="B150" s="4" t="s">
        <v>3</v>
      </c>
      <c r="C150" s="13">
        <f t="shared" si="75"/>
        <v>77240300</v>
      </c>
      <c r="D150" s="13">
        <f>D155+D160</f>
        <v>36518500</v>
      </c>
      <c r="E150" s="13">
        <f t="shared" ref="E150:K150" si="94">E155+E160</f>
        <v>40721800</v>
      </c>
      <c r="F150" s="13">
        <f t="shared" si="94"/>
        <v>0</v>
      </c>
      <c r="G150" s="13">
        <f t="shared" si="94"/>
        <v>0</v>
      </c>
      <c r="H150" s="13">
        <f t="shared" si="94"/>
        <v>0</v>
      </c>
      <c r="I150" s="13">
        <f t="shared" si="94"/>
        <v>0</v>
      </c>
      <c r="J150" s="13">
        <f t="shared" si="94"/>
        <v>0</v>
      </c>
      <c r="K150" s="13">
        <f t="shared" si="94"/>
        <v>0</v>
      </c>
      <c r="L150" s="16" t="s">
        <v>37</v>
      </c>
      <c r="M150" s="12">
        <f t="shared" si="91"/>
        <v>0</v>
      </c>
    </row>
    <row r="151" spans="1:13" s="6" customFormat="1" ht="47.25" x14ac:dyDescent="0.25">
      <c r="A151" s="19"/>
      <c r="B151" s="4" t="s">
        <v>4</v>
      </c>
      <c r="C151" s="13">
        <f t="shared" si="75"/>
        <v>3330653300</v>
      </c>
      <c r="D151" s="13">
        <f>D156+D161</f>
        <v>948110900</v>
      </c>
      <c r="E151" s="13">
        <f t="shared" ref="E151:K151" si="95">E156+E161</f>
        <v>902359900</v>
      </c>
      <c r="F151" s="13">
        <f t="shared" si="95"/>
        <v>64062500</v>
      </c>
      <c r="G151" s="13">
        <f t="shared" si="95"/>
        <v>263450000</v>
      </c>
      <c r="H151" s="13">
        <f t="shared" si="95"/>
        <v>272950000</v>
      </c>
      <c r="I151" s="13">
        <f t="shared" si="95"/>
        <v>282830000</v>
      </c>
      <c r="J151" s="13">
        <f t="shared" si="95"/>
        <v>293100000</v>
      </c>
      <c r="K151" s="13">
        <f t="shared" si="95"/>
        <v>303790000</v>
      </c>
      <c r="L151" s="16" t="s">
        <v>37</v>
      </c>
      <c r="M151" s="12">
        <f t="shared" si="91"/>
        <v>0</v>
      </c>
    </row>
    <row r="152" spans="1:13" s="6" customFormat="1" ht="36" customHeight="1" x14ac:dyDescent="0.25">
      <c r="A152" s="19"/>
      <c r="B152" s="4" t="s">
        <v>2</v>
      </c>
      <c r="C152" s="13">
        <f t="shared" si="75"/>
        <v>1522409969.3</v>
      </c>
      <c r="D152" s="13">
        <f t="shared" ref="D152:K152" si="96">D148+D113+D91</f>
        <v>599840651.38</v>
      </c>
      <c r="E152" s="13">
        <f t="shared" si="96"/>
        <v>306354947.94</v>
      </c>
      <c r="F152" s="13">
        <f t="shared" si="96"/>
        <v>96764369.979999989</v>
      </c>
      <c r="G152" s="13">
        <f t="shared" si="96"/>
        <v>103889999.99999999</v>
      </c>
      <c r="H152" s="13">
        <f t="shared" si="96"/>
        <v>103889999.99999999</v>
      </c>
      <c r="I152" s="13">
        <f t="shared" si="96"/>
        <v>103889999.99999999</v>
      </c>
      <c r="J152" s="13">
        <f t="shared" si="96"/>
        <v>103889999.99999999</v>
      </c>
      <c r="K152" s="13">
        <f t="shared" si="96"/>
        <v>103889999.99999999</v>
      </c>
      <c r="L152" s="16" t="s">
        <v>37</v>
      </c>
      <c r="M152" s="12">
        <f t="shared" si="91"/>
        <v>0</v>
      </c>
    </row>
    <row r="153" spans="1:13" s="6" customFormat="1" ht="84.75" customHeight="1" x14ac:dyDescent="0.25">
      <c r="A153" s="19"/>
      <c r="B153" s="4" t="s">
        <v>34</v>
      </c>
      <c r="C153" s="13">
        <f t="shared" si="75"/>
        <v>5000</v>
      </c>
      <c r="D153" s="13">
        <f t="shared" ref="D153:K153" si="97">D114+D92</f>
        <v>5000</v>
      </c>
      <c r="E153" s="13">
        <f t="shared" si="97"/>
        <v>0</v>
      </c>
      <c r="F153" s="13">
        <f t="shared" si="97"/>
        <v>0</v>
      </c>
      <c r="G153" s="13">
        <f t="shared" si="97"/>
        <v>0</v>
      </c>
      <c r="H153" s="13">
        <f t="shared" si="97"/>
        <v>0</v>
      </c>
      <c r="I153" s="13">
        <f t="shared" si="97"/>
        <v>0</v>
      </c>
      <c r="J153" s="13">
        <f t="shared" si="97"/>
        <v>0</v>
      </c>
      <c r="K153" s="13">
        <f t="shared" si="97"/>
        <v>0</v>
      </c>
      <c r="L153" s="16" t="s">
        <v>37</v>
      </c>
      <c r="M153" s="12">
        <f t="shared" si="91"/>
        <v>0</v>
      </c>
    </row>
    <row r="154" spans="1:13" s="6" customFormat="1" ht="18.75" customHeight="1" x14ac:dyDescent="0.25">
      <c r="A154" s="19" t="s">
        <v>25</v>
      </c>
      <c r="B154" s="4" t="s">
        <v>1</v>
      </c>
      <c r="C154" s="13">
        <f t="shared" si="75"/>
        <v>4542497329.0900002</v>
      </c>
      <c r="D154" s="13">
        <f t="shared" ref="D154:K154" si="98">D156+D157+D155+D158</f>
        <v>1348652772.54</v>
      </c>
      <c r="E154" s="13">
        <f t="shared" si="98"/>
        <v>1227723938.47</v>
      </c>
      <c r="F154" s="13">
        <f t="shared" si="98"/>
        <v>139114161.32999998</v>
      </c>
      <c r="G154" s="13">
        <f t="shared" si="98"/>
        <v>345627291.35000002</v>
      </c>
      <c r="H154" s="13">
        <f t="shared" si="98"/>
        <v>355127291.35000002</v>
      </c>
      <c r="I154" s="13">
        <f t="shared" si="98"/>
        <v>365007291.35000002</v>
      </c>
      <c r="J154" s="13">
        <f t="shared" si="98"/>
        <v>375277291.35000002</v>
      </c>
      <c r="K154" s="13">
        <f t="shared" si="98"/>
        <v>385967291.35000002</v>
      </c>
      <c r="L154" s="16" t="s">
        <v>37</v>
      </c>
      <c r="M154" s="12">
        <f t="shared" si="91"/>
        <v>0</v>
      </c>
    </row>
    <row r="155" spans="1:13" s="6" customFormat="1" ht="52.5" customHeight="1" x14ac:dyDescent="0.25">
      <c r="A155" s="19"/>
      <c r="B155" s="4" t="s">
        <v>10</v>
      </c>
      <c r="C155" s="13">
        <f t="shared" si="75"/>
        <v>77240300</v>
      </c>
      <c r="D155" s="13">
        <f t="shared" ref="D155:K156" si="99">D89</f>
        <v>36518500</v>
      </c>
      <c r="E155" s="13">
        <f t="shared" si="99"/>
        <v>40721800</v>
      </c>
      <c r="F155" s="13">
        <f t="shared" si="99"/>
        <v>0</v>
      </c>
      <c r="G155" s="13">
        <f t="shared" si="99"/>
        <v>0</v>
      </c>
      <c r="H155" s="13">
        <f t="shared" si="99"/>
        <v>0</v>
      </c>
      <c r="I155" s="13">
        <f t="shared" si="99"/>
        <v>0</v>
      </c>
      <c r="J155" s="13">
        <f t="shared" si="99"/>
        <v>0</v>
      </c>
      <c r="K155" s="13">
        <f t="shared" si="99"/>
        <v>0</v>
      </c>
      <c r="L155" s="16" t="s">
        <v>37</v>
      </c>
      <c r="M155" s="12">
        <f t="shared" si="91"/>
        <v>0</v>
      </c>
    </row>
    <row r="156" spans="1:13" s="6" customFormat="1" ht="49.5" customHeight="1" x14ac:dyDescent="0.25">
      <c r="A156" s="19"/>
      <c r="B156" s="4" t="s">
        <v>4</v>
      </c>
      <c r="C156" s="13">
        <f t="shared" si="75"/>
        <v>3330653300</v>
      </c>
      <c r="D156" s="13">
        <f t="shared" si="99"/>
        <v>948110900</v>
      </c>
      <c r="E156" s="13">
        <f t="shared" si="99"/>
        <v>902359900</v>
      </c>
      <c r="F156" s="13">
        <f t="shared" si="99"/>
        <v>64062500</v>
      </c>
      <c r="G156" s="13">
        <f t="shared" si="99"/>
        <v>263450000</v>
      </c>
      <c r="H156" s="13">
        <f t="shared" si="99"/>
        <v>272950000</v>
      </c>
      <c r="I156" s="13">
        <f t="shared" si="99"/>
        <v>282830000</v>
      </c>
      <c r="J156" s="13">
        <f t="shared" si="99"/>
        <v>293100000</v>
      </c>
      <c r="K156" s="13">
        <f t="shared" si="99"/>
        <v>303790000</v>
      </c>
      <c r="L156" s="16" t="s">
        <v>37</v>
      </c>
      <c r="M156" s="12">
        <f t="shared" si="91"/>
        <v>0</v>
      </c>
    </row>
    <row r="157" spans="1:13" s="6" customFormat="1" ht="35.25" customHeight="1" x14ac:dyDescent="0.25">
      <c r="A157" s="19"/>
      <c r="B157" s="4" t="s">
        <v>2</v>
      </c>
      <c r="C157" s="13">
        <f t="shared" si="75"/>
        <v>1134603729.0900002</v>
      </c>
      <c r="D157" s="13">
        <f>D148+D45+D25+D29+D33+D78+D37+D41</f>
        <v>364023372.54000002</v>
      </c>
      <c r="E157" s="13">
        <f>E148+E45+E25+E29+E33</f>
        <v>284642238.47000003</v>
      </c>
      <c r="F157" s="13">
        <f>F148+F45+F25+F29</f>
        <v>75051661.329999998</v>
      </c>
      <c r="G157" s="13">
        <f>G148+G45+G25+G29+G33</f>
        <v>82177291.349999994</v>
      </c>
      <c r="H157" s="13">
        <f>H148+H45+H25+H29+H33</f>
        <v>82177291.349999994</v>
      </c>
      <c r="I157" s="13">
        <f>I148+I45+I25+I29+I33</f>
        <v>82177291.349999994</v>
      </c>
      <c r="J157" s="13">
        <f>J148+J45+J25+J29+J33</f>
        <v>82177291.349999994</v>
      </c>
      <c r="K157" s="13">
        <f>K148+K45+K25+K29+K33</f>
        <v>82177291.349999994</v>
      </c>
      <c r="L157" s="16" t="s">
        <v>37</v>
      </c>
      <c r="M157" s="12">
        <f t="shared" si="91"/>
        <v>0</v>
      </c>
    </row>
    <row r="158" spans="1:13" s="6" customFormat="1" ht="74.25" customHeight="1" x14ac:dyDescent="0.25">
      <c r="A158" s="19"/>
      <c r="B158" s="4" t="s">
        <v>34</v>
      </c>
      <c r="C158" s="13">
        <f t="shared" si="75"/>
        <v>0</v>
      </c>
      <c r="D158" s="5"/>
      <c r="E158" s="5"/>
      <c r="F158" s="5"/>
      <c r="G158" s="5"/>
      <c r="H158" s="5"/>
      <c r="I158" s="5"/>
      <c r="J158" s="5"/>
      <c r="K158" s="5"/>
      <c r="L158" s="16" t="s">
        <v>37</v>
      </c>
      <c r="M158" s="12">
        <f t="shared" si="91"/>
        <v>0</v>
      </c>
    </row>
    <row r="159" spans="1:13" s="6" customFormat="1" ht="22.5" customHeight="1" x14ac:dyDescent="0.25">
      <c r="A159" s="19" t="s">
        <v>26</v>
      </c>
      <c r="B159" s="4" t="s">
        <v>1</v>
      </c>
      <c r="C159" s="13">
        <f t="shared" si="75"/>
        <v>387611240.20999986</v>
      </c>
      <c r="D159" s="13">
        <f>D161+D162+D160+D163</f>
        <v>235622278.84</v>
      </c>
      <c r="E159" s="13">
        <f t="shared" ref="E159:K159" si="100">E161+E162+E160+E163</f>
        <v>21712709.469999999</v>
      </c>
      <c r="F159" s="13">
        <f t="shared" si="100"/>
        <v>21712708.649999999</v>
      </c>
      <c r="G159" s="13">
        <f t="shared" si="100"/>
        <v>21712708.649999999</v>
      </c>
      <c r="H159" s="13">
        <f t="shared" si="100"/>
        <v>21712708.649999999</v>
      </c>
      <c r="I159" s="13">
        <f t="shared" si="100"/>
        <v>21712708.649999999</v>
      </c>
      <c r="J159" s="13">
        <f t="shared" si="100"/>
        <v>21712708.649999999</v>
      </c>
      <c r="K159" s="13">
        <f t="shared" si="100"/>
        <v>21712708.649999999</v>
      </c>
      <c r="L159" s="16" t="s">
        <v>37</v>
      </c>
      <c r="M159" s="12">
        <f t="shared" si="91"/>
        <v>0</v>
      </c>
    </row>
    <row r="160" spans="1:13" s="6" customFormat="1" ht="47.25" x14ac:dyDescent="0.25">
      <c r="A160" s="19"/>
      <c r="B160" s="4" t="s">
        <v>10</v>
      </c>
      <c r="C160" s="13">
        <f t="shared" si="75"/>
        <v>0</v>
      </c>
      <c r="D160" s="5">
        <f t="shared" ref="D160:K160" si="101">D111</f>
        <v>0</v>
      </c>
      <c r="E160" s="5">
        <f t="shared" si="101"/>
        <v>0</v>
      </c>
      <c r="F160" s="5">
        <f t="shared" si="101"/>
        <v>0</v>
      </c>
      <c r="G160" s="5">
        <f t="shared" si="101"/>
        <v>0</v>
      </c>
      <c r="H160" s="5">
        <f t="shared" si="101"/>
        <v>0</v>
      </c>
      <c r="I160" s="5">
        <f t="shared" si="101"/>
        <v>0</v>
      </c>
      <c r="J160" s="5">
        <f t="shared" si="101"/>
        <v>0</v>
      </c>
      <c r="K160" s="5">
        <f t="shared" si="101"/>
        <v>0</v>
      </c>
      <c r="L160" s="16" t="s">
        <v>37</v>
      </c>
      <c r="M160" s="12">
        <f t="shared" si="91"/>
        <v>0</v>
      </c>
    </row>
    <row r="161" spans="1:13" s="6" customFormat="1" ht="47.25" x14ac:dyDescent="0.25">
      <c r="A161" s="19"/>
      <c r="B161" s="4" t="s">
        <v>4</v>
      </c>
      <c r="C161" s="13">
        <f t="shared" si="75"/>
        <v>0</v>
      </c>
      <c r="D161" s="5">
        <f t="shared" ref="D161:K161" si="102">D104</f>
        <v>0</v>
      </c>
      <c r="E161" s="5">
        <f t="shared" si="102"/>
        <v>0</v>
      </c>
      <c r="F161" s="5">
        <f t="shared" si="102"/>
        <v>0</v>
      </c>
      <c r="G161" s="5">
        <f t="shared" si="102"/>
        <v>0</v>
      </c>
      <c r="H161" s="5">
        <f t="shared" si="102"/>
        <v>0</v>
      </c>
      <c r="I161" s="5">
        <f t="shared" si="102"/>
        <v>0</v>
      </c>
      <c r="J161" s="5">
        <f t="shared" si="102"/>
        <v>0</v>
      </c>
      <c r="K161" s="5">
        <f t="shared" si="102"/>
        <v>0</v>
      </c>
      <c r="L161" s="16" t="s">
        <v>37</v>
      </c>
      <c r="M161" s="12">
        <f t="shared" si="91"/>
        <v>0</v>
      </c>
    </row>
    <row r="162" spans="1:13" s="6" customFormat="1" ht="31.5" x14ac:dyDescent="0.25">
      <c r="A162" s="19"/>
      <c r="B162" s="4" t="s">
        <v>2</v>
      </c>
      <c r="C162" s="13">
        <f t="shared" si="75"/>
        <v>387606240.20999986</v>
      </c>
      <c r="D162" s="13">
        <f>D109+D105+D82</f>
        <v>235617278.84</v>
      </c>
      <c r="E162" s="13">
        <f t="shared" ref="E162:K162" si="103">E109+E105+E82</f>
        <v>21712709.469999999</v>
      </c>
      <c r="F162" s="13">
        <f t="shared" si="103"/>
        <v>21712708.649999999</v>
      </c>
      <c r="G162" s="13">
        <f t="shared" si="103"/>
        <v>21712708.649999999</v>
      </c>
      <c r="H162" s="13">
        <f t="shared" si="103"/>
        <v>21712708.649999999</v>
      </c>
      <c r="I162" s="13">
        <f t="shared" si="103"/>
        <v>21712708.649999999</v>
      </c>
      <c r="J162" s="13">
        <f t="shared" si="103"/>
        <v>21712708.649999999</v>
      </c>
      <c r="K162" s="13">
        <f t="shared" si="103"/>
        <v>21712708.649999999</v>
      </c>
      <c r="L162" s="16" t="s">
        <v>37</v>
      </c>
      <c r="M162" s="12">
        <f t="shared" si="91"/>
        <v>0</v>
      </c>
    </row>
    <row r="163" spans="1:13" s="6" customFormat="1" ht="75" customHeight="1" x14ac:dyDescent="0.25">
      <c r="A163" s="19"/>
      <c r="B163" s="4" t="s">
        <v>34</v>
      </c>
      <c r="C163" s="13">
        <f t="shared" si="75"/>
        <v>5000</v>
      </c>
      <c r="D163" s="13">
        <f>D83</f>
        <v>5000</v>
      </c>
      <c r="E163" s="5">
        <f t="shared" ref="E163:K163" si="104">E114</f>
        <v>0</v>
      </c>
      <c r="F163" s="5">
        <f t="shared" si="104"/>
        <v>0</v>
      </c>
      <c r="G163" s="5">
        <f t="shared" si="104"/>
        <v>0</v>
      </c>
      <c r="H163" s="5">
        <f t="shared" si="104"/>
        <v>0</v>
      </c>
      <c r="I163" s="5">
        <f t="shared" si="104"/>
        <v>0</v>
      </c>
      <c r="J163" s="5">
        <f t="shared" si="104"/>
        <v>0</v>
      </c>
      <c r="K163" s="5">
        <f t="shared" si="104"/>
        <v>0</v>
      </c>
      <c r="L163" s="16" t="s">
        <v>37</v>
      </c>
      <c r="M163" s="12">
        <f>SUM(D163:K163)-C163</f>
        <v>0</v>
      </c>
    </row>
    <row r="164" spans="1:13" s="8" customFormat="1" ht="21.75" customHeight="1" x14ac:dyDescent="0.35">
      <c r="A164" s="19" t="s">
        <v>61</v>
      </c>
      <c r="B164" s="4" t="s">
        <v>1</v>
      </c>
      <c r="C164" s="13">
        <f t="shared" ref="C164:C168" si="105">SUM(D164:K164)</f>
        <v>200000</v>
      </c>
      <c r="D164" s="13">
        <f t="shared" ref="D164:K164" si="106">D166+D167+D165+D168</f>
        <v>200000</v>
      </c>
      <c r="E164" s="13">
        <f t="shared" si="106"/>
        <v>0</v>
      </c>
      <c r="F164" s="13">
        <f t="shared" si="106"/>
        <v>0</v>
      </c>
      <c r="G164" s="13">
        <f t="shared" si="106"/>
        <v>0</v>
      </c>
      <c r="H164" s="13">
        <f t="shared" si="106"/>
        <v>0</v>
      </c>
      <c r="I164" s="13">
        <f t="shared" si="106"/>
        <v>0</v>
      </c>
      <c r="J164" s="13">
        <f t="shared" si="106"/>
        <v>0</v>
      </c>
      <c r="K164" s="13">
        <f t="shared" si="106"/>
        <v>0</v>
      </c>
      <c r="L164" s="16" t="s">
        <v>37</v>
      </c>
    </row>
    <row r="165" spans="1:13" ht="48.75" customHeight="1" x14ac:dyDescent="0.25">
      <c r="A165" s="19"/>
      <c r="B165" s="4" t="s">
        <v>10</v>
      </c>
      <c r="C165" s="13">
        <f t="shared" si="105"/>
        <v>0</v>
      </c>
      <c r="D165" s="5">
        <f t="shared" ref="D165:K165" si="107">D116</f>
        <v>0</v>
      </c>
      <c r="E165" s="5">
        <f t="shared" si="107"/>
        <v>0</v>
      </c>
      <c r="F165" s="5">
        <f t="shared" si="107"/>
        <v>0</v>
      </c>
      <c r="G165" s="5">
        <f t="shared" si="107"/>
        <v>0</v>
      </c>
      <c r="H165" s="5">
        <f t="shared" si="107"/>
        <v>0</v>
      </c>
      <c r="I165" s="5">
        <f t="shared" si="107"/>
        <v>0</v>
      </c>
      <c r="J165" s="5">
        <f t="shared" si="107"/>
        <v>0</v>
      </c>
      <c r="K165" s="5">
        <f t="shared" si="107"/>
        <v>0</v>
      </c>
      <c r="L165" s="16" t="s">
        <v>37</v>
      </c>
    </row>
    <row r="166" spans="1:13" ht="49.5" customHeight="1" x14ac:dyDescent="0.25">
      <c r="A166" s="19"/>
      <c r="B166" s="4" t="s">
        <v>4</v>
      </c>
      <c r="C166" s="13">
        <f t="shared" si="105"/>
        <v>0</v>
      </c>
      <c r="D166" s="5"/>
      <c r="E166" s="5"/>
      <c r="F166" s="5"/>
      <c r="G166" s="5"/>
      <c r="H166" s="5"/>
      <c r="I166" s="5"/>
      <c r="J166" s="5"/>
      <c r="K166" s="5"/>
      <c r="L166" s="16" t="s">
        <v>37</v>
      </c>
    </row>
    <row r="167" spans="1:13" ht="32.25" customHeight="1" x14ac:dyDescent="0.25">
      <c r="A167" s="19"/>
      <c r="B167" s="4" t="s">
        <v>2</v>
      </c>
      <c r="C167" s="13">
        <f t="shared" si="105"/>
        <v>200000</v>
      </c>
      <c r="D167" s="13">
        <f>D87</f>
        <v>200000</v>
      </c>
      <c r="E167" s="13"/>
      <c r="F167" s="13"/>
      <c r="G167" s="13"/>
      <c r="H167" s="13"/>
      <c r="I167" s="13"/>
      <c r="J167" s="13"/>
      <c r="K167" s="13"/>
      <c r="L167" s="16" t="s">
        <v>37</v>
      </c>
    </row>
    <row r="168" spans="1:13" ht="72.75" customHeight="1" x14ac:dyDescent="0.25">
      <c r="A168" s="19"/>
      <c r="B168" s="4" t="s">
        <v>34</v>
      </c>
      <c r="C168" s="13">
        <f t="shared" si="105"/>
        <v>0</v>
      </c>
      <c r="D168" s="13"/>
      <c r="E168" s="5"/>
      <c r="F168" s="5"/>
      <c r="G168" s="5"/>
      <c r="H168" s="5"/>
      <c r="I168" s="5"/>
      <c r="J168" s="5"/>
      <c r="K168" s="5"/>
      <c r="L168" s="16" t="s">
        <v>37</v>
      </c>
    </row>
    <row r="175" spans="1:13" x14ac:dyDescent="0.25">
      <c r="D175" s="3"/>
      <c r="E175" s="3"/>
      <c r="F175" s="3"/>
      <c r="G175" s="3"/>
    </row>
  </sheetData>
  <autoFilter ref="A13:L163"/>
  <mergeCells count="80">
    <mergeCell ref="A54:A57"/>
    <mergeCell ref="A42:A45"/>
    <mergeCell ref="A62:A65"/>
    <mergeCell ref="L62:L65"/>
    <mergeCell ref="L70:L73"/>
    <mergeCell ref="A70:A74"/>
    <mergeCell ref="A116:L116"/>
    <mergeCell ref="A110:A114"/>
    <mergeCell ref="A66:A69"/>
    <mergeCell ref="A115:L115"/>
    <mergeCell ref="A106:A109"/>
    <mergeCell ref="L95:L97"/>
    <mergeCell ref="L102:L105"/>
    <mergeCell ref="A102:A105"/>
    <mergeCell ref="A95:A97"/>
    <mergeCell ref="A79:A83"/>
    <mergeCell ref="A84:A87"/>
    <mergeCell ref="A75:A78"/>
    <mergeCell ref="A98:A101"/>
    <mergeCell ref="A88:A92"/>
    <mergeCell ref="A93:L93"/>
    <mergeCell ref="A94:L94"/>
    <mergeCell ref="A164:A168"/>
    <mergeCell ref="L38:L41"/>
    <mergeCell ref="L46:L49"/>
    <mergeCell ref="L75:L78"/>
    <mergeCell ref="L66:L69"/>
    <mergeCell ref="L79:L83"/>
    <mergeCell ref="L84:L87"/>
    <mergeCell ref="A154:A158"/>
    <mergeCell ref="A159:A163"/>
    <mergeCell ref="A149:A153"/>
    <mergeCell ref="A145:A148"/>
    <mergeCell ref="A141:A144"/>
    <mergeCell ref="L137:L140"/>
    <mergeCell ref="A46:A49"/>
    <mergeCell ref="A50:A53"/>
    <mergeCell ref="A58:A61"/>
    <mergeCell ref="L141:L144"/>
    <mergeCell ref="A129:A132"/>
    <mergeCell ref="A121:A124"/>
    <mergeCell ref="A117:A120"/>
    <mergeCell ref="A137:A140"/>
    <mergeCell ref="L129:L132"/>
    <mergeCell ref="A125:A128"/>
    <mergeCell ref="A133:A136"/>
    <mergeCell ref="L133:L136"/>
    <mergeCell ref="L125:L128"/>
    <mergeCell ref="L121:L124"/>
    <mergeCell ref="L117:L120"/>
    <mergeCell ref="L106:L109"/>
    <mergeCell ref="L98:L101"/>
    <mergeCell ref="J1:K1"/>
    <mergeCell ref="J2:L2"/>
    <mergeCell ref="J3:L3"/>
    <mergeCell ref="J4:L4"/>
    <mergeCell ref="L54:L57"/>
    <mergeCell ref="L50:L53"/>
    <mergeCell ref="L58:L61"/>
    <mergeCell ref="L34:L37"/>
    <mergeCell ref="L30:L33"/>
    <mergeCell ref="D11:K12"/>
    <mergeCell ref="A15:L15"/>
    <mergeCell ref="A16:L16"/>
    <mergeCell ref="A17:L17"/>
    <mergeCell ref="A22:A25"/>
    <mergeCell ref="A26:A29"/>
    <mergeCell ref="L22:L25"/>
    <mergeCell ref="L42:L45"/>
    <mergeCell ref="A9:L9"/>
    <mergeCell ref="L11:L13"/>
    <mergeCell ref="L26:L29"/>
    <mergeCell ref="L18:L21"/>
    <mergeCell ref="A11:A13"/>
    <mergeCell ref="B11:B13"/>
    <mergeCell ref="C11:C13"/>
    <mergeCell ref="A30:A33"/>
    <mergeCell ref="A38:A41"/>
    <mergeCell ref="A34:A37"/>
    <mergeCell ref="A18:A21"/>
  </mergeCells>
  <pageMargins left="0.78740157480314965" right="0.51181102362204722" top="1.3779527559055118" bottom="0.59055118110236227" header="0.31496062992125984" footer="0.31496062992125984"/>
  <pageSetup paperSize="8" scale="66" firstPageNumber="5" fitToHeight="0" orientation="landscape" useFirstPageNumber="1" r:id="rId1"/>
  <headerFooter>
    <oddHeader>&amp;C&amp;"Times New Roman,обычный"&amp;18&amp;P</oddHeader>
  </headerFooter>
  <rowBreaks count="3" manualBreakCount="3">
    <brk id="33" max="11" man="1"/>
    <brk id="57" max="11" man="1"/>
    <brk id="10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2023-04-24T07:04:08Z</dcterms:modified>
</cp:coreProperties>
</file>