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lapkina_ni\Desktop\Документы\ПКР\Отчеты по ПКР\2024\Отчет социалка\"/>
    </mc:Choice>
  </mc:AlternateContent>
  <bookViews>
    <workbookView xWindow="0" yWindow="0" windowWidth="21570" windowHeight="8070"/>
  </bookViews>
  <sheets>
    <sheet name="приложение 2" sheetId="18" r:id="rId1"/>
  </sheets>
  <externalReferences>
    <externalReference r:id="rId2"/>
    <externalReference r:id="rId3"/>
  </externalReferences>
  <calcPr calcId="162913"/>
</workbook>
</file>

<file path=xl/calcChain.xml><?xml version="1.0" encoding="utf-8"?>
<calcChain xmlns="http://schemas.openxmlformats.org/spreadsheetml/2006/main">
  <c r="X48" i="18" l="1"/>
  <c r="J78" i="18" l="1"/>
  <c r="N78" i="18"/>
  <c r="R78" i="18"/>
  <c r="X78" i="18"/>
  <c r="G78" i="18"/>
  <c r="H78" i="18"/>
  <c r="I78" i="18"/>
  <c r="K78" i="18"/>
  <c r="L78" i="18"/>
  <c r="M78" i="18"/>
  <c r="O78" i="18"/>
  <c r="P78" i="18"/>
  <c r="Q78" i="18"/>
  <c r="S78" i="18"/>
  <c r="U78" i="18"/>
  <c r="W78" i="18"/>
  <c r="B88" i="18"/>
  <c r="C88" i="18"/>
  <c r="D88" i="18"/>
  <c r="T88" i="18"/>
  <c r="T89" i="18" s="1"/>
  <c r="T90" i="18" s="1"/>
  <c r="B89" i="18"/>
  <c r="C89" i="18"/>
  <c r="C90" i="18" s="1"/>
  <c r="D89" i="18"/>
  <c r="D90" i="18" s="1"/>
  <c r="E89" i="18"/>
  <c r="E90" i="18" s="1"/>
  <c r="F89" i="18"/>
  <c r="G89" i="18"/>
  <c r="G90" i="18" s="1"/>
  <c r="H89" i="18"/>
  <c r="I89" i="18"/>
  <c r="J89" i="18"/>
  <c r="K89" i="18"/>
  <c r="K90" i="18" s="1"/>
  <c r="L89" i="18"/>
  <c r="L90" i="18" s="1"/>
  <c r="M89" i="18"/>
  <c r="N89" i="18"/>
  <c r="O89" i="18"/>
  <c r="O90" i="18" s="1"/>
  <c r="P89" i="18"/>
  <c r="P90" i="18" s="1"/>
  <c r="Q89" i="18"/>
  <c r="Q90" i="18" s="1"/>
  <c r="R89" i="18"/>
  <c r="S89" i="18"/>
  <c r="S90" i="18" s="1"/>
  <c r="U89" i="18"/>
  <c r="U90" i="18" s="1"/>
  <c r="V89" i="18"/>
  <c r="V90" i="18" s="1"/>
  <c r="W89" i="18"/>
  <c r="W90" i="18" s="1"/>
  <c r="Y89" i="18"/>
  <c r="Y90" i="18" s="1"/>
  <c r="B90" i="18"/>
  <c r="F90" i="18"/>
  <c r="H90" i="18"/>
  <c r="I90" i="18"/>
  <c r="J90" i="18"/>
  <c r="M90" i="18"/>
  <c r="N90" i="18"/>
  <c r="R90" i="18"/>
  <c r="B93" i="18"/>
  <c r="C93" i="18"/>
  <c r="C98" i="18" s="1"/>
  <c r="C99" i="18" s="1"/>
  <c r="D93" i="18"/>
  <c r="B94" i="18"/>
  <c r="B95" i="18"/>
  <c r="B98" i="18"/>
  <c r="B99" i="18" s="1"/>
  <c r="D98" i="18"/>
  <c r="D99" i="18" s="1"/>
  <c r="E98" i="18"/>
  <c r="F98" i="18"/>
  <c r="F99" i="18" s="1"/>
  <c r="G98" i="18"/>
  <c r="G99" i="18" s="1"/>
  <c r="H98" i="18"/>
  <c r="H99" i="18" s="1"/>
  <c r="I98" i="18"/>
  <c r="J98" i="18"/>
  <c r="J99" i="18" s="1"/>
  <c r="K98" i="18"/>
  <c r="L98" i="18"/>
  <c r="L99" i="18" s="1"/>
  <c r="M98" i="18"/>
  <c r="N98" i="18"/>
  <c r="N99" i="18" s="1"/>
  <c r="O98" i="18"/>
  <c r="O99" i="18" s="1"/>
  <c r="P98" i="18"/>
  <c r="P99" i="18" s="1"/>
  <c r="Q98" i="18"/>
  <c r="R98" i="18"/>
  <c r="R99" i="18" s="1"/>
  <c r="S98" i="18"/>
  <c r="T98" i="18"/>
  <c r="T99" i="18" s="1"/>
  <c r="U98" i="18"/>
  <c r="V98" i="18"/>
  <c r="V99" i="18" s="1"/>
  <c r="W98" i="18"/>
  <c r="W99" i="18" s="1"/>
  <c r="Y98" i="18"/>
  <c r="Y99" i="18" s="1"/>
  <c r="E99" i="18"/>
  <c r="I99" i="18"/>
  <c r="K99" i="18"/>
  <c r="M99" i="18"/>
  <c r="Q99" i="18"/>
  <c r="S99" i="18"/>
  <c r="U99" i="18"/>
  <c r="X81" i="18"/>
  <c r="X80" i="18"/>
  <c r="R81" i="18"/>
  <c r="Q81" i="18"/>
  <c r="P81" i="18"/>
  <c r="O81" i="18"/>
  <c r="N81" i="18"/>
  <c r="M81" i="18"/>
  <c r="L81" i="18"/>
  <c r="K81" i="18"/>
  <c r="J81" i="18"/>
  <c r="I81" i="18"/>
  <c r="H81" i="18"/>
  <c r="G81" i="18"/>
  <c r="F81" i="18"/>
  <c r="E81" i="18"/>
  <c r="D81" i="18"/>
  <c r="C81" i="18"/>
  <c r="B80" i="18"/>
  <c r="B81" i="18" s="1"/>
  <c r="X60" i="18"/>
  <c r="Y60" i="18"/>
  <c r="W60" i="18"/>
  <c r="U60" i="18"/>
  <c r="S60" i="18"/>
  <c r="R60" i="18"/>
  <c r="Q60" i="18"/>
  <c r="P60" i="18"/>
  <c r="O60" i="18"/>
  <c r="N60" i="18"/>
  <c r="M60" i="18"/>
  <c r="L60" i="18"/>
  <c r="K60" i="18"/>
  <c r="J60" i="18"/>
  <c r="I60" i="18"/>
  <c r="H60" i="18"/>
  <c r="G60" i="18"/>
  <c r="F60" i="18"/>
  <c r="E60" i="18"/>
  <c r="D60" i="18"/>
  <c r="C60" i="18"/>
  <c r="E48" i="18"/>
  <c r="F48" i="18"/>
  <c r="G48" i="18"/>
  <c r="H48" i="18"/>
  <c r="I48" i="18"/>
  <c r="J48" i="18"/>
  <c r="K48" i="18"/>
  <c r="L48" i="18"/>
  <c r="M48" i="18"/>
  <c r="N48" i="18"/>
  <c r="O48" i="18"/>
  <c r="P48" i="18"/>
  <c r="Q48" i="18"/>
  <c r="R48" i="18"/>
  <c r="S48" i="18"/>
  <c r="U48" i="18"/>
  <c r="W48" i="18"/>
  <c r="Y48" i="18"/>
  <c r="B50" i="18"/>
  <c r="B51" i="18"/>
  <c r="B52" i="18"/>
  <c r="T52" i="18"/>
  <c r="V52" i="18"/>
  <c r="Y70" i="18"/>
  <c r="Y85" i="18" s="1"/>
  <c r="Y63" i="18"/>
  <c r="X63" i="18"/>
  <c r="Y14" i="18"/>
  <c r="Y100" i="18" l="1"/>
  <c r="Y64" i="18"/>
  <c r="W70" i="18"/>
  <c r="W85" i="18" s="1"/>
  <c r="W63" i="18"/>
  <c r="V63" i="18"/>
  <c r="V53" i="18"/>
  <c r="V60" i="18" s="1"/>
  <c r="V32" i="18"/>
  <c r="V31" i="18"/>
  <c r="V30" i="18"/>
  <c r="W14" i="18"/>
  <c r="V14" i="18"/>
  <c r="V48" i="18" l="1"/>
  <c r="W64" i="18"/>
  <c r="V64" i="18"/>
  <c r="W100" i="18"/>
  <c r="U70" i="18"/>
  <c r="U85" i="18" s="1"/>
  <c r="U63" i="18"/>
  <c r="T63" i="18"/>
  <c r="U14" i="18"/>
  <c r="T14" i="18"/>
  <c r="U100" i="18" l="1"/>
  <c r="U64" i="18"/>
  <c r="A73" i="18"/>
  <c r="B73" i="18"/>
  <c r="T73" i="18" l="1"/>
  <c r="T78" i="18" s="1"/>
  <c r="V73" i="18"/>
  <c r="B72" i="18"/>
  <c r="B78" i="18" s="1"/>
  <c r="C72" i="18"/>
  <c r="D72" i="18"/>
  <c r="A68" i="18"/>
  <c r="B68" i="18"/>
  <c r="V85" i="18" l="1"/>
  <c r="V78" i="18"/>
  <c r="T68" i="18"/>
  <c r="T70" i="18" s="1"/>
  <c r="T85" i="18" s="1"/>
  <c r="V68" i="18"/>
  <c r="V100" i="18" s="1"/>
  <c r="T54" i="18"/>
  <c r="T55" i="18"/>
  <c r="B54" i="18"/>
  <c r="B55" i="18"/>
  <c r="A54" i="18"/>
  <c r="A55" i="18"/>
  <c r="T53" i="18" l="1"/>
  <c r="T60" i="18" s="1"/>
  <c r="T34" i="18"/>
  <c r="T35" i="18"/>
  <c r="B34" i="18"/>
  <c r="B35" i="18"/>
  <c r="A34" i="18"/>
  <c r="A35" i="18"/>
  <c r="T32" i="18"/>
  <c r="T31" i="18"/>
  <c r="T30" i="18"/>
  <c r="T48" i="18" l="1"/>
  <c r="T100" i="18" s="1"/>
  <c r="H70" i="18"/>
  <c r="H85" i="18" s="1"/>
  <c r="I70" i="18"/>
  <c r="I85" i="18" s="1"/>
  <c r="J70" i="18"/>
  <c r="J85" i="18" s="1"/>
  <c r="K70" i="18"/>
  <c r="K85" i="18" s="1"/>
  <c r="L70" i="18"/>
  <c r="L85" i="18" s="1"/>
  <c r="M70" i="18"/>
  <c r="M85" i="18" s="1"/>
  <c r="N70" i="18"/>
  <c r="N85" i="18" s="1"/>
  <c r="O70" i="18"/>
  <c r="O85" i="18" s="1"/>
  <c r="P70" i="18"/>
  <c r="P85" i="18" s="1"/>
  <c r="Q70" i="18"/>
  <c r="Q85" i="18" s="1"/>
  <c r="R70" i="18"/>
  <c r="R85" i="18" s="1"/>
  <c r="S70" i="18"/>
  <c r="S85" i="18" s="1"/>
  <c r="H63" i="18"/>
  <c r="I63" i="18"/>
  <c r="J63" i="18"/>
  <c r="K63" i="18"/>
  <c r="L63" i="18"/>
  <c r="M63" i="18"/>
  <c r="N63" i="18"/>
  <c r="O63" i="18"/>
  <c r="P63" i="18"/>
  <c r="Q63" i="18"/>
  <c r="R63" i="18"/>
  <c r="S63" i="18"/>
  <c r="H14" i="18"/>
  <c r="I14" i="18"/>
  <c r="J14" i="18"/>
  <c r="K14" i="18"/>
  <c r="L14" i="18"/>
  <c r="M14" i="18"/>
  <c r="N14" i="18"/>
  <c r="O14" i="18"/>
  <c r="P14" i="18"/>
  <c r="Q14" i="18"/>
  <c r="R14" i="18"/>
  <c r="S14" i="18"/>
  <c r="E70" i="18"/>
  <c r="E85" i="18" s="1"/>
  <c r="F70" i="18"/>
  <c r="F85" i="18" s="1"/>
  <c r="G70" i="18"/>
  <c r="G85" i="18" s="1"/>
  <c r="D67" i="18"/>
  <c r="D70" i="18" s="1"/>
  <c r="D85" i="18" s="1"/>
  <c r="C67" i="18"/>
  <c r="C70" i="18" s="1"/>
  <c r="C85" i="18" s="1"/>
  <c r="B67" i="18"/>
  <c r="B70" i="18" s="1"/>
  <c r="B85" i="18" s="1"/>
  <c r="E63" i="18"/>
  <c r="F63" i="18"/>
  <c r="G63" i="18"/>
  <c r="B62" i="18"/>
  <c r="B63" i="18" s="1"/>
  <c r="E14" i="18"/>
  <c r="F14" i="18"/>
  <c r="G14" i="18"/>
  <c r="B53" i="18"/>
  <c r="B60" i="18" s="1"/>
  <c r="B17" i="18"/>
  <c r="B18" i="18"/>
  <c r="B19" i="18"/>
  <c r="B20" i="18"/>
  <c r="B21" i="18"/>
  <c r="B22" i="18"/>
  <c r="B23" i="18"/>
  <c r="B24" i="18"/>
  <c r="B25" i="18"/>
  <c r="B26" i="18"/>
  <c r="B27" i="18"/>
  <c r="B28" i="18"/>
  <c r="B29" i="18"/>
  <c r="B30" i="18"/>
  <c r="B31" i="18"/>
  <c r="B32" i="18"/>
  <c r="B33" i="18"/>
  <c r="B16" i="18"/>
  <c r="B9" i="18"/>
  <c r="B14" i="18" s="1"/>
  <c r="D14" i="18"/>
  <c r="C14" i="18"/>
  <c r="D28" i="18"/>
  <c r="C28" i="18"/>
  <c r="D26" i="18"/>
  <c r="C26" i="18"/>
  <c r="D25" i="18"/>
  <c r="C25" i="18"/>
  <c r="D24" i="18"/>
  <c r="C24" i="18"/>
  <c r="D23" i="18"/>
  <c r="C23" i="18"/>
  <c r="D22" i="18"/>
  <c r="C22" i="18"/>
  <c r="D21" i="18"/>
  <c r="C21" i="18"/>
  <c r="D20" i="18"/>
  <c r="C20" i="18"/>
  <c r="D19" i="18"/>
  <c r="D48" i="18" s="1"/>
  <c r="C19" i="18"/>
  <c r="C48" i="18" s="1"/>
  <c r="C62" i="18"/>
  <c r="C63" i="18" s="1"/>
  <c r="D62" i="18"/>
  <c r="D63" i="18" s="1"/>
  <c r="B48" i="18" l="1"/>
  <c r="Q64" i="18"/>
  <c r="I64" i="18"/>
  <c r="I100" i="18" s="1"/>
  <c r="T64" i="18"/>
  <c r="N64" i="18"/>
  <c r="N100" i="18" s="1"/>
  <c r="F64" i="18"/>
  <c r="P64" i="18"/>
  <c r="P100" i="18" s="1"/>
  <c r="L64" i="18"/>
  <c r="L100" i="18" s="1"/>
  <c r="H64" i="18"/>
  <c r="H100" i="18" s="1"/>
  <c r="G64" i="18"/>
  <c r="G100" i="18" s="1"/>
  <c r="R64" i="18"/>
  <c r="R100" i="18" s="1"/>
  <c r="J64" i="18"/>
  <c r="J100" i="18" s="1"/>
  <c r="D64" i="18"/>
  <c r="D100" i="18" s="1"/>
  <c r="E64" i="18"/>
  <c r="E100" i="18" s="1"/>
  <c r="S64" i="18"/>
  <c r="S100" i="18" s="1"/>
  <c r="O64" i="18"/>
  <c r="O100" i="18" s="1"/>
  <c r="K64" i="18"/>
  <c r="K100" i="18" s="1"/>
  <c r="M64" i="18"/>
  <c r="M100" i="18" s="1"/>
  <c r="Q100" i="18"/>
  <c r="C64" i="18"/>
  <c r="C100" i="18" s="1"/>
  <c r="F100" i="18"/>
  <c r="B64" i="18" l="1"/>
  <c r="B100" i="18" s="1"/>
</calcChain>
</file>

<file path=xl/sharedStrings.xml><?xml version="1.0" encoding="utf-8"?>
<sst xmlns="http://schemas.openxmlformats.org/spreadsheetml/2006/main" count="138" uniqueCount="110">
  <si>
    <t>2014 год</t>
  </si>
  <si>
    <t>2015 год</t>
  </si>
  <si>
    <t xml:space="preserve">Наименование </t>
  </si>
  <si>
    <t>2018 год</t>
  </si>
  <si>
    <t>2019 год</t>
  </si>
  <si>
    <t>2020 год</t>
  </si>
  <si>
    <t>Строительство объектов образования</t>
  </si>
  <si>
    <t>Строительство объектов дошкольного образования</t>
  </si>
  <si>
    <t>Общая стоимость, рублей</t>
  </si>
  <si>
    <t xml:space="preserve">Детский сад в поселке Лунный  города Сургута
(300 мест)
</t>
  </si>
  <si>
    <t>Строительство объектов общего образования</t>
  </si>
  <si>
    <t>Школа - детский сад № 1 в микрорайоне 38 
(100 учащ. / 200 мест)</t>
  </si>
  <si>
    <t xml:space="preserve">Средняя общеобразовательная школа  
в микрорайоне  34  г.Сургута
(на 1500 мест)
</t>
  </si>
  <si>
    <t>Средняя общеобразовательная школа 
в микрорайоне  32 г.Сургута
(на 900 мест)</t>
  </si>
  <si>
    <t>Средняя общеобразовательная школа  
в микрорайоне 33  г.Сургута
(на 900 мест)</t>
  </si>
  <si>
    <t xml:space="preserve">Средняя общеобразовательная школа  
в микрорайоне  35  г.Сургута
(на 1500 мест)
</t>
  </si>
  <si>
    <t xml:space="preserve">Средняя общеобразовательная школа  
№ 5 в 16А микрорайоне   г.Сургута. 
Блок 3 на 900 учащихся
(на 900 мест)
</t>
  </si>
  <si>
    <t xml:space="preserve">Средняя общеобразовательная школа  
в микрорайоне 20А г.Сургута
(на 990 мест)
</t>
  </si>
  <si>
    <t xml:space="preserve">Средняя общеобразовательная школа  
в микрорайоне 5А г.Сургута
(на 1500 мест)
</t>
  </si>
  <si>
    <t xml:space="preserve">Средняя общеобразовательная школа  
в микрорайоне 38 г.Сургута
(на 1500 мест)
</t>
  </si>
  <si>
    <t xml:space="preserve">Средняя общеобразовательная школа  
в микрорайоне 42 г.Сургута
(на 900 мест)
</t>
  </si>
  <si>
    <t xml:space="preserve">Школа-детский сад в микрорайоне 45  г.Сургута
(на 300 учащ./200  мест)
</t>
  </si>
  <si>
    <t xml:space="preserve">Средняя общеобразовательная школа  
в микрорайоне 30А г.Сургута
(на 1500 мест)
</t>
  </si>
  <si>
    <t xml:space="preserve">Средняя общеобразовательная школа  
в микрорайоне 43 г.Сургута
(на 990 мест)
</t>
  </si>
  <si>
    <t xml:space="preserve">Средняя общеобразовательная школа  
в микрорайоне 30 г.Сургута
(на 1500 мест)
</t>
  </si>
  <si>
    <t xml:space="preserve">Средняя общеобразовательная школа  
в микрорайоне 24  г.Сургута
(на 1500 мест)
</t>
  </si>
  <si>
    <t>Средняя школа  №31 
в микрорайоне 31 "Б"  г.Сургута. Блок 2
(на 990 мест)</t>
  </si>
  <si>
    <t xml:space="preserve">Средняя общеобразовательная школа  №  9 
в микрорайоне 39  г.Сургута. Блок 2
(на 550 мест)
</t>
  </si>
  <si>
    <t>Образовательный комплекс в микрорайоне 44 г.Сургута
(средняя школа на 1200 учащихся,
детский сад на 350 мест,
учреждение дополнительного образования технической направленности "Технополис" на 250 мест (в том числе "Кванториум" на 60 мест)</t>
  </si>
  <si>
    <t>Строительство спортивных центров с универсальным игровым залом на территории образовательных учреждений</t>
  </si>
  <si>
    <t>Спортивный центр с универсальным игровым залом 
№ 8 (МБОУ СОШ №1 (микрорайон 12)</t>
  </si>
  <si>
    <t>Спортивный центр с универсальным игровым залом 
№ 9 (МБОУ СОШ №5) (микрорайон 15А)</t>
  </si>
  <si>
    <t>Спортивный центр с универсальным игровым залом 
№ 10 (МБОУ СОШ №20)</t>
  </si>
  <si>
    <t xml:space="preserve">Спортивный центр с универсальным игровым залом 
№ 11 (МБОУ Гимназия № 2) </t>
  </si>
  <si>
    <t>Строительство объектов дополнительного образования</t>
  </si>
  <si>
    <t>Станция юных натуралистов в лесопарковой зоне междуречья р. Сайма</t>
  </si>
  <si>
    <t>Итого 
строительство спортивных центров с универсальным игровым залом на территории образовательных учреждений</t>
  </si>
  <si>
    <t>Итого 
строительство объектов дополнительного образования</t>
  </si>
  <si>
    <t>Итого
строительство объектов образования</t>
  </si>
  <si>
    <t>Строительство объектов физической культуры и спорта</t>
  </si>
  <si>
    <t>Строительство крытых стадионов, манежей в микрорайонах города</t>
  </si>
  <si>
    <t>Итого 
строительство крытых стадионов, манежей 
в микрорайонах города</t>
  </si>
  <si>
    <t>Строительство спортивных комплексов (центров) с плавательными бассейнами</t>
  </si>
  <si>
    <t xml:space="preserve">Спортивный комплекс с универсальным игровым залом и плавательным бассейном на 25 м 
(микрорайон 21-22)
</t>
  </si>
  <si>
    <t>Итого
строительство объектов физической культуры и спорта</t>
  </si>
  <si>
    <t>Строительство объектов молодежной политики</t>
  </si>
  <si>
    <t>Строительство, реконструкция  объектов в сфере молодежной политики</t>
  </si>
  <si>
    <t>Итого 
строительство, реконструкция  объектов в сфере молодежной политики</t>
  </si>
  <si>
    <t>Строительство объектов культуры и туризма</t>
  </si>
  <si>
    <t>Строительство  объектов, предназначенных для размещения муниципальных учреждений культуры</t>
  </si>
  <si>
    <t>Организация дополнительного образования
(Мкр. ПИКС)</t>
  </si>
  <si>
    <t>Детская школа искусств в микрорайоне 25</t>
  </si>
  <si>
    <t>Многофункциональный культурно-досуговый центр
(Мкр. ВП1)</t>
  </si>
  <si>
    <t>Итого 
строительство  объектов, предназначенных для размещения муниципальных учреждений культуры</t>
  </si>
  <si>
    <t>Итого
строительство объектов культуры и туризма</t>
  </si>
  <si>
    <t>ИТОГО ПО ПРОГРАММЕ</t>
  </si>
  <si>
    <t>Факт</t>
  </si>
  <si>
    <t>Примечание</t>
  </si>
  <si>
    <t>Школа-детский сад построена, введена в эксплуатацию в 2019 году.
Выкуп по областной программе "Сотрудничество".</t>
  </si>
  <si>
    <t>План</t>
  </si>
  <si>
    <t xml:space="preserve">Заключено концессионное соглашение на финансирование, проектирование, строительство и эксплуатацию объекта от 26.12.2020 №17-10-512/9 со сроком действия 8 лет с ООО «СтройИнвест». 
Общий объем расходов на период реализации соглашения 2 549 171,0 тыс. руб., в т.ч. из окружного бюджета 2 218 113,9 тыс. руб. 
Концессионером выполняется проектирование объекта на основании задания на проектирование, согласованного Администрацией города. Срок завершения проектирования – июнь 2021 года, начала строительства – июль 2021 года.
</t>
  </si>
  <si>
    <t>Объект исключен из государственной программы ХМАО - Югры "Развитие образования"</t>
  </si>
  <si>
    <t>Срок создания объекта согласно государственой программе ХМАО - Югры "Развитие образования" - 2023-2025 годы.</t>
  </si>
  <si>
    <t xml:space="preserve">Срок приобретения объекта в муниципальную собственность  в соответствии с государственной программой – 2024 год. Мощность объекта – 1500 мест. Источник финансирования – внебюджетные источники (выкуп).
В связи с изменениями, внесёнными в государственную программу постановлением Правительства ХМАО – Югры от 10.07.2020 № 286-п, объект поименован «Нежилое здание для размещения общеобразовательной организации с универсальной безбарьерной средой». 
Инвестором ООО «ЮграПромСтрой» выполняется проектирование объекта, ориентировочный срок завершения проектных работ согласно информации ООО «ЮграПромСтрой» – март 2021 года.
</t>
  </si>
  <si>
    <t xml:space="preserve">Заключено концессионное соглашение на финансирование, проектирование, строительство и эксплуатацию объекта от 19.08.2020 № 01-12-453/0 между Администрацией города Сургута и ООО «ТВОРЧЕСКИЕ ТЕХНОЛОГИИ. СУРГУТ» со сроком действия 8 лет. Общий объем расходов на период реализации соглашения 2 562 386,8 тыс. руб., в т.ч. из окружного бюджета 2 218 113,9 тыс. руб.
Концессионером разработано задание на выполнение проектно-изыскательских работ, согласовано Администрацией города. Выполняется проектирование объекта. Согласно концессионному соглашению срок получения государственной экспертизы проектной документации – август 2021 года, начала строительства – сентябрь 2021 года.
</t>
  </si>
  <si>
    <t xml:space="preserve">Заключено концессионное соглашение на финансирование, проектирование, строительство и эксплуатацию объекта от 03.07.2020 № 01-12-325/0 со сроком действия 8 лет между Администрацией города Сургута и ООО «МОНОЛИТСТРОЙЦЕНТР».
Общий объем расходов на период реализации соглашения 2 562 386,8 тыс. руб., в т.ч. из окружного бюджета 2 218 113,9 тыс. руб. Концессионером разработано задание на проектирование, согласовано Администрацией города. На основании заключения негосударственной экспертизы проектной документации Концессионером получено разрешение на строительство от 06.11.2020. В настоящее время Концессионером осуществляется подготовка проектной документации для прохождения  государственной экспертизы, также ведутся подготовительные работы для начала строительства. Согласно концессионному соглашению сроки получения государственной экспертизы – июль 2021 года, начала строительства – август 2021 года. 
</t>
  </si>
  <si>
    <t xml:space="preserve">Срок приобретения объекта в муниципальную собственность в соответствии с государственной программой – 2022 год. Мощность объекта – 900 мест. Источник финансирования – внебюджетные источники.
Инвестор – ООО «УК Центр Менеджмент Д.У. ЗПИФ комбинированным «Сибпромстрой Югория».Завершено проектирование объекта, получено положительное заключение государственной экспертизы проектной документации и инженерных изысканий. Получено разрешение на строительство. По информации технического заказчика ООО «Сибпромстрой-Югория» работы на объекте приостановлены по причине разбирательства с Управлением федеральной антимонопольной службы по ХМАО – Югре  по вопросу приобретения Департаментом государственного имущества ХМАО – Югры объекта «Детский сад в микрорайоне 42 г. Сургута» по областной программе «Сотрудничество». Ввод объекта в эксплуатацию планируется обеспечить в ноябре 2021 года. 
Строительная готовность – 14%.
</t>
  </si>
  <si>
    <t>Отсутствие финансирования на реализацию мероприятия в бюджете на 2020-2022 годы.</t>
  </si>
  <si>
    <t>Срок создания объекта согласно государственой программе ХМАО - Югры "Развитие образования" - 2026-2028 годы.</t>
  </si>
  <si>
    <t xml:space="preserve">Заключено концессионное соглашение на финансирование, проектирование, строительство и эксплуатацию объекта от 26.12.2019 № 17-10-511/9 между Администрацией города и ООО «ДомТехноСтиль» со сроком действия 8 лет.
Общий объем расходов на период реализации соглашения 2 549 171,0 тыс. руб., в т.ч. из окружного бюджета 2 218 113,9 тыс. руб. Концессионером выполняется проектирование объекта на основании задания на проектирование, согласованного Администрацией города. Срок завершения проектирования – июнь 2021 года, начала строительства – июль 2021 года.
</t>
  </si>
  <si>
    <t>Срок создания объекта согласно государственой программе ХМАО - Югры "Развитие образования" - 2024-2026 годы.</t>
  </si>
  <si>
    <t xml:space="preserve">Между Администрацией города и ООО «Инвестстройцентр» заключено концессионное соглашение на финансирование, проектирование, строительство и эксплуатацию объекта от 14.02.2019 17-10-31/9 со сроком действия 8 лет. 
Общий объем расходов на период реализации соглашения 1 230 537,1 тыс. руб., в т.ч. из окружного бюджета 1 065 039,4 тыс. руб.
Выполнено проектирование объекта, получено положительное заключение государственной экспертизы проектной документации и результатов инженерных изысканий. Ведётся строительство объекта.
Общая строительная готовность – 40%. Предусмотренные бюджетом на 2020 год средства в сумме 93 672,33 тыс. руб. полностью освоены.
</t>
  </si>
  <si>
    <t xml:space="preserve">Крытый стадион в микрорайоне Пойма 2 мощностью 5000 м2 (№2)
</t>
  </si>
  <si>
    <t xml:space="preserve">Центр технических видов спорта, включающий многофункциональную мотоциклетную трассу, учебные аудитории и помещения, картодром, площадки приземления парашутистов, трассы для кольцевых автогонок «зима-лето», площадки по водно-моторным видам спорта, зимнего и летнего кайта" </t>
  </si>
  <si>
    <t>2021 год</t>
  </si>
  <si>
    <t>Объект введен в эксплуатацию в 2021 году. Общая стоимость объекта 996 235 898
 (2016-2021)</t>
  </si>
  <si>
    <t xml:space="preserve">Объект введен в эксплуатацию в 2021 году. Общая стоимость - 1 001 771 577 руб.
</t>
  </si>
  <si>
    <t>Детский сад в микрорайоне 27А г.Сургута
(70 мест)</t>
  </si>
  <si>
    <t>2022 год</t>
  </si>
  <si>
    <t>Детский сад в микрорайоне 30А г.Сургута
(300 мест)</t>
  </si>
  <si>
    <t>Детский сад в п. Юность  г.Сургута
(300 мест)</t>
  </si>
  <si>
    <t xml:space="preserve">Средняя общеобразовательная школа № 4
в микрорайоне 28 г. Сургута. Блок 2
(на 700 мест)
</t>
  </si>
  <si>
    <t xml:space="preserve">Средняя общеобразовательная школа 
в микрорайоне 27А  г.Сургута
(на 1300 мест)
</t>
  </si>
  <si>
    <t xml:space="preserve">Школа-детский сад в 21-22 микрорайонах г. Сургута
(200 учащихся/100 мест)
</t>
  </si>
  <si>
    <t>МБОУ СОШ №6 (пристрой)</t>
  </si>
  <si>
    <t xml:space="preserve">Средняя общеобразовательная школа в микрорайоне 30А г.Сургута </t>
  </si>
  <si>
    <t xml:space="preserve">(на 1450 мест) </t>
  </si>
  <si>
    <t xml:space="preserve">Спортивный центр с универсальным игровым залом 
№ 14 (МБОУ СОШ № 8) </t>
  </si>
  <si>
    <t xml:space="preserve">Спортивный центр с универсальным игровым залом 
№ 15 (МБОУ НШ № 37) </t>
  </si>
  <si>
    <t xml:space="preserve">Многофункциональная спортивная площадка в микрорайоне 39
</t>
  </si>
  <si>
    <t>Спортивный центр с универсвальным игровым залом (ЦЖ6)
мощностью 1188 м2</t>
  </si>
  <si>
    <t>Детская школа искусств в п. Юность</t>
  </si>
  <si>
    <t xml:space="preserve">Детский сад в п. Юность  г.Сургута (№ 2) </t>
  </si>
  <si>
    <t>(71 место)</t>
  </si>
  <si>
    <t>2023 год</t>
  </si>
  <si>
    <t xml:space="preserve">Средняя общеобразовательная школа 
в микрорайоне 30  г.Сургута
(на 1500 мест)
</t>
  </si>
  <si>
    <t xml:space="preserve">Средняя общеобразовательная школа 
на территории "Университетского городка"
(на 1200 мест)
</t>
  </si>
  <si>
    <t xml:space="preserve">Средняя общеобразовательная школа 
в микрорайоне 43 (№ 2)   г.Сургута
(на 300 мест)
</t>
  </si>
  <si>
    <t>Спортивный центр с универсвальным игровым залом (микрорайон 30)
мощностью 220 м2</t>
  </si>
  <si>
    <t>Спортивный центр с универсвальным игровым залом (микрорайон 42)
мощностью 1008 м2</t>
  </si>
  <si>
    <t>Спортивный комплекс с игровыми  залами 
(П-2, П-7, П-12, пойма 5)
мощностью  495 кв.м.</t>
  </si>
  <si>
    <t>Строительство крытых спортивных сооружений с искусственным льдом</t>
  </si>
  <si>
    <t xml:space="preserve">Керлинг-центр (микрорайон Пойма 2)
мощностью 2868 м2 </t>
  </si>
  <si>
    <t>Итого 
строительство крытых спортивных сооружений 
с искусственным льдом</t>
  </si>
  <si>
    <t xml:space="preserve">Строительство (реконструкция) иных спортивных сооружений </t>
  </si>
  <si>
    <t>Специализированная детско-юношеская спортивная школа олимпийского резерва (Пойма-2)
мощностью 300 мест</t>
  </si>
  <si>
    <t>Итого 
строительство спортивных комплексов (центров) с плавательными бассейнами</t>
  </si>
  <si>
    <t xml:space="preserve">Итого 
строительство (реконструкция) иных спортивных сооружений </t>
  </si>
  <si>
    <t>Информационно-библиотечный центр
(Мкр.48)</t>
  </si>
  <si>
    <t>Отчет о реализации мероприятий по развитию социальной инфраструктуры муниципального образования городской округ Сургут, предусмотренных программой комплексного развития социальной инфраструктуры муниципального образования городской округ город Сургут на период до 2035 года за 2023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</si>
</sst>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name val="Arial"/>
    </font>
    <font>
      <sz val="14"/>
      <name val="Arial"/>
      <family val="2"/>
      <charset val="204"/>
    </font>
    <font>
      <sz val="14"/>
      <name val="Times New Roman CE"/>
      <family val="1"/>
      <charset val="238"/>
    </font>
    <font>
      <sz val="14"/>
      <name val="Times New Roman"/>
      <family val="1"/>
      <charset val="204"/>
    </font>
    <font>
      <i/>
      <sz val="14"/>
      <name val="Arial"/>
      <family val="2"/>
      <charset val="204"/>
    </font>
    <font>
      <b/>
      <sz val="14"/>
      <name val="Times New Roman"/>
      <family val="1"/>
      <charset val="204"/>
    </font>
    <font>
      <b/>
      <sz val="14"/>
      <name val="Arial"/>
      <family val="2"/>
      <charset val="204"/>
    </font>
    <font>
      <b/>
      <i/>
      <sz val="14"/>
      <name val="Arial"/>
      <family val="2"/>
      <charset val="204"/>
    </font>
    <font>
      <sz val="16"/>
      <name val="Times New Roman"/>
      <family val="1"/>
      <charset val="204"/>
    </font>
    <font>
      <b/>
      <sz val="16"/>
      <name val="Times New Roman"/>
      <family val="1"/>
      <charset val="204"/>
    </font>
    <font>
      <b/>
      <sz val="20"/>
      <name val="Times New Roman"/>
      <family val="1"/>
      <charset val="204"/>
    </font>
    <font>
      <i/>
      <sz val="14"/>
      <name val="Times New Roman"/>
      <family val="1"/>
      <charset val="204"/>
    </font>
    <font>
      <b/>
      <sz val="18"/>
      <name val="Times New Roman"/>
      <family val="1"/>
      <charset val="204"/>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2">
    <xf numFmtId="0" fontId="0" fillId="0" borderId="0" xfId="0"/>
    <xf numFmtId="0" fontId="1" fillId="0" borderId="0" xfId="0" applyFont="1" applyFill="1" applyAlignment="1">
      <alignment vertical="top"/>
    </xf>
    <xf numFmtId="0" fontId="3" fillId="0" borderId="0" xfId="0" applyFont="1" applyFill="1" applyBorder="1" applyAlignment="1">
      <alignment vertical="center"/>
    </xf>
    <xf numFmtId="0" fontId="1" fillId="0" borderId="0" xfId="0" applyFont="1" applyFill="1" applyAlignment="1">
      <alignment horizontal="justify" vertical="top"/>
    </xf>
    <xf numFmtId="164" fontId="3" fillId="0" borderId="0" xfId="0" applyNumberFormat="1" applyFont="1" applyFill="1" applyBorder="1" applyAlignment="1">
      <alignment vertical="center"/>
    </xf>
    <xf numFmtId="164" fontId="2" fillId="0" borderId="0" xfId="0" applyNumberFormat="1" applyFont="1" applyFill="1" applyAlignment="1">
      <alignment vertical="top"/>
    </xf>
    <xf numFmtId="0" fontId="3" fillId="0" borderId="0" xfId="0" applyFont="1" applyFill="1" applyBorder="1" applyAlignment="1">
      <alignment vertical="top"/>
    </xf>
    <xf numFmtId="0" fontId="1" fillId="0" borderId="0" xfId="0" applyFont="1" applyFill="1" applyBorder="1" applyAlignment="1">
      <alignment horizontal="center" vertical="top"/>
    </xf>
    <xf numFmtId="0" fontId="7" fillId="0" borderId="0" xfId="0" applyFont="1" applyFill="1" applyBorder="1" applyAlignment="1">
      <alignment vertical="top"/>
    </xf>
    <xf numFmtId="0" fontId="4" fillId="0" borderId="0" xfId="0" applyFont="1" applyFill="1" applyBorder="1" applyAlignment="1">
      <alignment vertical="top"/>
    </xf>
    <xf numFmtId="0" fontId="6" fillId="0" borderId="0" xfId="0" applyFont="1" applyFill="1" applyBorder="1" applyAlignment="1">
      <alignment vertical="top"/>
    </xf>
    <xf numFmtId="49" fontId="3" fillId="0" borderId="1" xfId="0" applyNumberFormat="1" applyFont="1" applyFill="1" applyBorder="1" applyAlignment="1">
      <alignment vertical="top" wrapText="1"/>
    </xf>
    <xf numFmtId="0" fontId="3" fillId="0" borderId="2" xfId="0" applyFont="1" applyFill="1" applyBorder="1" applyAlignment="1">
      <alignment horizontal="left" vertical="top" wrapText="1"/>
    </xf>
    <xf numFmtId="4" fontId="3" fillId="0" borderId="2" xfId="0" applyNumberFormat="1" applyFont="1" applyFill="1" applyBorder="1" applyAlignment="1">
      <alignment horizontal="right" vertical="top"/>
    </xf>
    <xf numFmtId="49" fontId="3" fillId="0" borderId="2"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 fontId="3" fillId="0" borderId="4" xfId="0" applyNumberFormat="1" applyFont="1" applyFill="1" applyBorder="1" applyAlignment="1">
      <alignment horizontal="right" vertical="top"/>
    </xf>
    <xf numFmtId="3" fontId="3" fillId="0" borderId="2" xfId="0" applyNumberFormat="1" applyFont="1" applyFill="1" applyBorder="1" applyAlignment="1">
      <alignment horizontal="right" vertical="top"/>
    </xf>
    <xf numFmtId="3" fontId="3" fillId="0" borderId="4" xfId="0" applyNumberFormat="1" applyFont="1" applyFill="1" applyBorder="1" applyAlignment="1">
      <alignment horizontal="right" vertical="top"/>
    </xf>
    <xf numFmtId="3" fontId="11" fillId="0" borderId="2" xfId="0" applyNumberFormat="1" applyFont="1" applyFill="1" applyBorder="1" applyAlignment="1">
      <alignment horizontal="right" vertical="top"/>
    </xf>
    <xf numFmtId="3" fontId="3" fillId="0" borderId="2" xfId="0" applyNumberFormat="1" applyFont="1" applyFill="1" applyBorder="1" applyAlignment="1">
      <alignment horizontal="right" vertical="top" wrapText="1"/>
    </xf>
    <xf numFmtId="0" fontId="8" fillId="0" borderId="2" xfId="0" applyFont="1" applyFill="1" applyBorder="1" applyAlignment="1">
      <alignment horizontal="right" vertical="top" wrapText="1"/>
    </xf>
    <xf numFmtId="3" fontId="8" fillId="0" borderId="2" xfId="0" applyNumberFormat="1" applyFont="1" applyFill="1" applyBorder="1" applyAlignment="1">
      <alignment horizontal="right" vertical="top" wrapText="1"/>
    </xf>
    <xf numFmtId="0" fontId="11" fillId="0" borderId="2" xfId="0" applyFont="1" applyFill="1" applyBorder="1" applyAlignment="1">
      <alignment horizontal="right" vertical="top"/>
    </xf>
    <xf numFmtId="0" fontId="3" fillId="0" borderId="2" xfId="0" applyFont="1" applyFill="1" applyBorder="1" applyAlignment="1">
      <alignment horizontal="right" vertical="top"/>
    </xf>
    <xf numFmtId="0" fontId="9" fillId="0" borderId="0" xfId="0" applyFont="1" applyFill="1" applyAlignment="1">
      <alignment vertical="top"/>
    </xf>
    <xf numFmtId="0" fontId="5" fillId="2" borderId="2" xfId="0" applyFont="1" applyFill="1" applyBorder="1" applyAlignment="1">
      <alignment horizontal="left" vertical="top" wrapText="1"/>
    </xf>
    <xf numFmtId="3" fontId="5" fillId="2" borderId="2" xfId="0" applyNumberFormat="1" applyFont="1" applyFill="1" applyBorder="1" applyAlignment="1">
      <alignment horizontal="right" vertical="top"/>
    </xf>
    <xf numFmtId="49" fontId="5" fillId="2" borderId="2" xfId="0" applyNumberFormat="1" applyFont="1" applyFill="1" applyBorder="1" applyAlignment="1">
      <alignment horizontal="left" vertical="top" wrapText="1"/>
    </xf>
    <xf numFmtId="0" fontId="5" fillId="0" borderId="0" xfId="0" applyFont="1" applyFill="1" applyAlignment="1">
      <alignment vertical="top"/>
    </xf>
    <xf numFmtId="0" fontId="12" fillId="3" borderId="2" xfId="0" applyFont="1" applyFill="1" applyBorder="1" applyAlignment="1">
      <alignment horizontal="justify" vertical="top"/>
    </xf>
    <xf numFmtId="3" fontId="12" fillId="3" borderId="2" xfId="0" applyNumberFormat="1" applyFont="1" applyFill="1" applyBorder="1" applyAlignment="1">
      <alignment vertical="top"/>
    </xf>
    <xf numFmtId="164" fontId="3" fillId="0" borderId="3"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2" xfId="0" applyNumberFormat="1" applyFont="1" applyFill="1" applyBorder="1" applyAlignment="1">
      <alignment horizontal="center" vertical="top" wrapText="1"/>
    </xf>
    <xf numFmtId="0" fontId="9" fillId="4" borderId="2" xfId="0" applyFont="1" applyFill="1" applyBorder="1" applyAlignment="1">
      <alignment horizontal="justify" vertical="top" wrapText="1"/>
    </xf>
    <xf numFmtId="3" fontId="9" fillId="4" borderId="2" xfId="0" applyNumberFormat="1" applyFont="1" applyFill="1" applyBorder="1" applyAlignment="1">
      <alignment vertical="top"/>
    </xf>
    <xf numFmtId="2" fontId="1" fillId="0" borderId="0" xfId="0" applyNumberFormat="1" applyFont="1" applyFill="1" applyAlignment="1">
      <alignment vertical="top"/>
    </xf>
    <xf numFmtId="2" fontId="1" fillId="0" borderId="0" xfId="0" applyNumberFormat="1" applyFont="1" applyFill="1" applyBorder="1" applyAlignment="1">
      <alignment horizontal="center" vertical="top"/>
    </xf>
    <xf numFmtId="4" fontId="5" fillId="2" borderId="2" xfId="0" applyNumberFormat="1" applyFont="1" applyFill="1" applyBorder="1" applyAlignment="1">
      <alignment horizontal="right" vertical="top"/>
    </xf>
    <xf numFmtId="4" fontId="9" fillId="4" borderId="2" xfId="0" applyNumberFormat="1" applyFont="1" applyFill="1" applyBorder="1" applyAlignment="1">
      <alignment horizontal="right" vertical="top"/>
    </xf>
    <xf numFmtId="4" fontId="12" fillId="3" borderId="2" xfId="0" applyNumberFormat="1" applyFont="1" applyFill="1" applyBorder="1" applyAlignment="1">
      <alignment horizontal="right" vertical="top"/>
    </xf>
    <xf numFmtId="49" fontId="3" fillId="0" borderId="0" xfId="0" applyNumberFormat="1" applyFont="1" applyFill="1" applyBorder="1" applyAlignment="1">
      <alignment vertical="top" wrapText="1"/>
    </xf>
    <xf numFmtId="0" fontId="3" fillId="0" borderId="2" xfId="0" applyFont="1" applyFill="1" applyBorder="1" applyAlignment="1">
      <alignment horizontal="center" vertical="top"/>
    </xf>
    <xf numFmtId="164" fontId="3" fillId="0" borderId="4" xfId="0" applyNumberFormat="1" applyFont="1" applyFill="1" applyBorder="1" applyAlignment="1">
      <alignment horizontal="center" vertical="top" wrapText="1"/>
    </xf>
    <xf numFmtId="2" fontId="1" fillId="4" borderId="0" xfId="0" applyNumberFormat="1" applyFont="1" applyFill="1" applyAlignment="1">
      <alignment vertical="top"/>
    </xf>
    <xf numFmtId="0" fontId="1" fillId="4" borderId="0" xfId="0" applyFont="1" applyFill="1" applyAlignment="1">
      <alignment vertical="top"/>
    </xf>
    <xf numFmtId="164" fontId="3" fillId="4" borderId="4" xfId="0" applyNumberFormat="1" applyFont="1" applyFill="1" applyBorder="1" applyAlignment="1">
      <alignment horizontal="center" vertical="top" wrapText="1"/>
    </xf>
    <xf numFmtId="2" fontId="1" fillId="4" borderId="0" xfId="0" applyNumberFormat="1" applyFont="1" applyFill="1" applyBorder="1" applyAlignment="1">
      <alignment horizontal="center" vertical="top"/>
    </xf>
    <xf numFmtId="0" fontId="1" fillId="4" borderId="2" xfId="0" applyFont="1" applyFill="1" applyBorder="1" applyAlignment="1">
      <alignment horizontal="center" vertical="top"/>
    </xf>
    <xf numFmtId="4" fontId="3" fillId="4" borderId="2" xfId="0" applyNumberFormat="1" applyFont="1" applyFill="1" applyBorder="1" applyAlignment="1">
      <alignment horizontal="right" vertical="top"/>
    </xf>
    <xf numFmtId="4" fontId="3" fillId="4" borderId="2" xfId="0" applyNumberFormat="1" applyFont="1" applyFill="1" applyBorder="1" applyAlignment="1">
      <alignment horizontal="left" vertical="top" wrapText="1"/>
    </xf>
    <xf numFmtId="4" fontId="5" fillId="4" borderId="2" xfId="0" applyNumberFormat="1" applyFont="1" applyFill="1" applyBorder="1" applyAlignment="1">
      <alignment horizontal="right" vertical="top"/>
    </xf>
    <xf numFmtId="0" fontId="7" fillId="4" borderId="2" xfId="0" applyFont="1" applyFill="1" applyBorder="1" applyAlignment="1">
      <alignment vertical="top"/>
    </xf>
    <xf numFmtId="3" fontId="3" fillId="4" borderId="2" xfId="0" applyNumberFormat="1" applyFont="1" applyFill="1" applyBorder="1" applyAlignment="1">
      <alignment horizontal="center" vertical="center" wrapText="1"/>
    </xf>
    <xf numFmtId="0" fontId="3" fillId="4" borderId="2" xfId="0" applyFont="1" applyFill="1" applyBorder="1" applyAlignment="1">
      <alignment vertical="top" wrapText="1"/>
    </xf>
    <xf numFmtId="0" fontId="3" fillId="4" borderId="2" xfId="0" applyFont="1" applyFill="1" applyBorder="1" applyAlignment="1">
      <alignment horizontal="left" vertical="top" wrapText="1"/>
    </xf>
    <xf numFmtId="3" fontId="3" fillId="4" borderId="2" xfId="0" applyNumberFormat="1" applyFont="1" applyFill="1" applyBorder="1" applyAlignment="1">
      <alignment vertical="top" wrapText="1"/>
    </xf>
    <xf numFmtId="0" fontId="6" fillId="4" borderId="2" xfId="0" applyFont="1" applyFill="1" applyBorder="1" applyAlignment="1">
      <alignment vertical="top"/>
    </xf>
    <xf numFmtId="0" fontId="9" fillId="4" borderId="2" xfId="0" applyFont="1" applyFill="1" applyBorder="1" applyAlignment="1">
      <alignment vertical="top"/>
    </xf>
    <xf numFmtId="0" fontId="1" fillId="4" borderId="2" xfId="0" applyFont="1" applyFill="1" applyBorder="1" applyAlignment="1">
      <alignment vertical="top"/>
    </xf>
    <xf numFmtId="4" fontId="12" fillId="4" borderId="2" xfId="0" applyNumberFormat="1" applyFont="1" applyFill="1" applyBorder="1" applyAlignment="1">
      <alignment horizontal="right" vertical="top"/>
    </xf>
    <xf numFmtId="0" fontId="5" fillId="4" borderId="2" xfId="0" applyFont="1" applyFill="1" applyBorder="1" applyAlignment="1">
      <alignment vertical="top"/>
    </xf>
    <xf numFmtId="49" fontId="3" fillId="5" borderId="2" xfId="0" applyNumberFormat="1" applyFont="1" applyFill="1" applyBorder="1" applyAlignment="1">
      <alignment horizontal="left" vertical="top" wrapText="1"/>
    </xf>
    <xf numFmtId="3" fontId="3" fillId="5" borderId="2" xfId="0" applyNumberFormat="1" applyFont="1" applyFill="1" applyBorder="1" applyAlignment="1">
      <alignment horizontal="right" vertical="top"/>
    </xf>
    <xf numFmtId="3" fontId="3" fillId="5" borderId="4" xfId="0" applyNumberFormat="1" applyFont="1" applyFill="1" applyBorder="1" applyAlignment="1">
      <alignment horizontal="right" vertical="top"/>
    </xf>
    <xf numFmtId="3" fontId="11" fillId="5" borderId="2" xfId="0" applyNumberFormat="1" applyFont="1" applyFill="1" applyBorder="1" applyAlignment="1">
      <alignment horizontal="right" vertical="top"/>
    </xf>
    <xf numFmtId="4" fontId="3" fillId="5" borderId="2" xfId="0" applyNumberFormat="1" applyFont="1" applyFill="1" applyBorder="1" applyAlignment="1">
      <alignment horizontal="right" vertical="top"/>
    </xf>
    <xf numFmtId="4" fontId="3" fillId="5" borderId="2" xfId="0" applyNumberFormat="1" applyFont="1" applyFill="1" applyBorder="1" applyAlignment="1">
      <alignment horizontal="left" vertical="top" wrapText="1"/>
    </xf>
    <xf numFmtId="3" fontId="3" fillId="5" borderId="2" xfId="0" applyNumberFormat="1" applyFont="1" applyFill="1" applyBorder="1" applyAlignment="1">
      <alignment horizontal="right" vertical="top" wrapText="1"/>
    </xf>
    <xf numFmtId="4" fontId="3" fillId="5" borderId="4" xfId="0" applyNumberFormat="1" applyFont="1" applyFill="1" applyBorder="1" applyAlignment="1">
      <alignment horizontal="right" vertical="top"/>
    </xf>
    <xf numFmtId="0" fontId="3" fillId="5" borderId="2" xfId="0" applyFont="1" applyFill="1" applyBorder="1" applyAlignment="1">
      <alignment horizontal="right" vertical="top"/>
    </xf>
    <xf numFmtId="3" fontId="3" fillId="5" borderId="2" xfId="0" applyNumberFormat="1" applyFont="1" applyFill="1" applyBorder="1" applyAlignment="1">
      <alignment vertical="top" wrapText="1"/>
    </xf>
    <xf numFmtId="0" fontId="3" fillId="5" borderId="0" xfId="0" applyFont="1" applyFill="1" applyBorder="1" applyAlignment="1">
      <alignment vertical="top"/>
    </xf>
    <xf numFmtId="0" fontId="3" fillId="5" borderId="2" xfId="0" applyFont="1" applyFill="1" applyBorder="1" applyAlignment="1">
      <alignment vertical="top" wrapText="1"/>
    </xf>
    <xf numFmtId="4" fontId="1" fillId="5" borderId="2" xfId="0" applyNumberFormat="1" applyFont="1" applyFill="1" applyBorder="1" applyAlignment="1">
      <alignment horizontal="right" vertical="top"/>
    </xf>
    <xf numFmtId="0" fontId="6" fillId="5" borderId="0" xfId="0" applyFont="1" applyFill="1" applyBorder="1" applyAlignment="1">
      <alignment vertical="top"/>
    </xf>
    <xf numFmtId="0" fontId="1" fillId="5" borderId="0" xfId="0" applyFont="1" applyFill="1" applyAlignment="1">
      <alignment vertical="top"/>
    </xf>
    <xf numFmtId="0" fontId="3" fillId="5" borderId="2" xfId="0" applyFont="1" applyFill="1" applyBorder="1" applyAlignment="1">
      <alignment horizontal="left" vertical="top" wrapText="1"/>
    </xf>
    <xf numFmtId="49" fontId="3" fillId="5" borderId="3" xfId="0" applyNumberFormat="1" applyFont="1" applyFill="1" applyBorder="1" applyAlignment="1">
      <alignment vertical="top" wrapText="1"/>
    </xf>
    <xf numFmtId="49" fontId="3" fillId="6" borderId="2" xfId="0" applyNumberFormat="1" applyFont="1" applyFill="1" applyBorder="1" applyAlignment="1">
      <alignment horizontal="left" vertical="top" wrapText="1"/>
    </xf>
    <xf numFmtId="3" fontId="3" fillId="6" borderId="2" xfId="0" applyNumberFormat="1" applyFont="1" applyFill="1" applyBorder="1" applyAlignment="1">
      <alignment horizontal="right" vertical="top" wrapText="1"/>
    </xf>
    <xf numFmtId="4" fontId="3" fillId="6" borderId="2" xfId="0" applyNumberFormat="1" applyFont="1" applyFill="1" applyBorder="1" applyAlignment="1">
      <alignment horizontal="right" vertical="top"/>
    </xf>
    <xf numFmtId="3" fontId="3" fillId="6" borderId="2" xfId="0" applyNumberFormat="1" applyFont="1" applyFill="1" applyBorder="1" applyAlignment="1">
      <alignment horizontal="right" vertical="top"/>
    </xf>
    <xf numFmtId="4" fontId="3" fillId="6" borderId="4" xfId="0" applyNumberFormat="1" applyFont="1" applyFill="1" applyBorder="1" applyAlignment="1">
      <alignment horizontal="right" vertical="top"/>
    </xf>
    <xf numFmtId="0" fontId="3" fillId="6" borderId="2" xfId="0" applyFont="1" applyFill="1" applyBorder="1" applyAlignment="1">
      <alignment horizontal="right" vertical="top"/>
    </xf>
    <xf numFmtId="4" fontId="1" fillId="6" borderId="2" xfId="0" applyNumberFormat="1" applyFont="1" applyFill="1" applyBorder="1" applyAlignment="1">
      <alignment horizontal="right" vertical="top"/>
    </xf>
    <xf numFmtId="4" fontId="3" fillId="6" borderId="2" xfId="0" applyNumberFormat="1" applyFont="1" applyFill="1" applyBorder="1" applyAlignment="1">
      <alignment horizontal="left" vertical="top" wrapText="1"/>
    </xf>
    <xf numFmtId="3" fontId="3" fillId="6" borderId="4" xfId="0" applyNumberFormat="1" applyFont="1" applyFill="1" applyBorder="1" applyAlignment="1">
      <alignment horizontal="right" vertical="top"/>
    </xf>
    <xf numFmtId="3" fontId="11" fillId="6" borderId="2" xfId="0" applyNumberFormat="1" applyFont="1" applyFill="1" applyBorder="1" applyAlignment="1">
      <alignment horizontal="right" vertical="top"/>
    </xf>
    <xf numFmtId="0" fontId="3" fillId="6" borderId="2" xfId="0" applyFont="1" applyFill="1" applyBorder="1" applyAlignment="1">
      <alignment horizontal="left" vertical="top" wrapText="1"/>
    </xf>
    <xf numFmtId="0" fontId="1" fillId="0" borderId="2" xfId="0" applyFont="1" applyFill="1" applyBorder="1" applyAlignment="1">
      <alignment vertical="top"/>
    </xf>
    <xf numFmtId="3" fontId="1" fillId="0" borderId="2" xfId="0" applyNumberFormat="1" applyFont="1" applyFill="1" applyBorder="1" applyAlignment="1">
      <alignment vertical="top"/>
    </xf>
    <xf numFmtId="0" fontId="1" fillId="6" borderId="2" xfId="0" applyFont="1" applyFill="1" applyBorder="1" applyAlignment="1">
      <alignment vertical="top"/>
    </xf>
    <xf numFmtId="3" fontId="1" fillId="6" borderId="2" xfId="0" applyNumberFormat="1" applyFont="1" applyFill="1" applyBorder="1" applyAlignment="1">
      <alignment vertical="top"/>
    </xf>
    <xf numFmtId="0" fontId="5" fillId="0" borderId="2" xfId="0" applyFont="1" applyFill="1" applyBorder="1" applyAlignment="1">
      <alignment horizontal="left" vertical="top" wrapText="1"/>
    </xf>
    <xf numFmtId="0" fontId="3" fillId="0" borderId="2" xfId="0" applyFont="1" applyFill="1" applyBorder="1" applyAlignment="1">
      <alignment vertical="top" wrapText="1"/>
    </xf>
    <xf numFmtId="3" fontId="5" fillId="0" borderId="2" xfId="0" applyNumberFormat="1" applyFont="1" applyFill="1" applyBorder="1" applyAlignment="1">
      <alignment horizontal="right" vertical="top"/>
    </xf>
    <xf numFmtId="4" fontId="5" fillId="0" borderId="2" xfId="0" applyNumberFormat="1" applyFont="1" applyFill="1" applyBorder="1" applyAlignment="1">
      <alignment horizontal="right" vertical="top"/>
    </xf>
    <xf numFmtId="3" fontId="5" fillId="0" borderId="2" xfId="0" applyNumberFormat="1" applyFont="1" applyFill="1" applyBorder="1" applyAlignment="1">
      <alignment vertical="top" wrapText="1"/>
    </xf>
    <xf numFmtId="164" fontId="3" fillId="0" borderId="3"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4" borderId="2" xfId="0" applyNumberFormat="1" applyFont="1" applyFill="1" applyBorder="1" applyAlignment="1">
      <alignment horizontal="center" vertical="top" wrapText="1"/>
    </xf>
    <xf numFmtId="0" fontId="0" fillId="4" borderId="2" xfId="0"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4" borderId="7"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7" xfId="0" applyFont="1" applyFill="1" applyBorder="1" applyAlignment="1">
      <alignment horizontal="center" vertical="top" wrapText="1"/>
    </xf>
    <xf numFmtId="0" fontId="8" fillId="0" borderId="0" xfId="0" applyFont="1" applyFill="1" applyBorder="1" applyAlignment="1">
      <alignment horizontal="center" vertical="center" wrapText="1"/>
    </xf>
    <xf numFmtId="0" fontId="9" fillId="7" borderId="4" xfId="0" applyFont="1" applyFill="1" applyBorder="1" applyAlignment="1">
      <alignment horizontal="center" vertical="top" wrapText="1"/>
    </xf>
    <xf numFmtId="0" fontId="9" fillId="7" borderId="6" xfId="0" applyFont="1" applyFill="1" applyBorder="1" applyAlignment="1">
      <alignment horizontal="center" vertical="top" wrapText="1"/>
    </xf>
    <xf numFmtId="0" fontId="9" fillId="7" borderId="7" xfId="0" applyFont="1" applyFill="1" applyBorder="1" applyAlignment="1">
      <alignment horizontal="center" vertical="top" wrapText="1"/>
    </xf>
    <xf numFmtId="0" fontId="5" fillId="7" borderId="6" xfId="0" applyFont="1" applyFill="1" applyBorder="1" applyAlignment="1">
      <alignment horizontal="center" vertical="top" wrapText="1"/>
    </xf>
    <xf numFmtId="0" fontId="5" fillId="7" borderId="7" xfId="0" applyFont="1" applyFill="1" applyBorder="1" applyAlignment="1">
      <alignment horizontal="center" vertical="top" wrapText="1"/>
    </xf>
    <xf numFmtId="164" fontId="3" fillId="4" borderId="3" xfId="0" applyNumberFormat="1" applyFont="1" applyFill="1" applyBorder="1" applyAlignment="1">
      <alignment horizontal="center" vertical="top" wrapText="1"/>
    </xf>
    <xf numFmtId="164" fontId="3" fillId="4" borderId="5" xfId="0" applyNumberFormat="1" applyFont="1" applyFill="1" applyBorder="1" applyAlignment="1">
      <alignment horizontal="center" vertical="top" wrapText="1"/>
    </xf>
    <xf numFmtId="164" fontId="3" fillId="0" borderId="2"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wrapText="1"/>
    </xf>
    <xf numFmtId="3" fontId="3" fillId="4" borderId="2" xfId="0" applyNumberFormat="1" applyFont="1" applyFill="1" applyBorder="1" applyAlignment="1">
      <alignment horizontal="right" vertical="top"/>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2;&#1072;&#1088;&#1080;&#1103;/AppData/Local/Microsoft/Windows/Temporary%20Internet%20Files/Content.Outlook/2OFZYAWZ/&#1055;&#1088;&#1080;&#1083;&#1086;&#1078;&#1077;&#1085;&#1080;&#1077;%20&#1055;&#1050;&#1056;%20&#1057;&#1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pkina_ni/Desktop/&#1044;&#1086;&#1082;&#1091;&#1084;&#1077;&#1085;&#1090;&#1099;/&#1055;&#1050;&#1056;/&#1054;&#1090;&#1095;&#1077;&#1090;&#1099;%20&#1087;&#1086;%20&#1055;&#1050;&#1056;/&#1086;&#1090;&#1095;&#1077;&#1090;%20&#1089;&#1086;&#1094;&#1080;&#1072;&#1083;&#1082;&#1072;/&#1055;&#1088;&#1080;&#1083;&#1086;&#1078;&#1077;&#1085;&#1080;&#1077;%20&#1055;&#1050;&#1056;%20&#1057;&#10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2"/>
    </sheetNames>
    <sheetDataSet>
      <sheetData sheetId="0" refreshError="1">
        <row r="85">
          <cell r="A85" t="str">
            <v xml:space="preserve">Средняя общеобразовательная школа 
в микрорайоне 30  г.Сургута
(на 1500 мест)
</v>
          </cell>
          <cell r="B85">
            <v>2338569548.3999996</v>
          </cell>
          <cell r="H85">
            <v>779523182.79999995</v>
          </cell>
        </row>
        <row r="86">
          <cell r="A86" t="str">
            <v xml:space="preserve">Средняя общеобразовательная школа 
на территории "Университетского городка"
(на 1200 мест)
</v>
          </cell>
          <cell r="B86">
            <v>1816364697.78</v>
          </cell>
          <cell r="H86">
            <v>605454899.25999999</v>
          </cell>
        </row>
        <row r="128">
          <cell r="H128">
            <v>124659690</v>
          </cell>
        </row>
        <row r="129">
          <cell r="H129">
            <v>124659690</v>
          </cell>
        </row>
        <row r="130">
          <cell r="A130" t="str">
            <v xml:space="preserve">Спортивный центр с универсальным игровым залом 
№ 12 (МБОУ СОШ № 29) </v>
          </cell>
          <cell r="B130">
            <v>127475000</v>
          </cell>
          <cell r="H130">
            <v>2815310</v>
          </cell>
        </row>
        <row r="131">
          <cell r="A131" t="str">
            <v>Спортивный центр с универсальным игровым залом
№ 13 (МБОУ гимназия "Лаборатория Салахова", территория дошкольного отделения</v>
          </cell>
          <cell r="B131">
            <v>127475000</v>
          </cell>
          <cell r="H131">
            <v>2815310</v>
          </cell>
        </row>
        <row r="147">
          <cell r="A147" t="str">
            <v xml:space="preserve"> Многофункциональная спортивная площадка в микрорайоне 43
</v>
          </cell>
          <cell r="B147">
            <v>2535000</v>
          </cell>
        </row>
        <row r="191">
          <cell r="A191" t="str">
            <v xml:space="preserve">Крытый каток (микрорайон 43)
мощностью 4500 м2 </v>
          </cell>
          <cell r="B191">
            <v>175000000</v>
          </cell>
        </row>
        <row r="209">
          <cell r="H209">
            <v>18268660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2"/>
    </sheetNames>
    <sheetDataSet>
      <sheetData sheetId="0">
        <row r="193">
          <cell r="J193">
            <v>466344700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Z100"/>
  <sheetViews>
    <sheetView tabSelected="1" showRuler="0" zoomScale="75" zoomScaleNormal="75" zoomScaleSheetLayoutView="50" zoomScalePageLayoutView="50" workbookViewId="0">
      <selection activeCell="A3" sqref="A3:Z3"/>
    </sheetView>
  </sheetViews>
  <sheetFormatPr defaultRowHeight="18.75" outlineLevelRow="1" x14ac:dyDescent="0.2"/>
  <cols>
    <col min="1" max="1" width="65.140625" style="3" customWidth="1"/>
    <col min="2" max="2" width="25.140625" style="5" customWidth="1"/>
    <col min="3" max="5" width="21.85546875" style="5" hidden="1" customWidth="1"/>
    <col min="6" max="6" width="23" style="5" hidden="1" customWidth="1"/>
    <col min="7" max="7" width="27.42578125" style="5" customWidth="1"/>
    <col min="8" max="11" width="21.85546875" style="5" hidden="1" customWidth="1"/>
    <col min="12" max="13" width="21.5703125" style="5" hidden="1" customWidth="1"/>
    <col min="14" max="14" width="22.7109375" style="5" hidden="1" customWidth="1"/>
    <col min="15" max="15" width="22.42578125" style="5" hidden="1" customWidth="1"/>
    <col min="16" max="16" width="21.5703125" style="5" hidden="1" customWidth="1"/>
    <col min="17" max="17" width="22.7109375" style="5" hidden="1" customWidth="1"/>
    <col min="18" max="18" width="30.5703125" style="1" hidden="1" customWidth="1"/>
    <col min="19" max="19" width="23.28515625" style="37" customWidth="1"/>
    <col min="20" max="20" width="28.140625" style="45" customWidth="1"/>
    <col min="21" max="21" width="30" style="45" customWidth="1"/>
    <col min="22" max="22" width="28.140625" style="45" customWidth="1"/>
    <col min="23" max="23" width="30" style="45" customWidth="1"/>
    <col min="24" max="24" width="28.140625" style="45" customWidth="1"/>
    <col min="25" max="25" width="30" style="45" customWidth="1"/>
    <col min="26" max="26" width="64.42578125" style="46" customWidth="1"/>
    <col min="27" max="16384" width="9.140625" style="1"/>
  </cols>
  <sheetData>
    <row r="1" spans="1:26" ht="19.899999999999999" customHeight="1" x14ac:dyDescent="0.2">
      <c r="A1" s="2"/>
      <c r="B1" s="4"/>
      <c r="C1" s="4"/>
      <c r="D1" s="4"/>
    </row>
    <row r="2" spans="1:26" ht="20.25" customHeight="1" x14ac:dyDescent="0.2">
      <c r="A2" s="2"/>
      <c r="B2" s="4"/>
      <c r="C2" s="4"/>
      <c r="D2" s="4"/>
    </row>
    <row r="3" spans="1:26" ht="67.5" customHeight="1" x14ac:dyDescent="0.2">
      <c r="A3" s="110" t="s">
        <v>109</v>
      </c>
      <c r="B3" s="110"/>
      <c r="C3" s="110"/>
      <c r="D3" s="110"/>
      <c r="E3" s="110"/>
      <c r="F3" s="110"/>
      <c r="G3" s="110"/>
      <c r="H3" s="110"/>
      <c r="I3" s="110"/>
      <c r="J3" s="110"/>
      <c r="K3" s="110"/>
      <c r="L3" s="110"/>
      <c r="M3" s="110"/>
      <c r="N3" s="110"/>
      <c r="O3" s="110"/>
      <c r="P3" s="110"/>
      <c r="Q3" s="110"/>
      <c r="R3" s="110"/>
      <c r="S3" s="110"/>
      <c r="T3" s="110"/>
      <c r="U3" s="110"/>
      <c r="V3" s="110"/>
      <c r="W3" s="110"/>
      <c r="X3" s="110"/>
      <c r="Y3" s="110"/>
      <c r="Z3" s="110"/>
    </row>
    <row r="4" spans="1:26" ht="20.25" customHeight="1" x14ac:dyDescent="0.2">
      <c r="A4" s="11"/>
      <c r="B4" s="11"/>
      <c r="C4" s="11"/>
      <c r="D4" s="11"/>
      <c r="E4" s="11"/>
      <c r="F4" s="11"/>
      <c r="G4" s="42"/>
      <c r="H4" s="42"/>
      <c r="I4" s="42"/>
      <c r="J4" s="42"/>
      <c r="K4" s="42"/>
      <c r="L4" s="42"/>
      <c r="M4" s="42"/>
      <c r="N4" s="42"/>
      <c r="O4" s="42"/>
      <c r="P4" s="42"/>
      <c r="Q4" s="42"/>
    </row>
    <row r="5" spans="1:26" s="7" customFormat="1" ht="18" customHeight="1" x14ac:dyDescent="0.2">
      <c r="A5" s="119" t="s">
        <v>2</v>
      </c>
      <c r="B5" s="100" t="s">
        <v>8</v>
      </c>
      <c r="C5" s="32" t="s">
        <v>0</v>
      </c>
      <c r="D5" s="32" t="s">
        <v>1</v>
      </c>
      <c r="E5" s="32" t="s">
        <v>3</v>
      </c>
      <c r="F5" s="32" t="s">
        <v>4</v>
      </c>
      <c r="G5" s="118" t="s">
        <v>5</v>
      </c>
      <c r="H5" s="118"/>
      <c r="I5" s="118"/>
      <c r="J5" s="118"/>
      <c r="K5" s="118"/>
      <c r="L5" s="118"/>
      <c r="M5" s="118"/>
      <c r="N5" s="118"/>
      <c r="O5" s="118"/>
      <c r="P5" s="118"/>
      <c r="Q5" s="118"/>
      <c r="R5" s="118"/>
      <c r="S5" s="118"/>
      <c r="T5" s="102" t="s">
        <v>74</v>
      </c>
      <c r="U5" s="103"/>
      <c r="V5" s="102" t="s">
        <v>78</v>
      </c>
      <c r="W5" s="103"/>
      <c r="X5" s="102" t="s">
        <v>94</v>
      </c>
      <c r="Y5" s="103"/>
      <c r="Z5" s="116" t="s">
        <v>57</v>
      </c>
    </row>
    <row r="6" spans="1:26" s="7" customFormat="1" ht="91.5" customHeight="1" x14ac:dyDescent="0.2">
      <c r="A6" s="120"/>
      <c r="B6" s="101"/>
      <c r="C6" s="33"/>
      <c r="D6" s="33"/>
      <c r="E6" s="33"/>
      <c r="F6" s="33"/>
      <c r="G6" s="34" t="s">
        <v>59</v>
      </c>
      <c r="H6" s="34"/>
      <c r="I6" s="34"/>
      <c r="J6" s="34"/>
      <c r="K6" s="34"/>
      <c r="L6" s="34"/>
      <c r="M6" s="34"/>
      <c r="N6" s="34"/>
      <c r="O6" s="34"/>
      <c r="P6" s="34"/>
      <c r="Q6" s="34"/>
      <c r="R6" s="43"/>
      <c r="S6" s="44" t="s">
        <v>56</v>
      </c>
      <c r="T6" s="47" t="s">
        <v>59</v>
      </c>
      <c r="U6" s="47" t="s">
        <v>56</v>
      </c>
      <c r="V6" s="47" t="s">
        <v>59</v>
      </c>
      <c r="W6" s="47" t="s">
        <v>56</v>
      </c>
      <c r="X6" s="47" t="s">
        <v>59</v>
      </c>
      <c r="Y6" s="47" t="s">
        <v>56</v>
      </c>
      <c r="Z6" s="117"/>
    </row>
    <row r="7" spans="1:26" s="7" customFormat="1" ht="34.5" customHeight="1" x14ac:dyDescent="0.2">
      <c r="A7" s="104" t="s">
        <v>6</v>
      </c>
      <c r="B7" s="105"/>
      <c r="C7" s="105"/>
      <c r="D7" s="105"/>
      <c r="E7" s="105"/>
      <c r="F7" s="105"/>
      <c r="G7" s="105"/>
      <c r="H7" s="105"/>
      <c r="I7" s="105"/>
      <c r="J7" s="105"/>
      <c r="K7" s="105"/>
      <c r="L7" s="105"/>
      <c r="M7" s="105"/>
      <c r="N7" s="105"/>
      <c r="O7" s="105"/>
      <c r="P7" s="105"/>
      <c r="Q7" s="105"/>
      <c r="R7" s="106"/>
      <c r="S7" s="38"/>
      <c r="T7" s="48"/>
      <c r="U7" s="48"/>
      <c r="V7" s="48"/>
      <c r="W7" s="48"/>
      <c r="X7" s="48"/>
      <c r="Y7" s="48"/>
      <c r="Z7" s="49"/>
    </row>
    <row r="8" spans="1:26" s="7" customFormat="1" ht="33" customHeight="1" x14ac:dyDescent="0.2">
      <c r="A8" s="107" t="s">
        <v>7</v>
      </c>
      <c r="B8" s="108"/>
      <c r="C8" s="108"/>
      <c r="D8" s="108"/>
      <c r="E8" s="108"/>
      <c r="F8" s="108"/>
      <c r="G8" s="108"/>
      <c r="H8" s="108"/>
      <c r="I8" s="108"/>
      <c r="J8" s="108"/>
      <c r="K8" s="108"/>
      <c r="L8" s="108"/>
      <c r="M8" s="108"/>
      <c r="N8" s="108"/>
      <c r="O8" s="108"/>
      <c r="P8" s="108"/>
      <c r="Q8" s="108"/>
      <c r="R8" s="108"/>
      <c r="S8" s="108"/>
      <c r="T8" s="108"/>
      <c r="U8" s="108"/>
      <c r="V8" s="108"/>
      <c r="W8" s="108"/>
      <c r="X8" s="108"/>
      <c r="Y8" s="108"/>
      <c r="Z8" s="109"/>
    </row>
    <row r="9" spans="1:26" s="9" customFormat="1" ht="51" customHeight="1" outlineLevel="1" x14ac:dyDescent="0.2">
      <c r="A9" s="14" t="s">
        <v>9</v>
      </c>
      <c r="B9" s="17">
        <f>SUM(E9:R9)</f>
        <v>503363588.23000002</v>
      </c>
      <c r="C9" s="17"/>
      <c r="D9" s="17"/>
      <c r="E9" s="17"/>
      <c r="F9" s="17"/>
      <c r="G9" s="17">
        <v>503363588.23000002</v>
      </c>
      <c r="H9" s="17"/>
      <c r="I9" s="17"/>
      <c r="J9" s="17"/>
      <c r="K9" s="17"/>
      <c r="L9" s="17"/>
      <c r="M9" s="17"/>
      <c r="N9" s="17"/>
      <c r="O9" s="17"/>
      <c r="P9" s="17"/>
      <c r="Q9" s="18"/>
      <c r="R9" s="19"/>
      <c r="S9" s="13">
        <v>0</v>
      </c>
      <c r="T9" s="50"/>
      <c r="U9" s="50"/>
      <c r="V9" s="50"/>
      <c r="W9" s="50"/>
      <c r="X9" s="50"/>
      <c r="Y9" s="50"/>
      <c r="Z9" s="51" t="s">
        <v>67</v>
      </c>
    </row>
    <row r="10" spans="1:26" s="9" customFormat="1" ht="38.25" customHeight="1" outlineLevel="1" x14ac:dyDescent="0.2">
      <c r="A10" s="63" t="s">
        <v>77</v>
      </c>
      <c r="B10" s="64">
        <v>147778042.74000001</v>
      </c>
      <c r="C10" s="64"/>
      <c r="D10" s="64"/>
      <c r="E10" s="64"/>
      <c r="F10" s="64"/>
      <c r="G10" s="64"/>
      <c r="H10" s="64"/>
      <c r="I10" s="64"/>
      <c r="J10" s="64"/>
      <c r="K10" s="64"/>
      <c r="L10" s="64"/>
      <c r="M10" s="64"/>
      <c r="N10" s="64"/>
      <c r="O10" s="64"/>
      <c r="P10" s="64"/>
      <c r="Q10" s="65"/>
      <c r="R10" s="66"/>
      <c r="S10" s="67"/>
      <c r="T10" s="67"/>
      <c r="U10" s="67"/>
      <c r="V10" s="64">
        <v>147778042.74000001</v>
      </c>
      <c r="W10" s="67">
        <v>0</v>
      </c>
      <c r="X10" s="64"/>
      <c r="Y10" s="67">
        <v>0</v>
      </c>
      <c r="Z10" s="68"/>
    </row>
    <row r="11" spans="1:26" s="9" customFormat="1" ht="36" customHeight="1" outlineLevel="1" x14ac:dyDescent="0.2">
      <c r="A11" s="63" t="s">
        <v>79</v>
      </c>
      <c r="B11" s="64">
        <v>503363588.23000002</v>
      </c>
      <c r="C11" s="64"/>
      <c r="D11" s="64"/>
      <c r="E11" s="64"/>
      <c r="F11" s="64"/>
      <c r="G11" s="64"/>
      <c r="H11" s="64"/>
      <c r="I11" s="64"/>
      <c r="J11" s="64"/>
      <c r="K11" s="64"/>
      <c r="L11" s="64"/>
      <c r="M11" s="64"/>
      <c r="N11" s="64"/>
      <c r="O11" s="64"/>
      <c r="P11" s="64"/>
      <c r="Q11" s="65"/>
      <c r="R11" s="66"/>
      <c r="S11" s="67"/>
      <c r="T11" s="67"/>
      <c r="U11" s="67"/>
      <c r="V11" s="64">
        <v>503363588.23000002</v>
      </c>
      <c r="W11" s="67">
        <v>0</v>
      </c>
      <c r="X11" s="64"/>
      <c r="Y11" s="67">
        <v>0</v>
      </c>
      <c r="Z11" s="68"/>
    </row>
    <row r="12" spans="1:26" s="9" customFormat="1" ht="36" customHeight="1" outlineLevel="1" x14ac:dyDescent="0.2">
      <c r="A12" s="63" t="s">
        <v>80</v>
      </c>
      <c r="B12" s="64">
        <v>503363588.23000002</v>
      </c>
      <c r="C12" s="64"/>
      <c r="D12" s="64"/>
      <c r="E12" s="64"/>
      <c r="F12" s="64"/>
      <c r="G12" s="64"/>
      <c r="H12" s="64"/>
      <c r="I12" s="64"/>
      <c r="J12" s="64"/>
      <c r="K12" s="64"/>
      <c r="L12" s="64"/>
      <c r="M12" s="64"/>
      <c r="N12" s="64"/>
      <c r="O12" s="64"/>
      <c r="P12" s="64"/>
      <c r="Q12" s="65"/>
      <c r="R12" s="66"/>
      <c r="S12" s="67"/>
      <c r="T12" s="67"/>
      <c r="U12" s="67"/>
      <c r="V12" s="64">
        <v>503363588.23000002</v>
      </c>
      <c r="W12" s="67">
        <v>0</v>
      </c>
      <c r="X12" s="64"/>
      <c r="Y12" s="67">
        <v>0</v>
      </c>
      <c r="Z12" s="68"/>
    </row>
    <row r="13" spans="1:26" s="9" customFormat="1" ht="30.75" customHeight="1" outlineLevel="1" x14ac:dyDescent="0.2">
      <c r="A13" s="80" t="s">
        <v>92</v>
      </c>
      <c r="B13" s="83"/>
      <c r="C13" s="83"/>
      <c r="D13" s="83"/>
      <c r="E13" s="83"/>
      <c r="F13" s="83"/>
      <c r="G13" s="83"/>
      <c r="H13" s="83"/>
      <c r="I13" s="83"/>
      <c r="J13" s="83"/>
      <c r="K13" s="83"/>
      <c r="L13" s="83"/>
      <c r="M13" s="83"/>
      <c r="N13" s="83"/>
      <c r="O13" s="83"/>
      <c r="P13" s="83"/>
      <c r="Q13" s="88"/>
      <c r="R13" s="89"/>
      <c r="S13" s="82"/>
      <c r="T13" s="82"/>
      <c r="U13" s="82"/>
      <c r="V13" s="83"/>
      <c r="W13" s="82"/>
      <c r="X13" s="83">
        <v>149889157.63999999</v>
      </c>
      <c r="Y13" s="82"/>
      <c r="Z13" s="87"/>
    </row>
    <row r="14" spans="1:26" s="8" customFormat="1" ht="29.25" customHeight="1" outlineLevel="1" x14ac:dyDescent="0.2">
      <c r="A14" s="28" t="s">
        <v>93</v>
      </c>
      <c r="B14" s="27">
        <f t="shared" ref="B14:S14" si="0">SUM(B9:B9)</f>
        <v>503363588.23000002</v>
      </c>
      <c r="C14" s="27">
        <f t="shared" si="0"/>
        <v>0</v>
      </c>
      <c r="D14" s="27">
        <f t="shared" si="0"/>
        <v>0</v>
      </c>
      <c r="E14" s="27">
        <f t="shared" si="0"/>
        <v>0</v>
      </c>
      <c r="F14" s="27">
        <f t="shared" si="0"/>
        <v>0</v>
      </c>
      <c r="G14" s="27">
        <f t="shared" si="0"/>
        <v>503363588.23000002</v>
      </c>
      <c r="H14" s="27">
        <f t="shared" si="0"/>
        <v>0</v>
      </c>
      <c r="I14" s="27">
        <f t="shared" si="0"/>
        <v>0</v>
      </c>
      <c r="J14" s="27">
        <f t="shared" si="0"/>
        <v>0</v>
      </c>
      <c r="K14" s="27">
        <f t="shared" si="0"/>
        <v>0</v>
      </c>
      <c r="L14" s="27">
        <f t="shared" si="0"/>
        <v>0</v>
      </c>
      <c r="M14" s="27">
        <f t="shared" si="0"/>
        <v>0</v>
      </c>
      <c r="N14" s="27">
        <f t="shared" si="0"/>
        <v>0</v>
      </c>
      <c r="O14" s="27">
        <f t="shared" si="0"/>
        <v>0</v>
      </c>
      <c r="P14" s="27">
        <f t="shared" si="0"/>
        <v>0</v>
      </c>
      <c r="Q14" s="27">
        <f t="shared" si="0"/>
        <v>0</v>
      </c>
      <c r="R14" s="27">
        <f t="shared" si="0"/>
        <v>0</v>
      </c>
      <c r="S14" s="39">
        <f t="shared" si="0"/>
        <v>0</v>
      </c>
      <c r="T14" s="52">
        <f>T9</f>
        <v>0</v>
      </c>
      <c r="U14" s="52">
        <f>U9</f>
        <v>0</v>
      </c>
      <c r="V14" s="52">
        <f>V9</f>
        <v>0</v>
      </c>
      <c r="W14" s="52">
        <f>W9</f>
        <v>0</v>
      </c>
      <c r="X14" s="121">
        <v>149889157.63999999</v>
      </c>
      <c r="Y14" s="52">
        <f>Y9</f>
        <v>0</v>
      </c>
      <c r="Z14" s="53"/>
    </row>
    <row r="15" spans="1:26" s="9" customFormat="1" ht="33" customHeight="1" outlineLevel="1" x14ac:dyDescent="0.2">
      <c r="A15" s="107" t="s">
        <v>10</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9"/>
    </row>
    <row r="16" spans="1:26" s="9" customFormat="1" ht="72" customHeight="1" outlineLevel="1" x14ac:dyDescent="0.2">
      <c r="A16" s="12" t="s">
        <v>13</v>
      </c>
      <c r="B16" s="20">
        <f>SUM(E16:R16)</f>
        <v>933413039.56999993</v>
      </c>
      <c r="C16" s="21"/>
      <c r="D16" s="21"/>
      <c r="E16" s="21"/>
      <c r="F16" s="20">
        <v>466706519.77999997</v>
      </c>
      <c r="G16" s="20">
        <v>466706519.79000002</v>
      </c>
      <c r="H16" s="22"/>
      <c r="I16" s="22"/>
      <c r="J16" s="22"/>
      <c r="K16" s="22"/>
      <c r="L16" s="22"/>
      <c r="M16" s="21"/>
      <c r="N16" s="21"/>
      <c r="O16" s="21"/>
      <c r="P16" s="21"/>
      <c r="Q16" s="21"/>
      <c r="R16" s="23"/>
      <c r="S16" s="13"/>
      <c r="T16" s="50"/>
      <c r="U16" s="54">
        <v>7921478.8099999996</v>
      </c>
      <c r="V16" s="50"/>
      <c r="W16" s="54"/>
      <c r="X16" s="50"/>
      <c r="Y16" s="54"/>
      <c r="Z16" s="51" t="s">
        <v>75</v>
      </c>
    </row>
    <row r="17" spans="1:26" s="9" customFormat="1" ht="55.5" customHeight="1" outlineLevel="1" x14ac:dyDescent="0.2">
      <c r="A17" s="12" t="s">
        <v>14</v>
      </c>
      <c r="B17" s="20">
        <f t="shared" ref="B17:B33" si="1">SUM(E17:R17)</f>
        <v>958469752.02999997</v>
      </c>
      <c r="C17" s="21"/>
      <c r="D17" s="21"/>
      <c r="E17" s="21"/>
      <c r="F17" s="20">
        <v>479234876.00999999</v>
      </c>
      <c r="G17" s="20">
        <v>479234876.01999998</v>
      </c>
      <c r="H17" s="22"/>
      <c r="I17" s="22"/>
      <c r="J17" s="22"/>
      <c r="K17" s="22"/>
      <c r="L17" s="22"/>
      <c r="M17" s="21"/>
      <c r="N17" s="21"/>
      <c r="O17" s="21"/>
      <c r="P17" s="21"/>
      <c r="Q17" s="21"/>
      <c r="R17" s="23"/>
      <c r="S17" s="13"/>
      <c r="T17" s="50"/>
      <c r="U17" s="54">
        <v>599460377.49000001</v>
      </c>
      <c r="V17" s="50"/>
      <c r="W17" s="54"/>
      <c r="X17" s="50"/>
      <c r="Y17" s="54"/>
      <c r="Z17" s="51" t="s">
        <v>76</v>
      </c>
    </row>
    <row r="18" spans="1:26" s="6" customFormat="1" ht="61.5" customHeight="1" outlineLevel="1" x14ac:dyDescent="0.2">
      <c r="A18" s="14" t="s">
        <v>11</v>
      </c>
      <c r="B18" s="20">
        <f t="shared" si="1"/>
        <v>571785010.83000004</v>
      </c>
      <c r="C18" s="13"/>
      <c r="D18" s="13"/>
      <c r="E18" s="17"/>
      <c r="F18" s="17"/>
      <c r="G18" s="17">
        <v>571785010.83000004</v>
      </c>
      <c r="H18" s="17"/>
      <c r="I18" s="17"/>
      <c r="J18" s="17"/>
      <c r="K18" s="17"/>
      <c r="L18" s="17"/>
      <c r="M18" s="13"/>
      <c r="N18" s="13"/>
      <c r="O18" s="13"/>
      <c r="P18" s="13"/>
      <c r="Q18" s="16"/>
      <c r="R18" s="24"/>
      <c r="S18" s="13">
        <v>733004</v>
      </c>
      <c r="T18" s="50"/>
      <c r="U18" s="50"/>
      <c r="V18" s="50"/>
      <c r="W18" s="50"/>
      <c r="X18" s="50"/>
      <c r="Y18" s="50"/>
      <c r="Z18" s="51" t="s">
        <v>58</v>
      </c>
    </row>
    <row r="19" spans="1:26" s="6" customFormat="1" ht="237" customHeight="1" outlineLevel="1" x14ac:dyDescent="0.2">
      <c r="A19" s="14" t="s">
        <v>12</v>
      </c>
      <c r="B19" s="20">
        <f t="shared" si="1"/>
        <v>1797378793.6499999</v>
      </c>
      <c r="C19" s="13" t="e">
        <f>#REF!+#REF!</f>
        <v>#REF!</v>
      </c>
      <c r="D19" s="13" t="e">
        <f>#REF!+#REF!</f>
        <v>#REF!</v>
      </c>
      <c r="E19" s="17">
        <v>599126264.54999995</v>
      </c>
      <c r="F19" s="17">
        <v>599126264.54999995</v>
      </c>
      <c r="G19" s="17">
        <v>599126264.54999995</v>
      </c>
      <c r="H19" s="17"/>
      <c r="I19" s="17"/>
      <c r="J19" s="17"/>
      <c r="K19" s="17"/>
      <c r="L19" s="17"/>
      <c r="M19" s="13"/>
      <c r="N19" s="13"/>
      <c r="O19" s="13"/>
      <c r="P19" s="13"/>
      <c r="Q19" s="16"/>
      <c r="R19" s="24"/>
      <c r="S19" s="13">
        <v>0</v>
      </c>
      <c r="T19" s="50"/>
      <c r="U19" s="50"/>
      <c r="V19" s="50"/>
      <c r="W19" s="50"/>
      <c r="X19" s="50"/>
      <c r="Y19" s="50"/>
      <c r="Z19" s="55" t="s">
        <v>60</v>
      </c>
    </row>
    <row r="20" spans="1:26" s="6" customFormat="1" ht="57" customHeight="1" outlineLevel="1" x14ac:dyDescent="0.2">
      <c r="A20" s="14" t="s">
        <v>15</v>
      </c>
      <c r="B20" s="20">
        <f t="shared" si="1"/>
        <v>1797378793.6499999</v>
      </c>
      <c r="C20" s="13" t="e">
        <f>#REF!+#REF!</f>
        <v>#REF!</v>
      </c>
      <c r="D20" s="13" t="e">
        <f>#REF!+#REF!</f>
        <v>#REF!</v>
      </c>
      <c r="E20" s="17">
        <v>599126264.54999995</v>
      </c>
      <c r="F20" s="17">
        <v>599126264.54999995</v>
      </c>
      <c r="G20" s="17">
        <v>599126264.54999995</v>
      </c>
      <c r="H20" s="17"/>
      <c r="I20" s="17"/>
      <c r="J20" s="17"/>
      <c r="K20" s="17"/>
      <c r="L20" s="17"/>
      <c r="M20" s="13"/>
      <c r="N20" s="13"/>
      <c r="O20" s="13"/>
      <c r="P20" s="13"/>
      <c r="Q20" s="16"/>
      <c r="R20" s="24"/>
      <c r="S20" s="13">
        <v>0</v>
      </c>
      <c r="T20" s="50"/>
      <c r="U20" s="50"/>
      <c r="V20" s="50"/>
      <c r="W20" s="50"/>
      <c r="X20" s="50"/>
      <c r="Y20" s="50"/>
      <c r="Z20" s="56" t="s">
        <v>61</v>
      </c>
    </row>
    <row r="21" spans="1:26" s="6" customFormat="1" ht="83.25" customHeight="1" outlineLevel="1" x14ac:dyDescent="0.2">
      <c r="A21" s="14" t="s">
        <v>16</v>
      </c>
      <c r="B21" s="20">
        <f t="shared" si="1"/>
        <v>1412476281.3899999</v>
      </c>
      <c r="C21" s="13" t="e">
        <f>#REF!+#REF!</f>
        <v>#REF!</v>
      </c>
      <c r="D21" s="13" t="e">
        <f>#REF!+#REF!</f>
        <v>#REF!</v>
      </c>
      <c r="E21" s="17">
        <v>470825427.13</v>
      </c>
      <c r="F21" s="17">
        <v>470825427.13</v>
      </c>
      <c r="G21" s="17">
        <v>470825427.13</v>
      </c>
      <c r="H21" s="17"/>
      <c r="I21" s="17"/>
      <c r="J21" s="17"/>
      <c r="K21" s="17"/>
      <c r="L21" s="17"/>
      <c r="M21" s="13"/>
      <c r="N21" s="13"/>
      <c r="O21" s="13"/>
      <c r="P21" s="13"/>
      <c r="Q21" s="16"/>
      <c r="R21" s="24"/>
      <c r="S21" s="13">
        <v>0</v>
      </c>
      <c r="T21" s="50"/>
      <c r="U21" s="50"/>
      <c r="V21" s="50"/>
      <c r="W21" s="50"/>
      <c r="X21" s="50"/>
      <c r="Y21" s="50"/>
      <c r="Z21" s="55" t="s">
        <v>62</v>
      </c>
    </row>
    <row r="22" spans="1:26" s="6" customFormat="1" ht="305.25" customHeight="1" outlineLevel="1" x14ac:dyDescent="0.2">
      <c r="A22" s="15" t="s">
        <v>17</v>
      </c>
      <c r="B22" s="20">
        <f t="shared" si="1"/>
        <v>1186270003.8000002</v>
      </c>
      <c r="C22" s="13" t="e">
        <f>#REF!+#REF!</f>
        <v>#REF!</v>
      </c>
      <c r="D22" s="13" t="e">
        <f>#REF!+#REF!</f>
        <v>#REF!</v>
      </c>
      <c r="E22" s="17">
        <v>395423334.60000002</v>
      </c>
      <c r="F22" s="17">
        <v>395423334.60000002</v>
      </c>
      <c r="G22" s="17">
        <v>395423334.60000002</v>
      </c>
      <c r="H22" s="17"/>
      <c r="I22" s="17"/>
      <c r="J22" s="17"/>
      <c r="K22" s="17"/>
      <c r="L22" s="17"/>
      <c r="M22" s="13"/>
      <c r="N22" s="13"/>
      <c r="O22" s="13"/>
      <c r="P22" s="13"/>
      <c r="Q22" s="16"/>
      <c r="R22" s="24"/>
      <c r="S22" s="13">
        <v>0</v>
      </c>
      <c r="T22" s="50"/>
      <c r="U22" s="50"/>
      <c r="V22" s="50"/>
      <c r="W22" s="50"/>
      <c r="X22" s="50"/>
      <c r="Y22" s="50"/>
      <c r="Z22" s="55" t="s">
        <v>63</v>
      </c>
    </row>
    <row r="23" spans="1:26" s="6" customFormat="1" ht="285" customHeight="1" outlineLevel="1" x14ac:dyDescent="0.2">
      <c r="A23" s="14" t="s">
        <v>18</v>
      </c>
      <c r="B23" s="20">
        <f t="shared" si="1"/>
        <v>2338569548.3999996</v>
      </c>
      <c r="C23" s="13" t="e">
        <f>#REF!+#REF!</f>
        <v>#REF!</v>
      </c>
      <c r="D23" s="13" t="e">
        <f>#REF!+#REF!</f>
        <v>#REF!</v>
      </c>
      <c r="E23" s="17">
        <v>779523182.79999995</v>
      </c>
      <c r="F23" s="17">
        <v>779523182.79999995</v>
      </c>
      <c r="G23" s="17">
        <v>779523182.79999995</v>
      </c>
      <c r="H23" s="17"/>
      <c r="I23" s="17"/>
      <c r="J23" s="17"/>
      <c r="K23" s="17"/>
      <c r="L23" s="17"/>
      <c r="M23" s="13"/>
      <c r="N23" s="13"/>
      <c r="O23" s="13"/>
      <c r="P23" s="13"/>
      <c r="Q23" s="16"/>
      <c r="R23" s="24"/>
      <c r="S23" s="13">
        <v>0</v>
      </c>
      <c r="T23" s="50"/>
      <c r="U23" s="50"/>
      <c r="V23" s="50"/>
      <c r="W23" s="50"/>
      <c r="X23" s="50"/>
      <c r="Y23" s="50"/>
      <c r="Z23" s="55" t="s">
        <v>64</v>
      </c>
    </row>
    <row r="24" spans="1:26" s="6" customFormat="1" ht="397.5" customHeight="1" outlineLevel="1" x14ac:dyDescent="0.2">
      <c r="A24" s="14" t="s">
        <v>19</v>
      </c>
      <c r="B24" s="20">
        <f t="shared" si="1"/>
        <v>1797378793.6499999</v>
      </c>
      <c r="C24" s="13" t="e">
        <f>#REF!+#REF!</f>
        <v>#REF!</v>
      </c>
      <c r="D24" s="13" t="e">
        <f>#REF!+#REF!</f>
        <v>#REF!</v>
      </c>
      <c r="E24" s="17">
        <v>599126264.54999995</v>
      </c>
      <c r="F24" s="17">
        <v>599126264.54999995</v>
      </c>
      <c r="G24" s="17">
        <v>599126264.54999995</v>
      </c>
      <c r="H24" s="17"/>
      <c r="I24" s="17"/>
      <c r="J24" s="17"/>
      <c r="K24" s="17"/>
      <c r="L24" s="17"/>
      <c r="M24" s="13"/>
      <c r="N24" s="13"/>
      <c r="O24" s="13"/>
      <c r="P24" s="13"/>
      <c r="Q24" s="16"/>
      <c r="R24" s="24"/>
      <c r="S24" s="13">
        <v>0</v>
      </c>
      <c r="T24" s="50"/>
      <c r="U24" s="50"/>
      <c r="V24" s="50"/>
      <c r="W24" s="50"/>
      <c r="X24" s="50"/>
      <c r="Y24" s="50"/>
      <c r="Z24" s="55" t="s">
        <v>65</v>
      </c>
    </row>
    <row r="25" spans="1:26" s="6" customFormat="1" ht="409.5" customHeight="1" outlineLevel="1" x14ac:dyDescent="0.2">
      <c r="A25" s="14" t="s">
        <v>20</v>
      </c>
      <c r="B25" s="20">
        <f t="shared" si="1"/>
        <v>1085601630.48</v>
      </c>
      <c r="C25" s="13" t="e">
        <f>#REF!+#REF!</f>
        <v>#REF!</v>
      </c>
      <c r="D25" s="13" t="e">
        <f>#REF!+#REF!</f>
        <v>#REF!</v>
      </c>
      <c r="E25" s="17">
        <v>361867210.16000003</v>
      </c>
      <c r="F25" s="17">
        <v>361867210.16000003</v>
      </c>
      <c r="G25" s="17">
        <v>361867210.16000003</v>
      </c>
      <c r="H25" s="17"/>
      <c r="I25" s="17"/>
      <c r="J25" s="17"/>
      <c r="K25" s="17"/>
      <c r="L25" s="17"/>
      <c r="M25" s="13"/>
      <c r="N25" s="13"/>
      <c r="O25" s="13"/>
      <c r="P25" s="13"/>
      <c r="Q25" s="16"/>
      <c r="R25" s="24"/>
      <c r="S25" s="13">
        <v>0</v>
      </c>
      <c r="T25" s="50"/>
      <c r="U25" s="50"/>
      <c r="V25" s="50"/>
      <c r="W25" s="50"/>
      <c r="X25" s="50"/>
      <c r="Y25" s="50"/>
      <c r="Z25" s="55" t="s">
        <v>66</v>
      </c>
    </row>
    <row r="26" spans="1:26" s="6" customFormat="1" ht="65.25" customHeight="1" outlineLevel="1" x14ac:dyDescent="0.2">
      <c r="A26" s="14" t="s">
        <v>21</v>
      </c>
      <c r="B26" s="20">
        <f t="shared" si="1"/>
        <v>954034653.33000004</v>
      </c>
      <c r="C26" s="13" t="e">
        <f>#REF!+#REF!</f>
        <v>#REF!</v>
      </c>
      <c r="D26" s="13" t="e">
        <f>#REF!+#REF!</f>
        <v>#REF!</v>
      </c>
      <c r="E26" s="17">
        <v>318011551.11000001</v>
      </c>
      <c r="F26" s="17">
        <v>318011551.11000001</v>
      </c>
      <c r="G26" s="17">
        <v>318011551.11000001</v>
      </c>
      <c r="H26" s="17"/>
      <c r="I26" s="17"/>
      <c r="J26" s="17"/>
      <c r="K26" s="17"/>
      <c r="L26" s="17"/>
      <c r="M26" s="13"/>
      <c r="N26" s="13"/>
      <c r="O26" s="13"/>
      <c r="P26" s="13"/>
      <c r="Q26" s="16"/>
      <c r="R26" s="24"/>
      <c r="S26" s="13">
        <v>0</v>
      </c>
      <c r="T26" s="50"/>
      <c r="U26" s="50"/>
      <c r="V26" s="50"/>
      <c r="W26" s="50"/>
      <c r="X26" s="50"/>
      <c r="Y26" s="50"/>
      <c r="Z26" s="57" t="s">
        <v>68</v>
      </c>
    </row>
    <row r="27" spans="1:26" s="6" customFormat="1" ht="255.75" customHeight="1" outlineLevel="1" x14ac:dyDescent="0.2">
      <c r="A27" s="14" t="s">
        <v>22</v>
      </c>
      <c r="B27" s="20">
        <f t="shared" si="1"/>
        <v>2338569548.3999996</v>
      </c>
      <c r="C27" s="13"/>
      <c r="D27" s="13"/>
      <c r="E27" s="17"/>
      <c r="F27" s="17">
        <v>779523182.79999995</v>
      </c>
      <c r="G27" s="17">
        <v>779523182.79999995</v>
      </c>
      <c r="H27" s="17">
        <v>779523182.79999995</v>
      </c>
      <c r="I27" s="17"/>
      <c r="J27" s="17"/>
      <c r="K27" s="17"/>
      <c r="L27" s="17"/>
      <c r="M27" s="13"/>
      <c r="N27" s="13"/>
      <c r="O27" s="13"/>
      <c r="P27" s="13"/>
      <c r="Q27" s="16"/>
      <c r="R27" s="24"/>
      <c r="S27" s="13">
        <v>0</v>
      </c>
      <c r="T27" s="50">
        <v>779523182.79999995</v>
      </c>
      <c r="U27" s="50"/>
      <c r="V27" s="50">
        <v>779523182.79999995</v>
      </c>
      <c r="W27" s="50"/>
      <c r="X27" s="50">
        <v>779523182.79999995</v>
      </c>
      <c r="Y27" s="50"/>
      <c r="Z27" s="55" t="s">
        <v>69</v>
      </c>
    </row>
    <row r="28" spans="1:26" s="6" customFormat="1" ht="64.5" customHeight="1" outlineLevel="1" x14ac:dyDescent="0.2">
      <c r="A28" s="14" t="s">
        <v>23</v>
      </c>
      <c r="B28" s="20">
        <f t="shared" si="1"/>
        <v>1186270003.8000002</v>
      </c>
      <c r="C28" s="13" t="e">
        <f>#REF!+#REF!</f>
        <v>#REF!</v>
      </c>
      <c r="D28" s="13" t="e">
        <f>#REF!+#REF!</f>
        <v>#REF!</v>
      </c>
      <c r="E28" s="17"/>
      <c r="F28" s="17">
        <v>395423334.60000002</v>
      </c>
      <c r="G28" s="17">
        <v>395423334.60000002</v>
      </c>
      <c r="H28" s="17">
        <v>395423334.60000002</v>
      </c>
      <c r="I28" s="17"/>
      <c r="J28" s="17"/>
      <c r="K28" s="17"/>
      <c r="L28" s="17"/>
      <c r="M28" s="13"/>
      <c r="N28" s="13"/>
      <c r="O28" s="13"/>
      <c r="P28" s="13"/>
      <c r="Q28" s="16"/>
      <c r="R28" s="24"/>
      <c r="S28" s="13">
        <v>0</v>
      </c>
      <c r="T28" s="50">
        <v>395423334.60000002</v>
      </c>
      <c r="U28" s="50"/>
      <c r="V28" s="50">
        <v>395423334.60000002</v>
      </c>
      <c r="W28" s="50"/>
      <c r="X28" s="50"/>
      <c r="Y28" s="50"/>
      <c r="Z28" s="51" t="s">
        <v>67</v>
      </c>
    </row>
    <row r="29" spans="1:26" s="6" customFormat="1" ht="63" customHeight="1" outlineLevel="1" x14ac:dyDescent="0.2">
      <c r="A29" s="14" t="s">
        <v>24</v>
      </c>
      <c r="B29" s="20">
        <f t="shared" si="1"/>
        <v>1797378793.6499999</v>
      </c>
      <c r="C29" s="13"/>
      <c r="D29" s="13"/>
      <c r="E29" s="17"/>
      <c r="F29" s="17">
        <v>599126264.54999995</v>
      </c>
      <c r="G29" s="17">
        <v>599126264.54999995</v>
      </c>
      <c r="H29" s="17">
        <v>599126264.54999995</v>
      </c>
      <c r="I29" s="17"/>
      <c r="J29" s="17"/>
      <c r="K29" s="17"/>
      <c r="L29" s="17"/>
      <c r="M29" s="13"/>
      <c r="N29" s="13"/>
      <c r="O29" s="13"/>
      <c r="P29" s="13"/>
      <c r="Q29" s="16"/>
      <c r="R29" s="24"/>
      <c r="S29" s="13">
        <v>0</v>
      </c>
      <c r="T29" s="50">
        <v>599126264.54999995</v>
      </c>
      <c r="U29" s="50"/>
      <c r="V29" s="50">
        <v>599126264.54999995</v>
      </c>
      <c r="W29" s="50"/>
      <c r="X29" s="50"/>
      <c r="Y29" s="50"/>
      <c r="Z29" s="57" t="s">
        <v>68</v>
      </c>
    </row>
    <row r="30" spans="1:26" s="6" customFormat="1" ht="55.5" customHeight="1" outlineLevel="1" x14ac:dyDescent="0.2">
      <c r="A30" s="63" t="s">
        <v>25</v>
      </c>
      <c r="B30" s="69">
        <f t="shared" si="1"/>
        <v>2338569548.3999996</v>
      </c>
      <c r="C30" s="67"/>
      <c r="D30" s="67"/>
      <c r="E30" s="64"/>
      <c r="F30" s="64"/>
      <c r="G30" s="64">
        <v>779523182.79999995</v>
      </c>
      <c r="H30" s="64">
        <v>779523182.79999995</v>
      </c>
      <c r="I30" s="64">
        <v>779523182.79999995</v>
      </c>
      <c r="J30" s="64"/>
      <c r="K30" s="64"/>
      <c r="L30" s="64"/>
      <c r="M30" s="67"/>
      <c r="N30" s="67"/>
      <c r="O30" s="67"/>
      <c r="P30" s="67"/>
      <c r="Q30" s="70"/>
      <c r="R30" s="71"/>
      <c r="S30" s="67">
        <v>0</v>
      </c>
      <c r="T30" s="67">
        <f>$G$30</f>
        <v>779523182.79999995</v>
      </c>
      <c r="U30" s="67"/>
      <c r="V30" s="67">
        <f>$G$30</f>
        <v>779523182.79999995</v>
      </c>
      <c r="W30" s="67">
        <v>0</v>
      </c>
      <c r="X30" s="67"/>
      <c r="Y30" s="67">
        <v>0</v>
      </c>
      <c r="Z30" s="72" t="s">
        <v>70</v>
      </c>
    </row>
    <row r="31" spans="1:26" s="73" customFormat="1" ht="52.5" customHeight="1" outlineLevel="1" x14ac:dyDescent="0.2">
      <c r="A31" s="63" t="s">
        <v>26</v>
      </c>
      <c r="B31" s="69">
        <f t="shared" si="1"/>
        <v>1186270003.8000002</v>
      </c>
      <c r="C31" s="67"/>
      <c r="D31" s="67"/>
      <c r="E31" s="64"/>
      <c r="F31" s="64"/>
      <c r="G31" s="64">
        <v>395423334.60000002</v>
      </c>
      <c r="H31" s="64">
        <v>395423334.60000002</v>
      </c>
      <c r="I31" s="64">
        <v>395423334.60000002</v>
      </c>
      <c r="J31" s="64"/>
      <c r="K31" s="64"/>
      <c r="L31" s="64"/>
      <c r="M31" s="67"/>
      <c r="N31" s="67"/>
      <c r="O31" s="67"/>
      <c r="P31" s="67"/>
      <c r="Q31" s="70"/>
      <c r="R31" s="71"/>
      <c r="S31" s="67">
        <v>0</v>
      </c>
      <c r="T31" s="67">
        <f>$G$31</f>
        <v>395423334.60000002</v>
      </c>
      <c r="U31" s="67"/>
      <c r="V31" s="67">
        <f>$G$31</f>
        <v>395423334.60000002</v>
      </c>
      <c r="W31" s="67">
        <v>0</v>
      </c>
      <c r="X31" s="67"/>
      <c r="Y31" s="67">
        <v>0</v>
      </c>
      <c r="Z31" s="68" t="s">
        <v>67</v>
      </c>
    </row>
    <row r="32" spans="1:26" s="73" customFormat="1" ht="283.5" customHeight="1" outlineLevel="1" x14ac:dyDescent="0.2">
      <c r="A32" s="63" t="s">
        <v>27</v>
      </c>
      <c r="B32" s="69">
        <f t="shared" si="1"/>
        <v>1153351260.8399999</v>
      </c>
      <c r="C32" s="67"/>
      <c r="D32" s="67"/>
      <c r="E32" s="64"/>
      <c r="F32" s="64"/>
      <c r="G32" s="64">
        <v>384450420.27999997</v>
      </c>
      <c r="H32" s="64">
        <v>384450420.27999997</v>
      </c>
      <c r="I32" s="64">
        <v>384450420.27999997</v>
      </c>
      <c r="J32" s="64"/>
      <c r="K32" s="64"/>
      <c r="L32" s="64"/>
      <c r="M32" s="67"/>
      <c r="N32" s="67"/>
      <c r="O32" s="67"/>
      <c r="P32" s="67"/>
      <c r="Q32" s="70"/>
      <c r="R32" s="71"/>
      <c r="S32" s="67">
        <v>93672.33</v>
      </c>
      <c r="T32" s="67">
        <f>$G$32</f>
        <v>384450420.27999997</v>
      </c>
      <c r="U32" s="67"/>
      <c r="V32" s="67">
        <f>$G$32</f>
        <v>384450420.27999997</v>
      </c>
      <c r="W32" s="67">
        <v>0</v>
      </c>
      <c r="X32" s="67"/>
      <c r="Y32" s="67">
        <v>0</v>
      </c>
      <c r="Z32" s="74" t="s">
        <v>71</v>
      </c>
    </row>
    <row r="33" spans="1:26" s="76" customFormat="1" ht="113.25" customHeight="1" outlineLevel="1" x14ac:dyDescent="0.2">
      <c r="A33" s="63" t="s">
        <v>28</v>
      </c>
      <c r="B33" s="69">
        <f t="shared" si="1"/>
        <v>1872262537</v>
      </c>
      <c r="C33" s="67"/>
      <c r="D33" s="67"/>
      <c r="E33" s="64"/>
      <c r="F33" s="64"/>
      <c r="G33" s="64">
        <v>20161012</v>
      </c>
      <c r="H33" s="64">
        <v>617367175</v>
      </c>
      <c r="I33" s="64">
        <v>617367175</v>
      </c>
      <c r="J33" s="64">
        <v>617367175</v>
      </c>
      <c r="K33" s="64"/>
      <c r="L33" s="64"/>
      <c r="M33" s="67"/>
      <c r="N33" s="67"/>
      <c r="O33" s="67"/>
      <c r="P33" s="67"/>
      <c r="Q33" s="70"/>
      <c r="R33" s="71"/>
      <c r="S33" s="75">
        <v>0</v>
      </c>
      <c r="T33" s="75">
        <v>617367175</v>
      </c>
      <c r="U33" s="75"/>
      <c r="V33" s="75">
        <v>617367175</v>
      </c>
      <c r="W33" s="75">
        <v>0</v>
      </c>
      <c r="X33" s="75"/>
      <c r="Y33" s="75">
        <v>0</v>
      </c>
      <c r="Z33" s="68" t="s">
        <v>67</v>
      </c>
    </row>
    <row r="34" spans="1:26" s="10" customFormat="1" ht="57.75" customHeight="1" outlineLevel="1" x14ac:dyDescent="0.2">
      <c r="A34" s="63" t="str">
        <f>'[1]приложение 2'!A85</f>
        <v xml:space="preserve">Средняя общеобразовательная школа 
в микрорайоне 30  г.Сургута
(на 1500 мест)
</v>
      </c>
      <c r="B34" s="69">
        <f>'[1]приложение 2'!B85</f>
        <v>2338569548.3999996</v>
      </c>
      <c r="C34" s="67"/>
      <c r="D34" s="67"/>
      <c r="E34" s="64"/>
      <c r="F34" s="64"/>
      <c r="G34" s="64"/>
      <c r="H34" s="64"/>
      <c r="I34" s="64"/>
      <c r="J34" s="64"/>
      <c r="K34" s="64"/>
      <c r="L34" s="64"/>
      <c r="M34" s="67"/>
      <c r="N34" s="67"/>
      <c r="O34" s="67"/>
      <c r="P34" s="67"/>
      <c r="Q34" s="70"/>
      <c r="R34" s="71"/>
      <c r="S34" s="75"/>
      <c r="T34" s="75">
        <f>'[1]приложение 2'!H85</f>
        <v>779523182.79999995</v>
      </c>
      <c r="U34" s="75"/>
      <c r="V34" s="75">
        <v>779523183</v>
      </c>
      <c r="W34" s="75">
        <v>0</v>
      </c>
      <c r="X34" s="75"/>
      <c r="Y34" s="75">
        <v>0</v>
      </c>
      <c r="Z34" s="68"/>
    </row>
    <row r="35" spans="1:26" s="76" customFormat="1" ht="58.5" customHeight="1" outlineLevel="1" x14ac:dyDescent="0.2">
      <c r="A35" s="63" t="str">
        <f>'[1]приложение 2'!A86</f>
        <v xml:space="preserve">Средняя общеобразовательная школа 
на территории "Университетского городка"
(на 1200 мест)
</v>
      </c>
      <c r="B35" s="69">
        <f>'[1]приложение 2'!B86</f>
        <v>1816364697.78</v>
      </c>
      <c r="C35" s="67"/>
      <c r="D35" s="67"/>
      <c r="E35" s="64"/>
      <c r="F35" s="64"/>
      <c r="G35" s="64"/>
      <c r="H35" s="64"/>
      <c r="I35" s="64"/>
      <c r="J35" s="64"/>
      <c r="K35" s="64"/>
      <c r="L35" s="64"/>
      <c r="M35" s="67"/>
      <c r="N35" s="67"/>
      <c r="O35" s="67"/>
      <c r="P35" s="67"/>
      <c r="Q35" s="70"/>
      <c r="R35" s="71"/>
      <c r="S35" s="75"/>
      <c r="T35" s="75">
        <f>'[1]приложение 2'!H86</f>
        <v>605454899.25999999</v>
      </c>
      <c r="U35" s="75">
        <v>0</v>
      </c>
      <c r="V35" s="75">
        <v>605454899.25999999</v>
      </c>
      <c r="W35" s="75">
        <v>0</v>
      </c>
      <c r="X35" s="75"/>
      <c r="Y35" s="75">
        <v>0</v>
      </c>
      <c r="Z35" s="68"/>
    </row>
    <row r="36" spans="1:26" s="76" customFormat="1" ht="62.25" customHeight="1" outlineLevel="1" x14ac:dyDescent="0.2">
      <c r="A36" s="63" t="s">
        <v>81</v>
      </c>
      <c r="B36" s="69">
        <v>1066594818.72</v>
      </c>
      <c r="C36" s="67"/>
      <c r="D36" s="67"/>
      <c r="E36" s="64"/>
      <c r="F36" s="64"/>
      <c r="G36" s="64"/>
      <c r="H36" s="64"/>
      <c r="I36" s="64"/>
      <c r="J36" s="64"/>
      <c r="K36" s="64"/>
      <c r="L36" s="64"/>
      <c r="M36" s="67"/>
      <c r="N36" s="67"/>
      <c r="O36" s="67"/>
      <c r="P36" s="67"/>
      <c r="Q36" s="70"/>
      <c r="R36" s="71"/>
      <c r="S36" s="75"/>
      <c r="T36" s="75"/>
      <c r="U36" s="75"/>
      <c r="V36" s="75">
        <v>355531606.24000001</v>
      </c>
      <c r="W36" s="75">
        <v>0</v>
      </c>
      <c r="X36" s="75"/>
      <c r="Y36" s="75">
        <v>0</v>
      </c>
      <c r="Z36" s="68"/>
    </row>
    <row r="37" spans="1:26" s="76" customFormat="1" ht="61.5" customHeight="1" outlineLevel="1" x14ac:dyDescent="0.2">
      <c r="A37" s="63" t="s">
        <v>82</v>
      </c>
      <c r="B37" s="69">
        <v>1967728422.6000001</v>
      </c>
      <c r="C37" s="67"/>
      <c r="D37" s="67"/>
      <c r="E37" s="64"/>
      <c r="F37" s="64"/>
      <c r="G37" s="64"/>
      <c r="H37" s="64"/>
      <c r="I37" s="64"/>
      <c r="J37" s="64"/>
      <c r="K37" s="64"/>
      <c r="L37" s="64"/>
      <c r="M37" s="67"/>
      <c r="N37" s="67"/>
      <c r="O37" s="67"/>
      <c r="P37" s="67"/>
      <c r="Q37" s="70"/>
      <c r="R37" s="71"/>
      <c r="S37" s="75"/>
      <c r="T37" s="75"/>
      <c r="U37" s="75"/>
      <c r="V37" s="75">
        <v>655909474.20000005</v>
      </c>
      <c r="W37" s="75">
        <v>0</v>
      </c>
      <c r="X37" s="75"/>
      <c r="Y37" s="75">
        <v>0</v>
      </c>
      <c r="Z37" s="68"/>
    </row>
    <row r="38" spans="1:26" s="76" customFormat="1" ht="38.25" customHeight="1" outlineLevel="1" x14ac:dyDescent="0.2">
      <c r="A38" s="63" t="s">
        <v>83</v>
      </c>
      <c r="B38" s="69">
        <v>744983496.18000007</v>
      </c>
      <c r="C38" s="67"/>
      <c r="D38" s="67"/>
      <c r="E38" s="64"/>
      <c r="F38" s="64"/>
      <c r="G38" s="64"/>
      <c r="H38" s="64"/>
      <c r="I38" s="64"/>
      <c r="J38" s="64"/>
      <c r="K38" s="64"/>
      <c r="L38" s="64"/>
      <c r="M38" s="67"/>
      <c r="N38" s="67"/>
      <c r="O38" s="67"/>
      <c r="P38" s="67"/>
      <c r="Q38" s="70"/>
      <c r="R38" s="71"/>
      <c r="S38" s="75"/>
      <c r="T38" s="75"/>
      <c r="U38" s="75"/>
      <c r="V38" s="75">
        <v>248327832.06</v>
      </c>
      <c r="W38" s="75">
        <v>0</v>
      </c>
      <c r="X38" s="75"/>
      <c r="Y38" s="75">
        <v>0</v>
      </c>
      <c r="Z38" s="68"/>
    </row>
    <row r="39" spans="1:26" s="76" customFormat="1" ht="19.5" customHeight="1" outlineLevel="1" x14ac:dyDescent="0.2">
      <c r="A39" s="63" t="s">
        <v>84</v>
      </c>
      <c r="B39" s="69">
        <v>90782690</v>
      </c>
      <c r="C39" s="67"/>
      <c r="D39" s="67"/>
      <c r="E39" s="64"/>
      <c r="F39" s="64"/>
      <c r="G39" s="64"/>
      <c r="H39" s="64"/>
      <c r="I39" s="64"/>
      <c r="J39" s="64"/>
      <c r="K39" s="64"/>
      <c r="L39" s="64"/>
      <c r="M39" s="67"/>
      <c r="N39" s="67"/>
      <c r="O39" s="67"/>
      <c r="P39" s="67"/>
      <c r="Q39" s="70"/>
      <c r="R39" s="71"/>
      <c r="S39" s="75"/>
      <c r="T39" s="75"/>
      <c r="U39" s="75"/>
      <c r="V39" s="75">
        <v>90782690</v>
      </c>
      <c r="W39" s="75">
        <v>0</v>
      </c>
      <c r="X39" s="75"/>
      <c r="Y39" s="75">
        <v>0</v>
      </c>
      <c r="Z39" s="68"/>
    </row>
    <row r="40" spans="1:26" s="76" customFormat="1" ht="44.25" customHeight="1" outlineLevel="1" x14ac:dyDescent="0.2">
      <c r="A40" s="63" t="s">
        <v>85</v>
      </c>
      <c r="B40" s="69">
        <v>1686860356.5</v>
      </c>
      <c r="C40" s="67"/>
      <c r="D40" s="67"/>
      <c r="E40" s="64"/>
      <c r="F40" s="64"/>
      <c r="G40" s="64"/>
      <c r="H40" s="64"/>
      <c r="I40" s="64"/>
      <c r="J40" s="64"/>
      <c r="K40" s="64"/>
      <c r="L40" s="64"/>
      <c r="M40" s="67"/>
      <c r="N40" s="67"/>
      <c r="O40" s="67"/>
      <c r="P40" s="67"/>
      <c r="Q40" s="70"/>
      <c r="R40" s="71"/>
      <c r="S40" s="75"/>
      <c r="T40" s="75"/>
      <c r="U40" s="75"/>
      <c r="V40" s="75">
        <v>1686860356.5</v>
      </c>
      <c r="W40" s="75">
        <v>0</v>
      </c>
      <c r="X40" s="75"/>
      <c r="Y40" s="75">
        <v>0</v>
      </c>
      <c r="Z40" s="68"/>
    </row>
    <row r="41" spans="1:26" s="76" customFormat="1" ht="56.25" customHeight="1" outlineLevel="1" x14ac:dyDescent="0.2">
      <c r="A41" s="80" t="s">
        <v>95</v>
      </c>
      <c r="B41" s="81"/>
      <c r="C41" s="82"/>
      <c r="D41" s="82"/>
      <c r="E41" s="83"/>
      <c r="F41" s="83"/>
      <c r="G41" s="83"/>
      <c r="H41" s="83"/>
      <c r="I41" s="83"/>
      <c r="J41" s="83"/>
      <c r="K41" s="83"/>
      <c r="L41" s="83"/>
      <c r="M41" s="82"/>
      <c r="N41" s="82"/>
      <c r="O41" s="82"/>
      <c r="P41" s="82"/>
      <c r="Q41" s="84"/>
      <c r="R41" s="85"/>
      <c r="S41" s="86"/>
      <c r="T41" s="86"/>
      <c r="U41" s="86"/>
      <c r="V41" s="86"/>
      <c r="W41" s="86"/>
      <c r="X41" s="83">
        <v>779523182.79999995</v>
      </c>
      <c r="Y41" s="86">
        <v>0</v>
      </c>
      <c r="Z41" s="87"/>
    </row>
    <row r="42" spans="1:26" s="76" customFormat="1" ht="55.5" customHeight="1" outlineLevel="1" x14ac:dyDescent="0.2">
      <c r="A42" s="80" t="s">
        <v>96</v>
      </c>
      <c r="B42" s="81"/>
      <c r="C42" s="82"/>
      <c r="D42" s="82"/>
      <c r="E42" s="83"/>
      <c r="F42" s="83"/>
      <c r="G42" s="83"/>
      <c r="H42" s="83"/>
      <c r="I42" s="83"/>
      <c r="J42" s="83"/>
      <c r="K42" s="83"/>
      <c r="L42" s="83"/>
      <c r="M42" s="82"/>
      <c r="N42" s="82"/>
      <c r="O42" s="82"/>
      <c r="P42" s="82"/>
      <c r="Q42" s="84"/>
      <c r="R42" s="85"/>
      <c r="S42" s="86"/>
      <c r="T42" s="86"/>
      <c r="U42" s="86"/>
      <c r="V42" s="86"/>
      <c r="W42" s="86"/>
      <c r="X42" s="83">
        <v>605454899.25999999</v>
      </c>
      <c r="Y42" s="86">
        <v>0</v>
      </c>
      <c r="Z42" s="87"/>
    </row>
    <row r="43" spans="1:26" s="76" customFormat="1" ht="55.5" customHeight="1" outlineLevel="1" x14ac:dyDescent="0.2">
      <c r="A43" s="80" t="s">
        <v>81</v>
      </c>
      <c r="B43" s="81"/>
      <c r="C43" s="82"/>
      <c r="D43" s="82"/>
      <c r="E43" s="83"/>
      <c r="F43" s="83"/>
      <c r="G43" s="83"/>
      <c r="H43" s="83"/>
      <c r="I43" s="83"/>
      <c r="J43" s="83"/>
      <c r="K43" s="83"/>
      <c r="L43" s="83"/>
      <c r="M43" s="82"/>
      <c r="N43" s="82"/>
      <c r="O43" s="82"/>
      <c r="P43" s="82"/>
      <c r="Q43" s="84"/>
      <c r="R43" s="85"/>
      <c r="S43" s="86"/>
      <c r="T43" s="86"/>
      <c r="U43" s="86"/>
      <c r="V43" s="86"/>
      <c r="W43" s="86"/>
      <c r="X43" s="83">
        <v>355531606.24000001</v>
      </c>
      <c r="Y43" s="86">
        <v>0</v>
      </c>
      <c r="Z43" s="87"/>
    </row>
    <row r="44" spans="1:26" s="76" customFormat="1" ht="56.25" customHeight="1" outlineLevel="1" x14ac:dyDescent="0.2">
      <c r="A44" s="80" t="s">
        <v>82</v>
      </c>
      <c r="B44" s="81"/>
      <c r="C44" s="82"/>
      <c r="D44" s="82"/>
      <c r="E44" s="83"/>
      <c r="F44" s="83"/>
      <c r="G44" s="83"/>
      <c r="H44" s="83"/>
      <c r="I44" s="83"/>
      <c r="J44" s="83"/>
      <c r="K44" s="83"/>
      <c r="L44" s="83"/>
      <c r="M44" s="82"/>
      <c r="N44" s="82"/>
      <c r="O44" s="82"/>
      <c r="P44" s="82"/>
      <c r="Q44" s="84"/>
      <c r="R44" s="85"/>
      <c r="S44" s="86"/>
      <c r="T44" s="86"/>
      <c r="U44" s="86"/>
      <c r="V44" s="86"/>
      <c r="W44" s="86"/>
      <c r="X44" s="83">
        <v>655909474.20000005</v>
      </c>
      <c r="Y44" s="86">
        <v>0</v>
      </c>
      <c r="Z44" s="87"/>
    </row>
    <row r="45" spans="1:26" s="76" customFormat="1" ht="36.75" customHeight="1" outlineLevel="1" x14ac:dyDescent="0.2">
      <c r="A45" s="80" t="s">
        <v>83</v>
      </c>
      <c r="B45" s="81"/>
      <c r="C45" s="82"/>
      <c r="D45" s="82"/>
      <c r="E45" s="83"/>
      <c r="F45" s="83"/>
      <c r="G45" s="83"/>
      <c r="H45" s="83"/>
      <c r="I45" s="83"/>
      <c r="J45" s="83"/>
      <c r="K45" s="83"/>
      <c r="L45" s="83"/>
      <c r="M45" s="82"/>
      <c r="N45" s="82"/>
      <c r="O45" s="82"/>
      <c r="P45" s="82"/>
      <c r="Q45" s="84"/>
      <c r="R45" s="85"/>
      <c r="S45" s="86"/>
      <c r="T45" s="86"/>
      <c r="U45" s="86"/>
      <c r="V45" s="86"/>
      <c r="W45" s="86"/>
      <c r="X45" s="83">
        <v>248327832.06</v>
      </c>
      <c r="Y45" s="86">
        <v>0</v>
      </c>
      <c r="Z45" s="87"/>
    </row>
    <row r="46" spans="1:26" s="76" customFormat="1" ht="113.25" customHeight="1" outlineLevel="1" x14ac:dyDescent="0.2">
      <c r="A46" s="80" t="s">
        <v>28</v>
      </c>
      <c r="B46" s="81"/>
      <c r="C46" s="82"/>
      <c r="D46" s="82"/>
      <c r="E46" s="83"/>
      <c r="F46" s="83"/>
      <c r="G46" s="83"/>
      <c r="H46" s="83"/>
      <c r="I46" s="83"/>
      <c r="J46" s="83"/>
      <c r="K46" s="83"/>
      <c r="L46" s="83"/>
      <c r="M46" s="82"/>
      <c r="N46" s="82"/>
      <c r="O46" s="82"/>
      <c r="P46" s="82"/>
      <c r="Q46" s="84"/>
      <c r="R46" s="85"/>
      <c r="S46" s="86"/>
      <c r="T46" s="86"/>
      <c r="U46" s="86"/>
      <c r="V46" s="86"/>
      <c r="W46" s="86"/>
      <c r="X46" s="83">
        <v>617367175</v>
      </c>
      <c r="Y46" s="86">
        <v>0</v>
      </c>
      <c r="Z46" s="87"/>
    </row>
    <row r="47" spans="1:26" s="76" customFormat="1" ht="59.25" customHeight="1" outlineLevel="1" x14ac:dyDescent="0.2">
      <c r="A47" s="80" t="s">
        <v>97</v>
      </c>
      <c r="B47" s="81"/>
      <c r="C47" s="82"/>
      <c r="D47" s="82"/>
      <c r="E47" s="83"/>
      <c r="F47" s="83"/>
      <c r="G47" s="83"/>
      <c r="H47" s="83"/>
      <c r="I47" s="83"/>
      <c r="J47" s="83"/>
      <c r="K47" s="83"/>
      <c r="L47" s="83"/>
      <c r="M47" s="82"/>
      <c r="N47" s="82"/>
      <c r="O47" s="82"/>
      <c r="P47" s="82"/>
      <c r="Q47" s="84"/>
      <c r="R47" s="85"/>
      <c r="S47" s="86"/>
      <c r="T47" s="86"/>
      <c r="U47" s="86"/>
      <c r="V47" s="86"/>
      <c r="W47" s="86"/>
      <c r="X47" s="86">
        <v>689004980.60000002</v>
      </c>
      <c r="Y47" s="86">
        <v>0</v>
      </c>
      <c r="Z47" s="87"/>
    </row>
    <row r="48" spans="1:26" s="10" customFormat="1" ht="56.25" customHeight="1" outlineLevel="1" x14ac:dyDescent="0.2">
      <c r="A48" s="28" t="s">
        <v>86</v>
      </c>
      <c r="B48" s="27">
        <f t="shared" ref="B48:S48" si="2">SUM(B16:B33)</f>
        <v>26705427996.669998</v>
      </c>
      <c r="C48" s="27" t="e">
        <f t="shared" si="2"/>
        <v>#REF!</v>
      </c>
      <c r="D48" s="27" t="e">
        <f t="shared" si="2"/>
        <v>#REF!</v>
      </c>
      <c r="E48" s="27">
        <f t="shared" si="2"/>
        <v>4123029499.4500003</v>
      </c>
      <c r="F48" s="27">
        <f t="shared" si="2"/>
        <v>6843043677.1900005</v>
      </c>
      <c r="G48" s="27">
        <f t="shared" si="2"/>
        <v>8994386637.7200012</v>
      </c>
      <c r="H48" s="27">
        <f t="shared" si="2"/>
        <v>3950836894.6300001</v>
      </c>
      <c r="I48" s="27">
        <f t="shared" si="2"/>
        <v>2176764112.6800003</v>
      </c>
      <c r="J48" s="27">
        <f t="shared" si="2"/>
        <v>617367175</v>
      </c>
      <c r="K48" s="27">
        <f t="shared" si="2"/>
        <v>0</v>
      </c>
      <c r="L48" s="27">
        <f t="shared" si="2"/>
        <v>0</v>
      </c>
      <c r="M48" s="27">
        <f t="shared" si="2"/>
        <v>0</v>
      </c>
      <c r="N48" s="27">
        <f t="shared" si="2"/>
        <v>0</v>
      </c>
      <c r="O48" s="27">
        <f t="shared" si="2"/>
        <v>0</v>
      </c>
      <c r="P48" s="27">
        <f t="shared" si="2"/>
        <v>0</v>
      </c>
      <c r="Q48" s="27">
        <f t="shared" si="2"/>
        <v>0</v>
      </c>
      <c r="R48" s="27">
        <f t="shared" si="2"/>
        <v>0</v>
      </c>
      <c r="S48" s="39">
        <f t="shared" si="2"/>
        <v>826676.33</v>
      </c>
      <c r="T48" s="52">
        <f>T35+T34+T33+T32+T31+T30+T29+T28+T27+T26+T25+T24+T23+T22+T21+T20+T19+T18+T17+T16</f>
        <v>5335814976.6900005</v>
      </c>
      <c r="U48" s="52">
        <f>U35+U34+U33+U32+U31+U30+U29+U28+U27+U26+U25+U24+U23+U22+U21+U20+U19+U18+U17+U16</f>
        <v>607381856.29999995</v>
      </c>
      <c r="V48" s="52">
        <f>V35+V34+V33+V32+V31+V30+V29+V28+V27+V26+V25+V24+V23+V22+V21+V20+V19+V18+V17+V16</f>
        <v>5335814976.8900003</v>
      </c>
      <c r="W48" s="52">
        <f>W35+W34+W33+W32+W31+W30+W29+W28+W27+W26+W25+W24+W23+W22+W21+W20+W19+W18+W17+W16</f>
        <v>0</v>
      </c>
      <c r="X48" s="52">
        <f>SUM(X41:X47)</f>
        <v>3951119150.1599998</v>
      </c>
      <c r="Y48" s="52">
        <f>Y35+Y34+Y33+Y32+Y31+Y30+Y29+Y28+Y27+Y26+Y25+Y24+Y23+Y22+Y21+Y20+Y19+Y18+Y17+Y16</f>
        <v>0</v>
      </c>
      <c r="Z48" s="58"/>
    </row>
    <row r="49" spans="1:26" s="10" customFormat="1" ht="36.75" customHeight="1" outlineLevel="1" x14ac:dyDescent="0.2">
      <c r="A49" s="107" t="s">
        <v>29</v>
      </c>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9"/>
    </row>
    <row r="50" spans="1:26" s="10" customFormat="1" ht="45.75" customHeight="1" outlineLevel="1" x14ac:dyDescent="0.2">
      <c r="A50" s="14" t="s">
        <v>30</v>
      </c>
      <c r="B50" s="17">
        <f>SUM(E50:R50)</f>
        <v>130069310</v>
      </c>
      <c r="C50" s="13"/>
      <c r="D50" s="13"/>
      <c r="E50" s="17"/>
      <c r="F50" s="17">
        <v>3045670</v>
      </c>
      <c r="G50" s="17">
        <v>127023640</v>
      </c>
      <c r="H50" s="17"/>
      <c r="I50" s="17"/>
      <c r="J50" s="17"/>
      <c r="K50" s="17"/>
      <c r="L50" s="17"/>
      <c r="M50" s="17"/>
      <c r="N50" s="17"/>
      <c r="O50" s="13"/>
      <c r="P50" s="13"/>
      <c r="Q50" s="16"/>
      <c r="R50" s="24"/>
      <c r="S50" s="13">
        <v>0</v>
      </c>
      <c r="T50" s="50"/>
      <c r="U50" s="50"/>
      <c r="V50" s="50"/>
      <c r="W50" s="50"/>
      <c r="X50" s="50"/>
      <c r="Y50" s="50"/>
      <c r="Z50" s="51" t="s">
        <v>67</v>
      </c>
    </row>
    <row r="51" spans="1:26" s="10" customFormat="1" ht="50.25" customHeight="1" outlineLevel="1" x14ac:dyDescent="0.2">
      <c r="A51" s="14" t="s">
        <v>31</v>
      </c>
      <c r="B51" s="17">
        <f>SUM(E51:R51)</f>
        <v>127475000</v>
      </c>
      <c r="C51" s="13"/>
      <c r="D51" s="13"/>
      <c r="E51" s="17"/>
      <c r="F51" s="17">
        <v>2815310</v>
      </c>
      <c r="G51" s="17">
        <v>124659690</v>
      </c>
      <c r="H51" s="17"/>
      <c r="I51" s="17"/>
      <c r="J51" s="17"/>
      <c r="K51" s="17"/>
      <c r="L51" s="17"/>
      <c r="M51" s="17"/>
      <c r="N51" s="17"/>
      <c r="O51" s="13"/>
      <c r="P51" s="13"/>
      <c r="Q51" s="16"/>
      <c r="R51" s="24"/>
      <c r="S51" s="13">
        <v>0</v>
      </c>
      <c r="T51" s="50"/>
      <c r="U51" s="50"/>
      <c r="V51" s="50"/>
      <c r="W51" s="50"/>
      <c r="X51" s="50"/>
      <c r="Y51" s="50"/>
      <c r="Z51" s="51" t="s">
        <v>67</v>
      </c>
    </row>
    <row r="52" spans="1:26" s="10" customFormat="1" ht="49.5" customHeight="1" outlineLevel="1" x14ac:dyDescent="0.2">
      <c r="A52" s="14" t="s">
        <v>32</v>
      </c>
      <c r="B52" s="17">
        <f>SUM(E52:R52)</f>
        <v>127475000</v>
      </c>
      <c r="C52" s="13"/>
      <c r="D52" s="13"/>
      <c r="E52" s="17"/>
      <c r="F52" s="17"/>
      <c r="G52" s="17">
        <v>2815310</v>
      </c>
      <c r="H52" s="17">
        <v>124659690</v>
      </c>
      <c r="I52" s="17"/>
      <c r="J52" s="17"/>
      <c r="K52" s="17"/>
      <c r="L52" s="17"/>
      <c r="M52" s="17"/>
      <c r="N52" s="17"/>
      <c r="O52" s="13"/>
      <c r="P52" s="13"/>
      <c r="Q52" s="16"/>
      <c r="R52" s="24"/>
      <c r="S52" s="13">
        <v>0</v>
      </c>
      <c r="T52" s="50">
        <f>'[1]приложение 2'!H128</f>
        <v>124659690</v>
      </c>
      <c r="U52" s="50">
        <v>0</v>
      </c>
      <c r="V52" s="50" t="e">
        <f>'[1]приложение 2'!J128</f>
        <v>#REF!</v>
      </c>
      <c r="W52" s="50">
        <v>0</v>
      </c>
      <c r="X52" s="50"/>
      <c r="Y52" s="50">
        <v>0</v>
      </c>
      <c r="Z52" s="51" t="s">
        <v>67</v>
      </c>
    </row>
    <row r="53" spans="1:26" s="10" customFormat="1" ht="48" customHeight="1" outlineLevel="1" x14ac:dyDescent="0.2">
      <c r="A53" s="14" t="s">
        <v>33</v>
      </c>
      <c r="B53" s="17">
        <f>SUM(E53:R53)</f>
        <v>127475000</v>
      </c>
      <c r="C53" s="13"/>
      <c r="D53" s="13"/>
      <c r="E53" s="17"/>
      <c r="F53" s="17"/>
      <c r="G53" s="17">
        <v>2815310</v>
      </c>
      <c r="H53" s="17">
        <v>124659690</v>
      </c>
      <c r="I53" s="17"/>
      <c r="J53" s="17"/>
      <c r="K53" s="17"/>
      <c r="L53" s="17"/>
      <c r="M53" s="17"/>
      <c r="N53" s="17"/>
      <c r="O53" s="13"/>
      <c r="P53" s="13"/>
      <c r="Q53" s="16"/>
      <c r="R53" s="24"/>
      <c r="S53" s="13">
        <v>0</v>
      </c>
      <c r="T53" s="50">
        <f>'[1]приложение 2'!H129</f>
        <v>124659690</v>
      </c>
      <c r="U53" s="50">
        <v>0</v>
      </c>
      <c r="V53" s="50" t="e">
        <f>'[1]приложение 2'!J129</f>
        <v>#REF!</v>
      </c>
      <c r="W53" s="50">
        <v>0</v>
      </c>
      <c r="X53" s="50"/>
      <c r="Y53" s="50">
        <v>0</v>
      </c>
      <c r="Z53" s="51" t="s">
        <v>67</v>
      </c>
    </row>
    <row r="54" spans="1:26" s="10" customFormat="1" ht="48" customHeight="1" outlineLevel="1" x14ac:dyDescent="0.2">
      <c r="A54" s="63" t="str">
        <f>'[1]приложение 2'!A130</f>
        <v xml:space="preserve">Спортивный центр с универсальным игровым залом 
№ 12 (МБОУ СОШ № 29) </v>
      </c>
      <c r="B54" s="64">
        <f>'[1]приложение 2'!B130</f>
        <v>127475000</v>
      </c>
      <c r="C54" s="67"/>
      <c r="D54" s="67"/>
      <c r="E54" s="64"/>
      <c r="F54" s="64"/>
      <c r="G54" s="64"/>
      <c r="H54" s="64"/>
      <c r="I54" s="64"/>
      <c r="J54" s="64"/>
      <c r="K54" s="64"/>
      <c r="L54" s="64"/>
      <c r="M54" s="64"/>
      <c r="N54" s="64"/>
      <c r="O54" s="67"/>
      <c r="P54" s="67"/>
      <c r="Q54" s="70"/>
      <c r="R54" s="71"/>
      <c r="S54" s="67"/>
      <c r="T54" s="67">
        <f>'[1]приложение 2'!H130</f>
        <v>2815310</v>
      </c>
      <c r="U54" s="67">
        <v>0</v>
      </c>
      <c r="V54" s="67">
        <v>124659690</v>
      </c>
      <c r="W54" s="67">
        <v>0</v>
      </c>
      <c r="X54" s="67"/>
      <c r="Y54" s="67">
        <v>0</v>
      </c>
      <c r="Z54" s="68"/>
    </row>
    <row r="55" spans="1:26" s="10" customFormat="1" ht="59.25" customHeight="1" outlineLevel="1" x14ac:dyDescent="0.2">
      <c r="A55" s="63" t="str">
        <f>'[1]приложение 2'!A131</f>
        <v>Спортивный центр с универсальным игровым залом
№ 13 (МБОУ гимназия "Лаборатория Салахова", территория дошкольного отделения</v>
      </c>
      <c r="B55" s="64">
        <f>'[1]приложение 2'!B131</f>
        <v>127475000</v>
      </c>
      <c r="C55" s="67"/>
      <c r="D55" s="67"/>
      <c r="E55" s="64"/>
      <c r="F55" s="64"/>
      <c r="G55" s="64"/>
      <c r="H55" s="64"/>
      <c r="I55" s="64"/>
      <c r="J55" s="64"/>
      <c r="K55" s="64"/>
      <c r="L55" s="64"/>
      <c r="M55" s="64"/>
      <c r="N55" s="64"/>
      <c r="O55" s="67"/>
      <c r="P55" s="67"/>
      <c r="Q55" s="70"/>
      <c r="R55" s="71"/>
      <c r="S55" s="67"/>
      <c r="T55" s="67">
        <f>'[1]приложение 2'!H131</f>
        <v>2815310</v>
      </c>
      <c r="U55" s="67">
        <v>0</v>
      </c>
      <c r="V55" s="67">
        <v>124659690</v>
      </c>
      <c r="W55" s="67">
        <v>0</v>
      </c>
      <c r="X55" s="67"/>
      <c r="Y55" s="67">
        <v>0</v>
      </c>
      <c r="Z55" s="68"/>
    </row>
    <row r="56" spans="1:26" s="10" customFormat="1" ht="48" customHeight="1" outlineLevel="1" x14ac:dyDescent="0.2">
      <c r="A56" s="63" t="s">
        <v>87</v>
      </c>
      <c r="B56" s="64">
        <v>127475000</v>
      </c>
      <c r="C56" s="67"/>
      <c r="D56" s="67"/>
      <c r="E56" s="64"/>
      <c r="F56" s="64"/>
      <c r="G56" s="64"/>
      <c r="H56" s="64"/>
      <c r="I56" s="64"/>
      <c r="J56" s="64"/>
      <c r="K56" s="64"/>
      <c r="L56" s="64"/>
      <c r="M56" s="64"/>
      <c r="N56" s="64"/>
      <c r="O56" s="67"/>
      <c r="P56" s="67"/>
      <c r="Q56" s="70"/>
      <c r="R56" s="71"/>
      <c r="S56" s="67"/>
      <c r="T56" s="67"/>
      <c r="U56" s="67"/>
      <c r="V56" s="67">
        <v>2815310</v>
      </c>
      <c r="W56" s="67">
        <v>0</v>
      </c>
      <c r="X56" s="67"/>
      <c r="Y56" s="67">
        <v>0</v>
      </c>
      <c r="Z56" s="68"/>
    </row>
    <row r="57" spans="1:26" s="10" customFormat="1" ht="48" customHeight="1" outlineLevel="1" x14ac:dyDescent="0.2">
      <c r="A57" s="63" t="s">
        <v>88</v>
      </c>
      <c r="B57" s="64">
        <v>127475000</v>
      </c>
      <c r="C57" s="67"/>
      <c r="D57" s="67"/>
      <c r="E57" s="64"/>
      <c r="F57" s="64"/>
      <c r="G57" s="64"/>
      <c r="H57" s="64"/>
      <c r="I57" s="64"/>
      <c r="J57" s="64"/>
      <c r="K57" s="64"/>
      <c r="L57" s="64"/>
      <c r="M57" s="64"/>
      <c r="N57" s="64"/>
      <c r="O57" s="67"/>
      <c r="P57" s="67"/>
      <c r="Q57" s="70"/>
      <c r="R57" s="71"/>
      <c r="S57" s="67"/>
      <c r="T57" s="67"/>
      <c r="U57" s="67"/>
      <c r="V57" s="67">
        <v>2815310</v>
      </c>
      <c r="W57" s="67">
        <v>0</v>
      </c>
      <c r="X57" s="67"/>
      <c r="Y57" s="67">
        <v>0</v>
      </c>
      <c r="Z57" s="68"/>
    </row>
    <row r="58" spans="1:26" s="10" customFormat="1" ht="48" customHeight="1" outlineLevel="1" x14ac:dyDescent="0.2">
      <c r="A58" s="80" t="s">
        <v>87</v>
      </c>
      <c r="B58" s="83"/>
      <c r="C58" s="82"/>
      <c r="D58" s="82"/>
      <c r="E58" s="83"/>
      <c r="F58" s="83"/>
      <c r="G58" s="83"/>
      <c r="H58" s="83"/>
      <c r="I58" s="83"/>
      <c r="J58" s="83"/>
      <c r="K58" s="83"/>
      <c r="L58" s="83"/>
      <c r="M58" s="83"/>
      <c r="N58" s="83"/>
      <c r="O58" s="82"/>
      <c r="P58" s="82"/>
      <c r="Q58" s="84"/>
      <c r="R58" s="85"/>
      <c r="S58" s="82"/>
      <c r="T58" s="82"/>
      <c r="U58" s="82"/>
      <c r="V58" s="82"/>
      <c r="W58" s="82"/>
      <c r="X58" s="82">
        <v>124659690</v>
      </c>
      <c r="Y58" s="82">
        <v>0</v>
      </c>
      <c r="Z58" s="87"/>
    </row>
    <row r="59" spans="1:26" s="10" customFormat="1" ht="48" customHeight="1" outlineLevel="1" x14ac:dyDescent="0.2">
      <c r="A59" s="80" t="s">
        <v>88</v>
      </c>
      <c r="B59" s="83"/>
      <c r="C59" s="82"/>
      <c r="D59" s="82"/>
      <c r="E59" s="83"/>
      <c r="F59" s="83"/>
      <c r="G59" s="83"/>
      <c r="H59" s="83"/>
      <c r="I59" s="83"/>
      <c r="J59" s="83"/>
      <c r="K59" s="83"/>
      <c r="L59" s="83"/>
      <c r="M59" s="83"/>
      <c r="N59" s="83"/>
      <c r="O59" s="82"/>
      <c r="P59" s="82"/>
      <c r="Q59" s="84"/>
      <c r="R59" s="85"/>
      <c r="S59" s="82"/>
      <c r="T59" s="82"/>
      <c r="U59" s="82"/>
      <c r="V59" s="82"/>
      <c r="W59" s="82"/>
      <c r="X59" s="82">
        <v>124659690</v>
      </c>
      <c r="Y59" s="82">
        <v>0</v>
      </c>
      <c r="Z59" s="87"/>
    </row>
    <row r="60" spans="1:26" s="10" customFormat="1" ht="82.5" customHeight="1" outlineLevel="1" x14ac:dyDescent="0.2">
      <c r="A60" s="28" t="s">
        <v>36</v>
      </c>
      <c r="B60" s="27">
        <f t="shared" ref="B60:S60" si="3">SUM(B50:B53)</f>
        <v>512494310</v>
      </c>
      <c r="C60" s="27">
        <f t="shared" si="3"/>
        <v>0</v>
      </c>
      <c r="D60" s="27">
        <f t="shared" si="3"/>
        <v>0</v>
      </c>
      <c r="E60" s="27">
        <f t="shared" si="3"/>
        <v>0</v>
      </c>
      <c r="F60" s="27">
        <f t="shared" si="3"/>
        <v>5860980</v>
      </c>
      <c r="G60" s="27">
        <f t="shared" si="3"/>
        <v>257313950</v>
      </c>
      <c r="H60" s="27">
        <f t="shared" si="3"/>
        <v>249319380</v>
      </c>
      <c r="I60" s="27">
        <f t="shared" si="3"/>
        <v>0</v>
      </c>
      <c r="J60" s="27">
        <f t="shared" si="3"/>
        <v>0</v>
      </c>
      <c r="K60" s="27">
        <f t="shared" si="3"/>
        <v>0</v>
      </c>
      <c r="L60" s="27">
        <f t="shared" si="3"/>
        <v>0</v>
      </c>
      <c r="M60" s="27">
        <f t="shared" si="3"/>
        <v>0</v>
      </c>
      <c r="N60" s="27">
        <f t="shared" si="3"/>
        <v>0</v>
      </c>
      <c r="O60" s="27">
        <f t="shared" si="3"/>
        <v>0</v>
      </c>
      <c r="P60" s="27">
        <f t="shared" si="3"/>
        <v>0</v>
      </c>
      <c r="Q60" s="27">
        <f t="shared" si="3"/>
        <v>0</v>
      </c>
      <c r="R60" s="27">
        <f t="shared" si="3"/>
        <v>0</v>
      </c>
      <c r="S60" s="39">
        <f t="shared" si="3"/>
        <v>0</v>
      </c>
      <c r="T60" s="52">
        <f>T55+T54+T53+T52+T51+T50</f>
        <v>254950000</v>
      </c>
      <c r="U60" s="52">
        <f>U55+U54+U53+U52+U51+U50</f>
        <v>0</v>
      </c>
      <c r="V60" s="52" t="e">
        <f>V55+V54+V53+V52+V51+V50</f>
        <v>#REF!</v>
      </c>
      <c r="W60" s="52">
        <f>W55+W54+W53+W52+W51+W50</f>
        <v>0</v>
      </c>
      <c r="X60" s="52">
        <f t="shared" ref="X60" si="4">SUM(X51:X59)</f>
        <v>249319380</v>
      </c>
      <c r="Y60" s="52">
        <f>Y55+Y54+Y53+Y52+Y51+Y50</f>
        <v>0</v>
      </c>
      <c r="Z60" s="52"/>
    </row>
    <row r="61" spans="1:26" s="10" customFormat="1" ht="58.5" customHeight="1" outlineLevel="1" x14ac:dyDescent="0.2">
      <c r="A61" s="108" t="s">
        <v>34</v>
      </c>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row>
    <row r="62" spans="1:26" s="10" customFormat="1" ht="50.25" customHeight="1" outlineLevel="1" x14ac:dyDescent="0.2">
      <c r="A62" s="12" t="s">
        <v>35</v>
      </c>
      <c r="B62" s="20">
        <f>SUM(E62:R62)</f>
        <v>1353263071.71</v>
      </c>
      <c r="C62" s="17" t="e">
        <f>#REF!+#REF!</f>
        <v>#REF!</v>
      </c>
      <c r="D62" s="17" t="e">
        <f>#REF!+#REF!</f>
        <v>#REF!</v>
      </c>
      <c r="E62" s="17">
        <v>451087690.56999999</v>
      </c>
      <c r="F62" s="17">
        <v>451087690.56999999</v>
      </c>
      <c r="G62" s="17">
        <v>451087690.56999999</v>
      </c>
      <c r="H62" s="17"/>
      <c r="I62" s="17"/>
      <c r="J62" s="17"/>
      <c r="K62" s="17"/>
      <c r="L62" s="13"/>
      <c r="M62" s="13"/>
      <c r="N62" s="13"/>
      <c r="O62" s="13"/>
      <c r="P62" s="13"/>
      <c r="Q62" s="16"/>
      <c r="R62" s="24"/>
      <c r="S62" s="13">
        <v>0</v>
      </c>
      <c r="T62" s="50"/>
      <c r="U62" s="50"/>
      <c r="V62" s="50"/>
      <c r="W62" s="50"/>
      <c r="X62" s="50"/>
      <c r="Y62" s="50"/>
      <c r="Z62" s="51" t="s">
        <v>67</v>
      </c>
    </row>
    <row r="63" spans="1:26" s="10" customFormat="1" ht="65.25" customHeight="1" outlineLevel="1" x14ac:dyDescent="0.2">
      <c r="A63" s="26" t="s">
        <v>37</v>
      </c>
      <c r="B63" s="27">
        <f t="shared" ref="B63:G63" si="5">SUM(B62:B62)</f>
        <v>1353263071.71</v>
      </c>
      <c r="C63" s="27" t="e">
        <f t="shared" si="5"/>
        <v>#REF!</v>
      </c>
      <c r="D63" s="27" t="e">
        <f t="shared" si="5"/>
        <v>#REF!</v>
      </c>
      <c r="E63" s="27">
        <f t="shared" si="5"/>
        <v>451087690.56999999</v>
      </c>
      <c r="F63" s="27">
        <f t="shared" si="5"/>
        <v>451087690.56999999</v>
      </c>
      <c r="G63" s="27">
        <f t="shared" si="5"/>
        <v>451087690.56999999</v>
      </c>
      <c r="H63" s="27">
        <f t="shared" ref="H63:S63" si="6">SUM(H62:H62)</f>
        <v>0</v>
      </c>
      <c r="I63" s="27">
        <f t="shared" si="6"/>
        <v>0</v>
      </c>
      <c r="J63" s="27">
        <f t="shared" si="6"/>
        <v>0</v>
      </c>
      <c r="K63" s="27">
        <f t="shared" si="6"/>
        <v>0</v>
      </c>
      <c r="L63" s="27">
        <f t="shared" si="6"/>
        <v>0</v>
      </c>
      <c r="M63" s="27">
        <f t="shared" si="6"/>
        <v>0</v>
      </c>
      <c r="N63" s="27">
        <f t="shared" si="6"/>
        <v>0</v>
      </c>
      <c r="O63" s="27">
        <f t="shared" si="6"/>
        <v>0</v>
      </c>
      <c r="P63" s="27">
        <f t="shared" si="6"/>
        <v>0</v>
      </c>
      <c r="Q63" s="27">
        <f t="shared" si="6"/>
        <v>0</v>
      </c>
      <c r="R63" s="27">
        <f t="shared" si="6"/>
        <v>0</v>
      </c>
      <c r="S63" s="39">
        <f t="shared" si="6"/>
        <v>0</v>
      </c>
      <c r="T63" s="52">
        <f t="shared" ref="T63:Y63" si="7">T62</f>
        <v>0</v>
      </c>
      <c r="U63" s="52">
        <f t="shared" si="7"/>
        <v>0</v>
      </c>
      <c r="V63" s="52">
        <f t="shared" si="7"/>
        <v>0</v>
      </c>
      <c r="W63" s="52">
        <f t="shared" si="7"/>
        <v>0</v>
      </c>
      <c r="X63" s="52">
        <f t="shared" si="7"/>
        <v>0</v>
      </c>
      <c r="Y63" s="52">
        <f t="shared" si="7"/>
        <v>0</v>
      </c>
      <c r="Z63" s="58"/>
    </row>
    <row r="64" spans="1:26" s="25" customFormat="1" ht="50.25" customHeight="1" x14ac:dyDescent="0.2">
      <c r="A64" s="35" t="s">
        <v>38</v>
      </c>
      <c r="B64" s="36">
        <f t="shared" ref="B64:W64" si="8">B63+B60+B48+B14</f>
        <v>29074548966.609997</v>
      </c>
      <c r="C64" s="36" t="e">
        <f t="shared" si="8"/>
        <v>#REF!</v>
      </c>
      <c r="D64" s="36" t="e">
        <f t="shared" si="8"/>
        <v>#REF!</v>
      </c>
      <c r="E64" s="36">
        <f t="shared" si="8"/>
        <v>4574117190.0200005</v>
      </c>
      <c r="F64" s="36">
        <f t="shared" si="8"/>
        <v>7299992347.7600002</v>
      </c>
      <c r="G64" s="36">
        <f t="shared" si="8"/>
        <v>10206151866.52</v>
      </c>
      <c r="H64" s="36">
        <f t="shared" si="8"/>
        <v>4200156274.6300001</v>
      </c>
      <c r="I64" s="36">
        <f t="shared" si="8"/>
        <v>2176764112.6800003</v>
      </c>
      <c r="J64" s="36">
        <f t="shared" si="8"/>
        <v>617367175</v>
      </c>
      <c r="K64" s="36">
        <f t="shared" si="8"/>
        <v>0</v>
      </c>
      <c r="L64" s="36">
        <f t="shared" si="8"/>
        <v>0</v>
      </c>
      <c r="M64" s="36">
        <f t="shared" si="8"/>
        <v>0</v>
      </c>
      <c r="N64" s="36">
        <f t="shared" si="8"/>
        <v>0</v>
      </c>
      <c r="O64" s="36">
        <f t="shared" si="8"/>
        <v>0</v>
      </c>
      <c r="P64" s="36">
        <f t="shared" si="8"/>
        <v>0</v>
      </c>
      <c r="Q64" s="36">
        <f t="shared" si="8"/>
        <v>0</v>
      </c>
      <c r="R64" s="36">
        <f t="shared" si="8"/>
        <v>0</v>
      </c>
      <c r="S64" s="40">
        <f t="shared" si="8"/>
        <v>826676.33</v>
      </c>
      <c r="T64" s="40">
        <f t="shared" si="8"/>
        <v>5590764976.6900005</v>
      </c>
      <c r="U64" s="40">
        <f t="shared" si="8"/>
        <v>607381856.29999995</v>
      </c>
      <c r="V64" s="40" t="e">
        <f t="shared" si="8"/>
        <v>#REF!</v>
      </c>
      <c r="W64" s="40">
        <f t="shared" si="8"/>
        <v>0</v>
      </c>
      <c r="X64" s="40">
        <v>4350327687.8000002</v>
      </c>
      <c r="Y64" s="40">
        <f>Y63+Y60+Y48+Y14</f>
        <v>0</v>
      </c>
      <c r="Z64" s="59"/>
    </row>
    <row r="65" spans="1:26" ht="37.5" customHeight="1" x14ac:dyDescent="0.2">
      <c r="A65" s="104" t="s">
        <v>39</v>
      </c>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6"/>
    </row>
    <row r="66" spans="1:26" ht="41.25" customHeight="1" x14ac:dyDescent="0.2">
      <c r="A66" s="107" t="s">
        <v>40</v>
      </c>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9"/>
    </row>
    <row r="67" spans="1:26" ht="49.5" customHeight="1" x14ac:dyDescent="0.2">
      <c r="A67" s="14" t="s">
        <v>72</v>
      </c>
      <c r="B67" s="20">
        <f>SUM(E67:R67)</f>
        <v>1797378793.6499999</v>
      </c>
      <c r="C67" s="13" t="e">
        <f>#REF!+#REF!</f>
        <v>#REF!</v>
      </c>
      <c r="D67" s="13" t="e">
        <f>#REF!+#REF!</f>
        <v>#REF!</v>
      </c>
      <c r="E67" s="17">
        <v>599126264.54999995</v>
      </c>
      <c r="F67" s="17">
        <v>599126264.54999995</v>
      </c>
      <c r="G67" s="17">
        <v>599126264.54999995</v>
      </c>
      <c r="H67" s="17"/>
      <c r="I67" s="17"/>
      <c r="J67" s="17"/>
      <c r="K67" s="17"/>
      <c r="L67" s="17"/>
      <c r="M67" s="13"/>
      <c r="N67" s="13"/>
      <c r="O67" s="13"/>
      <c r="P67" s="13"/>
      <c r="Q67" s="16"/>
      <c r="R67" s="24"/>
      <c r="S67" s="13">
        <v>0</v>
      </c>
      <c r="T67" s="50"/>
      <c r="U67" s="50"/>
      <c r="V67" s="50"/>
      <c r="W67" s="50"/>
      <c r="X67" s="50"/>
      <c r="Y67" s="50"/>
      <c r="Z67" s="51" t="s">
        <v>67</v>
      </c>
    </row>
    <row r="68" spans="1:26" ht="49.5" customHeight="1" x14ac:dyDescent="0.2">
      <c r="A68" s="14" t="str">
        <f>'[1]приложение 2'!A147</f>
        <v xml:space="preserve"> Многофункциональная спортивная площадка в микрорайоне 43
</v>
      </c>
      <c r="B68" s="20">
        <f>'[1]приложение 2'!B147</f>
        <v>2535000</v>
      </c>
      <c r="C68" s="13"/>
      <c r="D68" s="13"/>
      <c r="E68" s="17"/>
      <c r="F68" s="17"/>
      <c r="G68" s="17"/>
      <c r="H68" s="17"/>
      <c r="I68" s="17"/>
      <c r="J68" s="17"/>
      <c r="K68" s="17"/>
      <c r="L68" s="17"/>
      <c r="M68" s="13"/>
      <c r="N68" s="13"/>
      <c r="O68" s="13"/>
      <c r="P68" s="13"/>
      <c r="Q68" s="16"/>
      <c r="R68" s="24"/>
      <c r="S68" s="13"/>
      <c r="T68" s="50">
        <f>$B$68</f>
        <v>2535000</v>
      </c>
      <c r="U68" s="50">
        <v>0</v>
      </c>
      <c r="V68" s="50">
        <f>$B$68</f>
        <v>2535000</v>
      </c>
      <c r="W68" s="50">
        <v>0</v>
      </c>
      <c r="X68" s="50"/>
      <c r="Y68" s="50">
        <v>0</v>
      </c>
      <c r="Z68" s="51"/>
    </row>
    <row r="69" spans="1:26" s="77" customFormat="1" ht="49.5" customHeight="1" x14ac:dyDescent="0.2">
      <c r="A69" s="63" t="s">
        <v>89</v>
      </c>
      <c r="B69" s="69">
        <v>2535000</v>
      </c>
      <c r="C69" s="67"/>
      <c r="D69" s="67"/>
      <c r="E69" s="64"/>
      <c r="F69" s="64"/>
      <c r="G69" s="64"/>
      <c r="H69" s="64"/>
      <c r="I69" s="64"/>
      <c r="J69" s="64"/>
      <c r="K69" s="64"/>
      <c r="L69" s="64"/>
      <c r="M69" s="67"/>
      <c r="N69" s="67"/>
      <c r="O69" s="67"/>
      <c r="P69" s="67"/>
      <c r="Q69" s="70"/>
      <c r="R69" s="71"/>
      <c r="S69" s="67"/>
      <c r="T69" s="67"/>
      <c r="U69" s="67"/>
      <c r="V69" s="67">
        <v>2535000</v>
      </c>
      <c r="W69" s="67">
        <v>0</v>
      </c>
      <c r="X69" s="67"/>
      <c r="Y69" s="67">
        <v>0</v>
      </c>
      <c r="Z69" s="68"/>
    </row>
    <row r="70" spans="1:26" ht="62.25" customHeight="1" x14ac:dyDescent="0.2">
      <c r="A70" s="28" t="s">
        <v>41</v>
      </c>
      <c r="B70" s="27">
        <f t="shared" ref="B70:G70" si="9">SUM(B67:B67)</f>
        <v>1797378793.6499999</v>
      </c>
      <c r="C70" s="27" t="e">
        <f t="shared" si="9"/>
        <v>#REF!</v>
      </c>
      <c r="D70" s="27" t="e">
        <f t="shared" si="9"/>
        <v>#REF!</v>
      </c>
      <c r="E70" s="27">
        <f t="shared" si="9"/>
        <v>599126264.54999995</v>
      </c>
      <c r="F70" s="27">
        <f t="shared" si="9"/>
        <v>599126264.54999995</v>
      </c>
      <c r="G70" s="27">
        <f t="shared" si="9"/>
        <v>599126264.54999995</v>
      </c>
      <c r="H70" s="27">
        <f t="shared" ref="H70:S70" si="10">SUM(H67:H67)</f>
        <v>0</v>
      </c>
      <c r="I70" s="27">
        <f t="shared" si="10"/>
        <v>0</v>
      </c>
      <c r="J70" s="27">
        <f t="shared" si="10"/>
        <v>0</v>
      </c>
      <c r="K70" s="27">
        <f t="shared" si="10"/>
        <v>0</v>
      </c>
      <c r="L70" s="27">
        <f t="shared" si="10"/>
        <v>0</v>
      </c>
      <c r="M70" s="27">
        <f t="shared" si="10"/>
        <v>0</v>
      </c>
      <c r="N70" s="27">
        <f t="shared" si="10"/>
        <v>0</v>
      </c>
      <c r="O70" s="27">
        <f t="shared" si="10"/>
        <v>0</v>
      </c>
      <c r="P70" s="27">
        <f t="shared" si="10"/>
        <v>0</v>
      </c>
      <c r="Q70" s="27">
        <f t="shared" si="10"/>
        <v>0</v>
      </c>
      <c r="R70" s="27">
        <f t="shared" si="10"/>
        <v>0</v>
      </c>
      <c r="S70" s="39">
        <f t="shared" si="10"/>
        <v>0</v>
      </c>
      <c r="T70" s="52">
        <f>T68+T67</f>
        <v>2535000</v>
      </c>
      <c r="U70" s="52">
        <f>U68+U67</f>
        <v>0</v>
      </c>
      <c r="V70" s="52"/>
      <c r="W70" s="52">
        <f>W68+W67</f>
        <v>0</v>
      </c>
      <c r="X70" s="52"/>
      <c r="Y70" s="52">
        <f>Y68+Y67</f>
        <v>0</v>
      </c>
      <c r="Z70" s="60"/>
    </row>
    <row r="71" spans="1:26" ht="30.75" customHeight="1" x14ac:dyDescent="0.2">
      <c r="A71" s="107" t="s">
        <v>42</v>
      </c>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row>
    <row r="72" spans="1:26" ht="67.5" customHeight="1" x14ac:dyDescent="0.2">
      <c r="A72" s="12" t="s">
        <v>43</v>
      </c>
      <c r="B72" s="20">
        <f>SUM(E72:R72)</f>
        <v>306000000</v>
      </c>
      <c r="C72" s="20">
        <f>SUM(F72:S72)</f>
        <v>306000000</v>
      </c>
      <c r="D72" s="20">
        <f>SUM(G72:Z72)</f>
        <v>306000000</v>
      </c>
      <c r="E72" s="17"/>
      <c r="F72" s="17"/>
      <c r="G72" s="17">
        <v>306000000</v>
      </c>
      <c r="H72" s="17"/>
      <c r="I72" s="17"/>
      <c r="J72" s="17"/>
      <c r="K72" s="17"/>
      <c r="L72" s="13"/>
      <c r="M72" s="13"/>
      <c r="N72" s="13"/>
      <c r="O72" s="13"/>
      <c r="P72" s="13"/>
      <c r="Q72" s="16"/>
      <c r="R72" s="24"/>
      <c r="S72" s="13">
        <v>0</v>
      </c>
      <c r="T72" s="50"/>
      <c r="U72" s="50"/>
      <c r="V72" s="50"/>
      <c r="W72" s="50"/>
      <c r="X72" s="50"/>
      <c r="Y72" s="50"/>
      <c r="Z72" s="51" t="s">
        <v>67</v>
      </c>
    </row>
    <row r="73" spans="1:26" ht="67.5" customHeight="1" x14ac:dyDescent="0.2">
      <c r="A73" s="12" t="str">
        <f>'[1]приложение 2'!A191</f>
        <v xml:space="preserve">Крытый каток (микрорайон 43)
мощностью 4500 м2 </v>
      </c>
      <c r="B73" s="20">
        <f>'[1]приложение 2'!B191</f>
        <v>175000000</v>
      </c>
      <c r="C73" s="20"/>
      <c r="D73" s="20"/>
      <c r="E73" s="17"/>
      <c r="F73" s="17"/>
      <c r="G73" s="17"/>
      <c r="H73" s="17"/>
      <c r="I73" s="17"/>
      <c r="J73" s="17"/>
      <c r="K73" s="17"/>
      <c r="L73" s="13"/>
      <c r="M73" s="13"/>
      <c r="N73" s="13"/>
      <c r="O73" s="13"/>
      <c r="P73" s="13"/>
      <c r="Q73" s="16"/>
      <c r="R73" s="24"/>
      <c r="S73" s="13"/>
      <c r="T73" s="50">
        <f>$B$73</f>
        <v>175000000</v>
      </c>
      <c r="U73" s="50">
        <v>0</v>
      </c>
      <c r="V73" s="50">
        <f>$B$73</f>
        <v>175000000</v>
      </c>
      <c r="W73" s="50">
        <v>0</v>
      </c>
      <c r="X73" s="50"/>
      <c r="Y73" s="50">
        <v>0</v>
      </c>
      <c r="Z73" s="51"/>
    </row>
    <row r="74" spans="1:26" s="77" customFormat="1" ht="67.5" customHeight="1" x14ac:dyDescent="0.2">
      <c r="A74" s="78" t="s">
        <v>90</v>
      </c>
      <c r="B74" s="69">
        <v>98900000</v>
      </c>
      <c r="C74" s="69"/>
      <c r="D74" s="69"/>
      <c r="E74" s="64"/>
      <c r="F74" s="64"/>
      <c r="G74" s="64"/>
      <c r="H74" s="64"/>
      <c r="I74" s="64"/>
      <c r="J74" s="64"/>
      <c r="K74" s="64"/>
      <c r="L74" s="67"/>
      <c r="M74" s="67"/>
      <c r="N74" s="67"/>
      <c r="O74" s="67"/>
      <c r="P74" s="67"/>
      <c r="Q74" s="70"/>
      <c r="R74" s="71"/>
      <c r="S74" s="67"/>
      <c r="T74" s="67"/>
      <c r="U74" s="67"/>
      <c r="V74" s="67">
        <v>98900000</v>
      </c>
      <c r="W74" s="67">
        <v>0</v>
      </c>
      <c r="X74" s="67"/>
      <c r="Y74" s="67">
        <v>0</v>
      </c>
      <c r="Z74" s="68"/>
    </row>
    <row r="75" spans="1:26" s="77" customFormat="1" ht="67.5" customHeight="1" x14ac:dyDescent="0.2">
      <c r="A75" s="80" t="s">
        <v>98</v>
      </c>
      <c r="B75" s="81"/>
      <c r="C75" s="81"/>
      <c r="D75" s="81"/>
      <c r="E75" s="83"/>
      <c r="F75" s="83"/>
      <c r="G75" s="83"/>
      <c r="H75" s="83"/>
      <c r="I75" s="83"/>
      <c r="J75" s="83"/>
      <c r="K75" s="83"/>
      <c r="L75" s="82"/>
      <c r="M75" s="82"/>
      <c r="N75" s="82"/>
      <c r="O75" s="82"/>
      <c r="P75" s="82"/>
      <c r="Q75" s="84"/>
      <c r="R75" s="85"/>
      <c r="S75" s="82"/>
      <c r="T75" s="82"/>
      <c r="U75" s="82"/>
      <c r="V75" s="82"/>
      <c r="W75" s="82"/>
      <c r="X75" s="83">
        <v>196100000</v>
      </c>
      <c r="Y75" s="82">
        <v>0</v>
      </c>
      <c r="Z75" s="87"/>
    </row>
    <row r="76" spans="1:26" s="77" customFormat="1" ht="67.5" customHeight="1" x14ac:dyDescent="0.2">
      <c r="A76" s="80" t="s">
        <v>99</v>
      </c>
      <c r="B76" s="81"/>
      <c r="C76" s="81"/>
      <c r="D76" s="81"/>
      <c r="E76" s="83"/>
      <c r="F76" s="83"/>
      <c r="G76" s="83"/>
      <c r="H76" s="83"/>
      <c r="I76" s="83"/>
      <c r="J76" s="83"/>
      <c r="K76" s="83"/>
      <c r="L76" s="82"/>
      <c r="M76" s="82"/>
      <c r="N76" s="82"/>
      <c r="O76" s="82"/>
      <c r="P76" s="82"/>
      <c r="Q76" s="84"/>
      <c r="R76" s="85"/>
      <c r="S76" s="82"/>
      <c r="T76" s="82"/>
      <c r="U76" s="82"/>
      <c r="V76" s="82"/>
      <c r="W76" s="82"/>
      <c r="X76" s="83">
        <v>89500000</v>
      </c>
      <c r="Y76" s="82">
        <v>0</v>
      </c>
      <c r="Z76" s="87"/>
    </row>
    <row r="77" spans="1:26" s="77" customFormat="1" ht="67.5" customHeight="1" x14ac:dyDescent="0.2">
      <c r="A77" s="90" t="s">
        <v>100</v>
      </c>
      <c r="B77" s="81"/>
      <c r="C77" s="81"/>
      <c r="D77" s="81"/>
      <c r="E77" s="83"/>
      <c r="F77" s="83"/>
      <c r="G77" s="83"/>
      <c r="H77" s="83"/>
      <c r="I77" s="83"/>
      <c r="J77" s="83"/>
      <c r="K77" s="83"/>
      <c r="L77" s="82"/>
      <c r="M77" s="82"/>
      <c r="N77" s="82"/>
      <c r="O77" s="82"/>
      <c r="P77" s="82"/>
      <c r="Q77" s="84"/>
      <c r="R77" s="85"/>
      <c r="S77" s="82"/>
      <c r="T77" s="82"/>
      <c r="U77" s="82"/>
      <c r="V77" s="82"/>
      <c r="W77" s="82"/>
      <c r="X77" s="83">
        <v>67100000</v>
      </c>
      <c r="Y77" s="82">
        <v>0</v>
      </c>
      <c r="Z77" s="87"/>
    </row>
    <row r="78" spans="1:26" s="77" customFormat="1" ht="67.5" customHeight="1" x14ac:dyDescent="0.2">
      <c r="A78" s="95" t="s">
        <v>106</v>
      </c>
      <c r="B78" s="97">
        <f>$B$84</f>
        <v>0</v>
      </c>
      <c r="C78" s="96"/>
      <c r="D78" s="96"/>
      <c r="E78" s="96"/>
      <c r="F78" s="96"/>
      <c r="G78" s="99">
        <f t="shared" ref="G78:Y78" si="11">G84</f>
        <v>0</v>
      </c>
      <c r="H78" s="99">
        <f t="shared" si="11"/>
        <v>0</v>
      </c>
      <c r="I78" s="99">
        <f t="shared" si="11"/>
        <v>0</v>
      </c>
      <c r="J78" s="99">
        <f t="shared" si="11"/>
        <v>0</v>
      </c>
      <c r="K78" s="99">
        <f t="shared" si="11"/>
        <v>0</v>
      </c>
      <c r="L78" s="99">
        <f t="shared" si="11"/>
        <v>0</v>
      </c>
      <c r="M78" s="99">
        <f t="shared" si="11"/>
        <v>0</v>
      </c>
      <c r="N78" s="99">
        <f t="shared" si="11"/>
        <v>0</v>
      </c>
      <c r="O78" s="99">
        <f t="shared" si="11"/>
        <v>0</v>
      </c>
      <c r="P78" s="99">
        <f t="shared" si="11"/>
        <v>0</v>
      </c>
      <c r="Q78" s="99">
        <f t="shared" si="11"/>
        <v>0</v>
      </c>
      <c r="R78" s="99">
        <f t="shared" si="11"/>
        <v>0</v>
      </c>
      <c r="S78" s="99">
        <f t="shared" si="11"/>
        <v>0</v>
      </c>
      <c r="T78" s="99">
        <f t="shared" si="11"/>
        <v>0</v>
      </c>
      <c r="U78" s="99">
        <f t="shared" si="11"/>
        <v>0</v>
      </c>
      <c r="V78" s="99">
        <f t="shared" si="11"/>
        <v>0</v>
      </c>
      <c r="W78" s="99">
        <f t="shared" si="11"/>
        <v>0</v>
      </c>
      <c r="X78" s="99">
        <f t="shared" si="11"/>
        <v>300000000</v>
      </c>
      <c r="Y78" s="99">
        <v>0</v>
      </c>
      <c r="Z78" s="96"/>
    </row>
    <row r="79" spans="1:26" s="77" customFormat="1" ht="67.5" customHeight="1" x14ac:dyDescent="0.2">
      <c r="A79" s="111" t="s">
        <v>101</v>
      </c>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3"/>
    </row>
    <row r="80" spans="1:26" ht="65.25" customHeight="1" x14ac:dyDescent="0.2">
      <c r="A80" s="90" t="s">
        <v>102</v>
      </c>
      <c r="B80" s="83">
        <f>SUM(E80:R80)</f>
        <v>466344700</v>
      </c>
      <c r="C80" s="83"/>
      <c r="D80" s="83"/>
      <c r="E80" s="83"/>
      <c r="F80" s="83"/>
      <c r="G80" s="83"/>
      <c r="H80" s="83"/>
      <c r="I80" s="83"/>
      <c r="J80" s="83">
        <v>466344700</v>
      </c>
      <c r="K80" s="83"/>
      <c r="L80" s="83"/>
      <c r="M80" s="83"/>
      <c r="N80" s="83"/>
      <c r="O80" s="83"/>
      <c r="P80" s="83"/>
      <c r="Q80" s="83"/>
      <c r="R80" s="83"/>
      <c r="S80" s="93"/>
      <c r="T80" s="93"/>
      <c r="U80" s="93"/>
      <c r="V80" s="93"/>
      <c r="W80" s="93"/>
      <c r="X80" s="94">
        <f>'[2]приложение 2'!$J$193</f>
        <v>466344700</v>
      </c>
      <c r="Y80" s="93">
        <v>0</v>
      </c>
      <c r="Z80" s="93"/>
    </row>
    <row r="81" spans="1:26" ht="65.25" customHeight="1" x14ac:dyDescent="0.2">
      <c r="A81" s="95" t="s">
        <v>103</v>
      </c>
      <c r="B81" s="97">
        <f t="shared" ref="B81:R81" si="12">SUM(B80:B80)</f>
        <v>466344700</v>
      </c>
      <c r="C81" s="97">
        <f t="shared" si="12"/>
        <v>0</v>
      </c>
      <c r="D81" s="97">
        <f t="shared" si="12"/>
        <v>0</v>
      </c>
      <c r="E81" s="97">
        <f t="shared" si="12"/>
        <v>0</v>
      </c>
      <c r="F81" s="97">
        <f t="shared" si="12"/>
        <v>0</v>
      </c>
      <c r="G81" s="97">
        <f t="shared" si="12"/>
        <v>0</v>
      </c>
      <c r="H81" s="97">
        <f t="shared" si="12"/>
        <v>0</v>
      </c>
      <c r="I81" s="97">
        <f t="shared" si="12"/>
        <v>0</v>
      </c>
      <c r="J81" s="97">
        <f t="shared" si="12"/>
        <v>466344700</v>
      </c>
      <c r="K81" s="97">
        <f t="shared" si="12"/>
        <v>0</v>
      </c>
      <c r="L81" s="97">
        <f t="shared" si="12"/>
        <v>0</v>
      </c>
      <c r="M81" s="97">
        <f t="shared" si="12"/>
        <v>0</v>
      </c>
      <c r="N81" s="97">
        <f t="shared" si="12"/>
        <v>0</v>
      </c>
      <c r="O81" s="97">
        <f t="shared" si="12"/>
        <v>0</v>
      </c>
      <c r="P81" s="97">
        <f t="shared" si="12"/>
        <v>0</v>
      </c>
      <c r="Q81" s="97">
        <f t="shared" si="12"/>
        <v>0</v>
      </c>
      <c r="R81" s="97">
        <f t="shared" si="12"/>
        <v>0</v>
      </c>
      <c r="S81" s="91"/>
      <c r="T81" s="91"/>
      <c r="U81" s="91"/>
      <c r="V81" s="91"/>
      <c r="W81" s="91"/>
      <c r="X81" s="92">
        <f>'[2]приложение 2'!$J$193</f>
        <v>466344700</v>
      </c>
      <c r="Y81" s="91">
        <v>0</v>
      </c>
      <c r="Z81" s="91"/>
    </row>
    <row r="82" spans="1:26" s="77" customFormat="1" ht="67.5" customHeight="1" x14ac:dyDescent="0.2">
      <c r="A82" s="111" t="s">
        <v>104</v>
      </c>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5"/>
    </row>
    <row r="83" spans="1:26" s="77" customFormat="1" ht="67.5" customHeight="1" x14ac:dyDescent="0.2">
      <c r="A83" s="90" t="s">
        <v>105</v>
      </c>
      <c r="B83" s="81"/>
      <c r="C83" s="81"/>
      <c r="D83" s="81"/>
      <c r="E83" s="83"/>
      <c r="F83" s="83"/>
      <c r="G83" s="83"/>
      <c r="H83" s="83"/>
      <c r="I83" s="83"/>
      <c r="J83" s="83"/>
      <c r="K83" s="83"/>
      <c r="L83" s="82"/>
      <c r="M83" s="82"/>
      <c r="N83" s="82"/>
      <c r="O83" s="82"/>
      <c r="P83" s="82"/>
      <c r="Q83" s="84"/>
      <c r="R83" s="85"/>
      <c r="S83" s="82"/>
      <c r="T83" s="82"/>
      <c r="U83" s="82"/>
      <c r="V83" s="82"/>
      <c r="W83" s="82"/>
      <c r="X83" s="83">
        <v>300000000</v>
      </c>
      <c r="Y83" s="82">
        <v>0</v>
      </c>
      <c r="Z83" s="87"/>
    </row>
    <row r="84" spans="1:26" ht="65.25" customHeight="1" x14ac:dyDescent="0.2">
      <c r="A84" s="95" t="s">
        <v>107</v>
      </c>
      <c r="B84" s="97"/>
      <c r="C84" s="97"/>
      <c r="D84" s="97"/>
      <c r="E84" s="97"/>
      <c r="F84" s="97"/>
      <c r="G84" s="97"/>
      <c r="H84" s="97"/>
      <c r="I84" s="97"/>
      <c r="J84" s="97"/>
      <c r="K84" s="97"/>
      <c r="L84" s="97"/>
      <c r="M84" s="97"/>
      <c r="N84" s="97"/>
      <c r="O84" s="97"/>
      <c r="P84" s="97"/>
      <c r="Q84" s="97"/>
      <c r="R84" s="97"/>
      <c r="S84" s="98"/>
      <c r="T84" s="52"/>
      <c r="U84" s="52"/>
      <c r="V84" s="52"/>
      <c r="W84" s="52"/>
      <c r="X84" s="52">
        <v>300000000</v>
      </c>
      <c r="Y84" s="52">
        <v>0</v>
      </c>
      <c r="Z84" s="60"/>
    </row>
    <row r="85" spans="1:26" ht="70.5" customHeight="1" x14ac:dyDescent="0.2">
      <c r="A85" s="35" t="s">
        <v>44</v>
      </c>
      <c r="B85" s="36">
        <f t="shared" ref="B85:S85" si="13">B543+B70</f>
        <v>1797378793.6499999</v>
      </c>
      <c r="C85" s="36" t="e">
        <f t="shared" si="13"/>
        <v>#REF!</v>
      </c>
      <c r="D85" s="36" t="e">
        <f t="shared" si="13"/>
        <v>#REF!</v>
      </c>
      <c r="E85" s="36">
        <f t="shared" si="13"/>
        <v>599126264.54999995</v>
      </c>
      <c r="F85" s="36">
        <f t="shared" si="13"/>
        <v>599126264.54999995</v>
      </c>
      <c r="G85" s="36">
        <f t="shared" si="13"/>
        <v>599126264.54999995</v>
      </c>
      <c r="H85" s="36">
        <f t="shared" si="13"/>
        <v>0</v>
      </c>
      <c r="I85" s="36">
        <f t="shared" si="13"/>
        <v>0</v>
      </c>
      <c r="J85" s="36">
        <f t="shared" si="13"/>
        <v>0</v>
      </c>
      <c r="K85" s="36">
        <f t="shared" si="13"/>
        <v>0</v>
      </c>
      <c r="L85" s="36">
        <f t="shared" si="13"/>
        <v>0</v>
      </c>
      <c r="M85" s="36">
        <f t="shared" si="13"/>
        <v>0</v>
      </c>
      <c r="N85" s="36">
        <f t="shared" si="13"/>
        <v>0</v>
      </c>
      <c r="O85" s="36">
        <f t="shared" si="13"/>
        <v>0</v>
      </c>
      <c r="P85" s="36">
        <f t="shared" si="13"/>
        <v>0</v>
      </c>
      <c r="Q85" s="36">
        <f t="shared" si="13"/>
        <v>0</v>
      </c>
      <c r="R85" s="36">
        <f t="shared" si="13"/>
        <v>0</v>
      </c>
      <c r="S85" s="40">
        <f t="shared" si="13"/>
        <v>0</v>
      </c>
      <c r="T85" s="40">
        <f>T84+T70</f>
        <v>2535000</v>
      </c>
      <c r="U85" s="40">
        <f>U84+U70</f>
        <v>0</v>
      </c>
      <c r="V85" s="40">
        <f>V84+V70</f>
        <v>0</v>
      </c>
      <c r="W85" s="40">
        <f>W84+W70</f>
        <v>0</v>
      </c>
      <c r="X85" s="40">
        <v>1119044700</v>
      </c>
      <c r="Y85" s="40">
        <f>Y84+Y70</f>
        <v>0</v>
      </c>
      <c r="Z85" s="60"/>
    </row>
    <row r="86" spans="1:26" ht="33" customHeight="1" x14ac:dyDescent="0.2">
      <c r="A86" s="104" t="s">
        <v>45</v>
      </c>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6"/>
    </row>
    <row r="87" spans="1:26" ht="32.25" customHeight="1" x14ac:dyDescent="0.2">
      <c r="A87" s="107" t="s">
        <v>46</v>
      </c>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9"/>
    </row>
    <row r="88" spans="1:26" s="77" customFormat="1" ht="18" customHeight="1" x14ac:dyDescent="0.2">
      <c r="A88" s="79" t="s">
        <v>73</v>
      </c>
      <c r="B88" s="64">
        <f>SUM(E88:R88)</f>
        <v>1158552090</v>
      </c>
      <c r="C88" s="64" t="e">
        <f>#REF!</f>
        <v>#REF!</v>
      </c>
      <c r="D88" s="64" t="e">
        <f>#REF!</f>
        <v>#REF!</v>
      </c>
      <c r="E88" s="64"/>
      <c r="F88" s="64">
        <v>145832000</v>
      </c>
      <c r="G88" s="64">
        <v>218747400</v>
      </c>
      <c r="H88" s="64">
        <v>18268660</v>
      </c>
      <c r="I88" s="64">
        <v>775704030</v>
      </c>
      <c r="J88" s="64"/>
      <c r="K88" s="64"/>
      <c r="L88" s="64"/>
      <c r="M88" s="64"/>
      <c r="N88" s="64"/>
      <c r="O88" s="64"/>
      <c r="P88" s="64"/>
      <c r="Q88" s="65"/>
      <c r="R88" s="66"/>
      <c r="S88" s="67">
        <v>0</v>
      </c>
      <c r="T88" s="67">
        <f>'[1]приложение 2'!$H$209</f>
        <v>18268660</v>
      </c>
      <c r="U88" s="67">
        <v>0</v>
      </c>
      <c r="V88" s="67">
        <v>775704030</v>
      </c>
      <c r="W88" s="67">
        <v>0</v>
      </c>
      <c r="X88" s="67"/>
      <c r="Y88" s="67">
        <v>0</v>
      </c>
      <c r="Z88" s="68" t="s">
        <v>67</v>
      </c>
    </row>
    <row r="89" spans="1:26" ht="60.75" customHeight="1" x14ac:dyDescent="0.2">
      <c r="A89" s="28" t="s">
        <v>47</v>
      </c>
      <c r="B89" s="27">
        <f t="shared" ref="B89:G89" si="14">SUM(B88:B88)</f>
        <v>1158552090</v>
      </c>
      <c r="C89" s="27" t="e">
        <f t="shared" si="14"/>
        <v>#REF!</v>
      </c>
      <c r="D89" s="27" t="e">
        <f t="shared" si="14"/>
        <v>#REF!</v>
      </c>
      <c r="E89" s="27">
        <f t="shared" si="14"/>
        <v>0</v>
      </c>
      <c r="F89" s="27">
        <f t="shared" si="14"/>
        <v>145832000</v>
      </c>
      <c r="G89" s="27">
        <f t="shared" si="14"/>
        <v>218747400</v>
      </c>
      <c r="H89" s="27">
        <f t="shared" ref="H89:S89" si="15">SUM(H88:H88)</f>
        <v>18268660</v>
      </c>
      <c r="I89" s="27">
        <f t="shared" si="15"/>
        <v>775704030</v>
      </c>
      <c r="J89" s="27">
        <f t="shared" si="15"/>
        <v>0</v>
      </c>
      <c r="K89" s="27">
        <f t="shared" si="15"/>
        <v>0</v>
      </c>
      <c r="L89" s="27">
        <f t="shared" si="15"/>
        <v>0</v>
      </c>
      <c r="M89" s="27">
        <f t="shared" si="15"/>
        <v>0</v>
      </c>
      <c r="N89" s="27">
        <f t="shared" si="15"/>
        <v>0</v>
      </c>
      <c r="O89" s="27">
        <f t="shared" si="15"/>
        <v>0</v>
      </c>
      <c r="P89" s="27">
        <f t="shared" si="15"/>
        <v>0</v>
      </c>
      <c r="Q89" s="27">
        <f t="shared" si="15"/>
        <v>0</v>
      </c>
      <c r="R89" s="27">
        <f t="shared" si="15"/>
        <v>0</v>
      </c>
      <c r="S89" s="39">
        <f t="shared" si="15"/>
        <v>0</v>
      </c>
      <c r="T89" s="52">
        <f t="shared" ref="T89:W90" si="16">T88</f>
        <v>18268660</v>
      </c>
      <c r="U89" s="52">
        <f t="shared" si="16"/>
        <v>0</v>
      </c>
      <c r="V89" s="52">
        <f t="shared" si="16"/>
        <v>775704030</v>
      </c>
      <c r="W89" s="52">
        <f t="shared" si="16"/>
        <v>0</v>
      </c>
      <c r="X89" s="52"/>
      <c r="Y89" s="52">
        <f t="shared" ref="Y89:Y90" si="17">Y88</f>
        <v>0</v>
      </c>
      <c r="Z89" s="60"/>
    </row>
    <row r="90" spans="1:26" ht="71.25" customHeight="1" x14ac:dyDescent="0.2">
      <c r="A90" s="35" t="s">
        <v>44</v>
      </c>
      <c r="B90" s="36">
        <f t="shared" ref="B90:S90" si="18">B89</f>
        <v>1158552090</v>
      </c>
      <c r="C90" s="36" t="e">
        <f t="shared" si="18"/>
        <v>#REF!</v>
      </c>
      <c r="D90" s="36" t="e">
        <f t="shared" si="18"/>
        <v>#REF!</v>
      </c>
      <c r="E90" s="36">
        <f t="shared" si="18"/>
        <v>0</v>
      </c>
      <c r="F90" s="36">
        <f t="shared" si="18"/>
        <v>145832000</v>
      </c>
      <c r="G90" s="36">
        <f t="shared" si="18"/>
        <v>218747400</v>
      </c>
      <c r="H90" s="36">
        <f t="shared" si="18"/>
        <v>18268660</v>
      </c>
      <c r="I90" s="36">
        <f t="shared" si="18"/>
        <v>775704030</v>
      </c>
      <c r="J90" s="36">
        <f t="shared" si="18"/>
        <v>0</v>
      </c>
      <c r="K90" s="36">
        <f t="shared" si="18"/>
        <v>0</v>
      </c>
      <c r="L90" s="36">
        <f t="shared" si="18"/>
        <v>0</v>
      </c>
      <c r="M90" s="36">
        <f t="shared" si="18"/>
        <v>0</v>
      </c>
      <c r="N90" s="36">
        <f t="shared" si="18"/>
        <v>0</v>
      </c>
      <c r="O90" s="36">
        <f t="shared" si="18"/>
        <v>0</v>
      </c>
      <c r="P90" s="36">
        <f t="shared" si="18"/>
        <v>0</v>
      </c>
      <c r="Q90" s="36">
        <f t="shared" si="18"/>
        <v>0</v>
      </c>
      <c r="R90" s="36">
        <f t="shared" si="18"/>
        <v>0</v>
      </c>
      <c r="S90" s="40">
        <f t="shared" si="18"/>
        <v>0</v>
      </c>
      <c r="T90" s="40">
        <f t="shared" si="16"/>
        <v>18268660</v>
      </c>
      <c r="U90" s="40">
        <f t="shared" si="16"/>
        <v>0</v>
      </c>
      <c r="V90" s="40">
        <f t="shared" si="16"/>
        <v>775704030</v>
      </c>
      <c r="W90" s="40">
        <f t="shared" si="16"/>
        <v>0</v>
      </c>
      <c r="X90" s="40"/>
      <c r="Y90" s="40">
        <f t="shared" si="17"/>
        <v>0</v>
      </c>
      <c r="Z90" s="60"/>
    </row>
    <row r="91" spans="1:26" ht="39" customHeight="1" x14ac:dyDescent="0.2">
      <c r="A91" s="104" t="s">
        <v>48</v>
      </c>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6"/>
    </row>
    <row r="92" spans="1:26" ht="47.25" customHeight="1" x14ac:dyDescent="0.2">
      <c r="A92" s="107" t="s">
        <v>49</v>
      </c>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9"/>
    </row>
    <row r="93" spans="1:26" ht="45" customHeight="1" x14ac:dyDescent="0.2">
      <c r="A93" s="14" t="s">
        <v>50</v>
      </c>
      <c r="B93" s="17">
        <f>SUM(E93:R93)</f>
        <v>277477000</v>
      </c>
      <c r="C93" s="17" t="e">
        <f>#REF!</f>
        <v>#REF!</v>
      </c>
      <c r="D93" s="17" t="e">
        <f>#REF!</f>
        <v>#REF!</v>
      </c>
      <c r="E93" s="17"/>
      <c r="F93" s="17"/>
      <c r="G93" s="17">
        <v>277477000</v>
      </c>
      <c r="H93" s="17"/>
      <c r="I93" s="17"/>
      <c r="J93" s="17"/>
      <c r="K93" s="17"/>
      <c r="L93" s="17"/>
      <c r="M93" s="17"/>
      <c r="N93" s="17"/>
      <c r="O93" s="17"/>
      <c r="P93" s="17"/>
      <c r="Q93" s="18"/>
      <c r="R93" s="19"/>
      <c r="S93" s="13">
        <v>0</v>
      </c>
      <c r="T93" s="50"/>
      <c r="U93" s="50"/>
      <c r="V93" s="50"/>
      <c r="W93" s="50"/>
      <c r="X93" s="50"/>
      <c r="Y93" s="50"/>
      <c r="Z93" s="51" t="s">
        <v>67</v>
      </c>
    </row>
    <row r="94" spans="1:26" ht="47.25" customHeight="1" x14ac:dyDescent="0.2">
      <c r="A94" s="14" t="s">
        <v>51</v>
      </c>
      <c r="B94" s="17">
        <f>SUM(E94:R94)</f>
        <v>779070430</v>
      </c>
      <c r="C94" s="17"/>
      <c r="D94" s="17"/>
      <c r="E94" s="17"/>
      <c r="F94" s="17"/>
      <c r="G94" s="17">
        <v>779070430</v>
      </c>
      <c r="H94" s="17"/>
      <c r="I94" s="17"/>
      <c r="J94" s="17"/>
      <c r="K94" s="17"/>
      <c r="L94" s="17"/>
      <c r="M94" s="17"/>
      <c r="N94" s="17"/>
      <c r="O94" s="17"/>
      <c r="P94" s="17"/>
      <c r="Q94" s="18"/>
      <c r="R94" s="19"/>
      <c r="S94" s="13">
        <v>0</v>
      </c>
      <c r="T94" s="50"/>
      <c r="U94" s="50"/>
      <c r="V94" s="50"/>
      <c r="W94" s="50"/>
      <c r="X94" s="50"/>
      <c r="Y94" s="50"/>
      <c r="Z94" s="51" t="s">
        <v>67</v>
      </c>
    </row>
    <row r="95" spans="1:26" ht="52.5" customHeight="1" x14ac:dyDescent="0.2">
      <c r="A95" s="14" t="s">
        <v>52</v>
      </c>
      <c r="B95" s="17">
        <f>SUM(E95:R95)</f>
        <v>156044000</v>
      </c>
      <c r="C95" s="17"/>
      <c r="D95" s="17"/>
      <c r="E95" s="17"/>
      <c r="F95" s="17"/>
      <c r="G95" s="17">
        <v>156044000</v>
      </c>
      <c r="H95" s="17"/>
      <c r="I95" s="17"/>
      <c r="J95" s="17"/>
      <c r="K95" s="17"/>
      <c r="L95" s="17"/>
      <c r="M95" s="17"/>
      <c r="N95" s="17"/>
      <c r="O95" s="17"/>
      <c r="P95" s="17"/>
      <c r="Q95" s="18"/>
      <c r="R95" s="19"/>
      <c r="S95" s="13">
        <v>0</v>
      </c>
      <c r="T95" s="50"/>
      <c r="U95" s="50"/>
      <c r="V95" s="50"/>
      <c r="W95" s="50"/>
      <c r="X95" s="50"/>
      <c r="Y95" s="50"/>
      <c r="Z95" s="51" t="s">
        <v>67</v>
      </c>
    </row>
    <row r="96" spans="1:26" s="77" customFormat="1" ht="52.5" customHeight="1" x14ac:dyDescent="0.2">
      <c r="A96" s="63" t="s">
        <v>91</v>
      </c>
      <c r="B96" s="64">
        <v>519007600.80000001</v>
      </c>
      <c r="C96" s="64"/>
      <c r="D96" s="64"/>
      <c r="E96" s="64"/>
      <c r="F96" s="64"/>
      <c r="G96" s="64"/>
      <c r="H96" s="64"/>
      <c r="I96" s="64"/>
      <c r="J96" s="64"/>
      <c r="K96" s="64"/>
      <c r="L96" s="64"/>
      <c r="M96" s="64"/>
      <c r="N96" s="64"/>
      <c r="O96" s="64"/>
      <c r="P96" s="64"/>
      <c r="Q96" s="65"/>
      <c r="R96" s="66"/>
      <c r="S96" s="67"/>
      <c r="T96" s="67"/>
      <c r="U96" s="67"/>
      <c r="V96" s="64">
        <v>519007600.80000001</v>
      </c>
      <c r="W96" s="67">
        <v>0</v>
      </c>
      <c r="X96" s="64"/>
      <c r="Y96" s="67">
        <v>0</v>
      </c>
      <c r="Z96" s="68"/>
    </row>
    <row r="97" spans="1:26" s="77" customFormat="1" ht="52.5" customHeight="1" x14ac:dyDescent="0.2">
      <c r="A97" s="80" t="s">
        <v>108</v>
      </c>
      <c r="B97" s="83"/>
      <c r="C97" s="83"/>
      <c r="D97" s="83"/>
      <c r="E97" s="83"/>
      <c r="F97" s="83"/>
      <c r="G97" s="83"/>
      <c r="H97" s="83"/>
      <c r="I97" s="83"/>
      <c r="J97" s="83"/>
      <c r="K97" s="83"/>
      <c r="L97" s="83"/>
      <c r="M97" s="83"/>
      <c r="N97" s="83"/>
      <c r="O97" s="83"/>
      <c r="P97" s="83"/>
      <c r="Q97" s="88"/>
      <c r="R97" s="89"/>
      <c r="S97" s="82"/>
      <c r="T97" s="82"/>
      <c r="U97" s="82"/>
      <c r="V97" s="83"/>
      <c r="W97" s="82"/>
      <c r="X97" s="83">
        <v>145000000</v>
      </c>
      <c r="Y97" s="82"/>
      <c r="Z97" s="87"/>
    </row>
    <row r="98" spans="1:26" ht="86.25" customHeight="1" x14ac:dyDescent="0.2">
      <c r="A98" s="28" t="s">
        <v>53</v>
      </c>
      <c r="B98" s="27">
        <f t="shared" ref="B98:G98" si="19">SUM(B93:B95)</f>
        <v>1212591430</v>
      </c>
      <c r="C98" s="27" t="e">
        <f t="shared" si="19"/>
        <v>#REF!</v>
      </c>
      <c r="D98" s="27" t="e">
        <f t="shared" si="19"/>
        <v>#REF!</v>
      </c>
      <c r="E98" s="27">
        <f t="shared" si="19"/>
        <v>0</v>
      </c>
      <c r="F98" s="27">
        <f t="shared" si="19"/>
        <v>0</v>
      </c>
      <c r="G98" s="27">
        <f t="shared" si="19"/>
        <v>1212591430</v>
      </c>
      <c r="H98" s="27">
        <f t="shared" ref="H98:S98" si="20">SUM(H93:H95)</f>
        <v>0</v>
      </c>
      <c r="I98" s="27">
        <f t="shared" si="20"/>
        <v>0</v>
      </c>
      <c r="J98" s="27">
        <f t="shared" si="20"/>
        <v>0</v>
      </c>
      <c r="K98" s="27">
        <f t="shared" si="20"/>
        <v>0</v>
      </c>
      <c r="L98" s="27">
        <f t="shared" si="20"/>
        <v>0</v>
      </c>
      <c r="M98" s="27">
        <f t="shared" si="20"/>
        <v>0</v>
      </c>
      <c r="N98" s="27">
        <f t="shared" si="20"/>
        <v>0</v>
      </c>
      <c r="O98" s="27">
        <f t="shared" si="20"/>
        <v>0</v>
      </c>
      <c r="P98" s="27">
        <f t="shared" si="20"/>
        <v>0</v>
      </c>
      <c r="Q98" s="27">
        <f t="shared" si="20"/>
        <v>0</v>
      </c>
      <c r="R98" s="27">
        <f t="shared" si="20"/>
        <v>0</v>
      </c>
      <c r="S98" s="39">
        <f t="shared" si="20"/>
        <v>0</v>
      </c>
      <c r="T98" s="52">
        <f>T95+T94+T93</f>
        <v>0</v>
      </c>
      <c r="U98" s="52">
        <f>U95+U94+U93</f>
        <v>0</v>
      </c>
      <c r="V98" s="52">
        <f>V95+V94+V93</f>
        <v>0</v>
      </c>
      <c r="W98" s="52">
        <f>W95+W94+W93</f>
        <v>0</v>
      </c>
      <c r="X98" s="97">
        <v>145000000</v>
      </c>
      <c r="Y98" s="52">
        <f>Y95+Y94+Y93</f>
        <v>0</v>
      </c>
      <c r="Z98" s="60"/>
    </row>
    <row r="99" spans="1:26" ht="54" customHeight="1" x14ac:dyDescent="0.2">
      <c r="A99" s="35" t="s">
        <v>54</v>
      </c>
      <c r="B99" s="36">
        <f t="shared" ref="B99:S99" si="21">B98</f>
        <v>1212591430</v>
      </c>
      <c r="C99" s="36" t="e">
        <f t="shared" si="21"/>
        <v>#REF!</v>
      </c>
      <c r="D99" s="36" t="e">
        <f t="shared" si="21"/>
        <v>#REF!</v>
      </c>
      <c r="E99" s="36">
        <f t="shared" si="21"/>
        <v>0</v>
      </c>
      <c r="F99" s="36">
        <f t="shared" si="21"/>
        <v>0</v>
      </c>
      <c r="G99" s="36">
        <f t="shared" si="21"/>
        <v>1212591430</v>
      </c>
      <c r="H99" s="36">
        <f t="shared" si="21"/>
        <v>0</v>
      </c>
      <c r="I99" s="36">
        <f t="shared" si="21"/>
        <v>0</v>
      </c>
      <c r="J99" s="36">
        <f t="shared" si="21"/>
        <v>0</v>
      </c>
      <c r="K99" s="36">
        <f t="shared" si="21"/>
        <v>0</v>
      </c>
      <c r="L99" s="36">
        <f t="shared" si="21"/>
        <v>0</v>
      </c>
      <c r="M99" s="36">
        <f t="shared" si="21"/>
        <v>0</v>
      </c>
      <c r="N99" s="36">
        <f t="shared" si="21"/>
        <v>0</v>
      </c>
      <c r="O99" s="36">
        <f t="shared" si="21"/>
        <v>0</v>
      </c>
      <c r="P99" s="36">
        <f t="shared" si="21"/>
        <v>0</v>
      </c>
      <c r="Q99" s="36">
        <f t="shared" si="21"/>
        <v>0</v>
      </c>
      <c r="R99" s="36">
        <f t="shared" si="21"/>
        <v>0</v>
      </c>
      <c r="S99" s="40">
        <f t="shared" si="21"/>
        <v>0</v>
      </c>
      <c r="T99" s="40">
        <f>T98</f>
        <v>0</v>
      </c>
      <c r="U99" s="40">
        <f>U98</f>
        <v>0</v>
      </c>
      <c r="V99" s="40">
        <f>V98</f>
        <v>0</v>
      </c>
      <c r="W99" s="40">
        <f>W98</f>
        <v>0</v>
      </c>
      <c r="X99" s="40"/>
      <c r="Y99" s="40">
        <f>Y98</f>
        <v>0</v>
      </c>
      <c r="Z99" s="60"/>
    </row>
    <row r="100" spans="1:26" s="29" customFormat="1" ht="47.25" customHeight="1" x14ac:dyDescent="0.2">
      <c r="A100" s="30" t="s">
        <v>55</v>
      </c>
      <c r="B100" s="31">
        <f t="shared" ref="B100:S100" si="22">B99+B90+B85+B64</f>
        <v>33243071280.259995</v>
      </c>
      <c r="C100" s="31" t="e">
        <f t="shared" si="22"/>
        <v>#REF!</v>
      </c>
      <c r="D100" s="31" t="e">
        <f t="shared" si="22"/>
        <v>#REF!</v>
      </c>
      <c r="E100" s="31">
        <f t="shared" si="22"/>
        <v>5173243454.5700006</v>
      </c>
      <c r="F100" s="31">
        <f t="shared" si="22"/>
        <v>8044950612.3100004</v>
      </c>
      <c r="G100" s="31">
        <f t="shared" si="22"/>
        <v>12236616961.07</v>
      </c>
      <c r="H100" s="31">
        <f t="shared" si="22"/>
        <v>4218424934.6300001</v>
      </c>
      <c r="I100" s="31">
        <f t="shared" si="22"/>
        <v>2952468142.6800003</v>
      </c>
      <c r="J100" s="31">
        <f t="shared" si="22"/>
        <v>617367175</v>
      </c>
      <c r="K100" s="31">
        <f t="shared" si="22"/>
        <v>0</v>
      </c>
      <c r="L100" s="31">
        <f t="shared" si="22"/>
        <v>0</v>
      </c>
      <c r="M100" s="31">
        <f t="shared" si="22"/>
        <v>0</v>
      </c>
      <c r="N100" s="31">
        <f t="shared" si="22"/>
        <v>0</v>
      </c>
      <c r="O100" s="31">
        <f t="shared" si="22"/>
        <v>0</v>
      </c>
      <c r="P100" s="31">
        <f t="shared" si="22"/>
        <v>0</v>
      </c>
      <c r="Q100" s="31">
        <f t="shared" si="22"/>
        <v>0</v>
      </c>
      <c r="R100" s="31">
        <f t="shared" si="22"/>
        <v>0</v>
      </c>
      <c r="S100" s="41">
        <f t="shared" si="22"/>
        <v>826676.33</v>
      </c>
      <c r="T100" s="61">
        <f>T99+T90+T85+T48</f>
        <v>5356618636.6900005</v>
      </c>
      <c r="U100" s="61">
        <f>U99+U90+U85+U48</f>
        <v>607381856.29999995</v>
      </c>
      <c r="V100" s="61">
        <f>V99+V90+V85+V48</f>
        <v>6111519006.8900003</v>
      </c>
      <c r="W100" s="61">
        <f>W99+W90+W85+W48</f>
        <v>0</v>
      </c>
      <c r="X100" s="61">
        <v>5614372387.8000002</v>
      </c>
      <c r="Y100" s="61">
        <f>Y99+Y90+Y85+Y48</f>
        <v>0</v>
      </c>
      <c r="Z100" s="62"/>
    </row>
  </sheetData>
  <mergeCells count="22">
    <mergeCell ref="A3:Z3"/>
    <mergeCell ref="X5:Y5"/>
    <mergeCell ref="A79:Z79"/>
    <mergeCell ref="A61:Z61"/>
    <mergeCell ref="A92:Z92"/>
    <mergeCell ref="A91:Z91"/>
    <mergeCell ref="A86:Z86"/>
    <mergeCell ref="A87:Z87"/>
    <mergeCell ref="A71:Z71"/>
    <mergeCell ref="A82:Z82"/>
    <mergeCell ref="A65:Z65"/>
    <mergeCell ref="A66:Z66"/>
    <mergeCell ref="A49:Z49"/>
    <mergeCell ref="Z5:Z6"/>
    <mergeCell ref="G5:S5"/>
    <mergeCell ref="A5:A6"/>
    <mergeCell ref="B5:B6"/>
    <mergeCell ref="V5:W5"/>
    <mergeCell ref="A7:R7"/>
    <mergeCell ref="A15:Z15"/>
    <mergeCell ref="A8:Z8"/>
    <mergeCell ref="T5:U5"/>
  </mergeCells>
  <phoneticPr fontId="0" type="noConversion"/>
  <pageMargins left="0.98425196850393704" right="0" top="0.35433070866141736" bottom="0.31496062992125984" header="0.35433070866141736" footer="0"/>
  <pageSetup paperSize="9" scale="54" firstPageNumber="83" fitToHeight="0" orientation="landscape"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Лапкина Наталья Ивановна</cp:lastModifiedBy>
  <cp:lastPrinted>2022-02-08T11:57:19Z</cp:lastPrinted>
  <dcterms:created xsi:type="dcterms:W3CDTF">1996-10-08T23:32:33Z</dcterms:created>
  <dcterms:modified xsi:type="dcterms:W3CDTF">2024-04-12T04:59:26Z</dcterms:modified>
</cp:coreProperties>
</file>