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0" yWindow="0" windowWidth="28080" windowHeight="10440"/>
  </bookViews>
  <sheets>
    <sheet name="таблица 3 " sheetId="7" r:id="rId1"/>
  </sheets>
  <definedNames>
    <definedName name="_xlnm.Print_Area" localSheetId="0">'таблица 3 '!$A$1:$L$134</definedName>
  </definedNames>
  <calcPr calcId="162913"/>
</workbook>
</file>

<file path=xl/calcChain.xml><?xml version="1.0" encoding="utf-8"?>
<calcChain xmlns="http://schemas.openxmlformats.org/spreadsheetml/2006/main">
  <c r="M135" i="7" l="1"/>
  <c r="M134" i="7"/>
  <c r="C134" i="7"/>
  <c r="K133" i="7"/>
  <c r="K130" i="7" s="1"/>
  <c r="J133" i="7"/>
  <c r="J130" i="7" s="1"/>
  <c r="I133" i="7"/>
  <c r="H133" i="7"/>
  <c r="G133" i="7"/>
  <c r="G130" i="7" s="1"/>
  <c r="F133" i="7"/>
  <c r="F130" i="7" s="1"/>
  <c r="E133" i="7"/>
  <c r="D133" i="7"/>
  <c r="C133" i="7"/>
  <c r="M133" i="7" s="1"/>
  <c r="M132" i="7"/>
  <c r="C132" i="7"/>
  <c r="C131" i="7"/>
  <c r="M131" i="7" s="1"/>
  <c r="I130" i="7"/>
  <c r="H130" i="7"/>
  <c r="E130" i="7"/>
  <c r="D130" i="7"/>
  <c r="C130" i="7" s="1"/>
  <c r="M130" i="7" s="1"/>
  <c r="H122" i="7"/>
  <c r="J121" i="7"/>
  <c r="K119" i="7"/>
  <c r="J119" i="7"/>
  <c r="I119" i="7"/>
  <c r="H119" i="7"/>
  <c r="H129" i="7" s="1"/>
  <c r="H124" i="7" s="1"/>
  <c r="G119" i="7"/>
  <c r="F119" i="7"/>
  <c r="C119" i="7" s="1"/>
  <c r="M119" i="7" s="1"/>
  <c r="E119" i="7"/>
  <c r="E129" i="7" s="1"/>
  <c r="E124" i="7" s="1"/>
  <c r="D119" i="7"/>
  <c r="D129" i="7" s="1"/>
  <c r="M118" i="7"/>
  <c r="C118" i="7"/>
  <c r="K117" i="7"/>
  <c r="K127" i="7" s="1"/>
  <c r="K122" i="7" s="1"/>
  <c r="J117" i="7"/>
  <c r="J127" i="7" s="1"/>
  <c r="J122" i="7" s="1"/>
  <c r="I117" i="7"/>
  <c r="H117" i="7"/>
  <c r="H127" i="7" s="1"/>
  <c r="G117" i="7"/>
  <c r="G127" i="7" s="1"/>
  <c r="G122" i="7" s="1"/>
  <c r="F117" i="7"/>
  <c r="F127" i="7" s="1"/>
  <c r="E117" i="7"/>
  <c r="E127" i="7" s="1"/>
  <c r="E122" i="7" s="1"/>
  <c r="D117" i="7"/>
  <c r="D127" i="7" s="1"/>
  <c r="C117" i="7"/>
  <c r="M117" i="7" s="1"/>
  <c r="K116" i="7"/>
  <c r="K126" i="7" s="1"/>
  <c r="K121" i="7" s="1"/>
  <c r="J116" i="7"/>
  <c r="J126" i="7" s="1"/>
  <c r="I116" i="7"/>
  <c r="I126" i="7" s="1"/>
  <c r="H116" i="7"/>
  <c r="H126" i="7" s="1"/>
  <c r="G116" i="7"/>
  <c r="G126" i="7" s="1"/>
  <c r="F116" i="7"/>
  <c r="F126" i="7" s="1"/>
  <c r="F121" i="7" s="1"/>
  <c r="E116" i="7"/>
  <c r="D116" i="7"/>
  <c r="D126" i="7" s="1"/>
  <c r="K115" i="7"/>
  <c r="J115" i="7"/>
  <c r="I115" i="7"/>
  <c r="H115" i="7"/>
  <c r="G115" i="7"/>
  <c r="F115" i="7"/>
  <c r="E115" i="7"/>
  <c r="D115" i="7"/>
  <c r="C115" i="7"/>
  <c r="M115" i="7" s="1"/>
  <c r="M114" i="7"/>
  <c r="C114" i="7"/>
  <c r="F113" i="7"/>
  <c r="E113" i="7"/>
  <c r="D113" i="7"/>
  <c r="M112" i="7"/>
  <c r="C112" i="7"/>
  <c r="M111" i="7"/>
  <c r="C111" i="7"/>
  <c r="K110" i="7"/>
  <c r="J110" i="7"/>
  <c r="I110" i="7"/>
  <c r="H110" i="7"/>
  <c r="G110" i="7"/>
  <c r="D110" i="7"/>
  <c r="M109" i="7"/>
  <c r="M108" i="7"/>
  <c r="M107" i="7"/>
  <c r="M105" i="7"/>
  <c r="M104" i="7"/>
  <c r="M103" i="7"/>
  <c r="M102" i="7"/>
  <c r="M101" i="7"/>
  <c r="C100" i="7"/>
  <c r="M100" i="7" s="1"/>
  <c r="M99" i="7"/>
  <c r="C99" i="7"/>
  <c r="C98" i="7"/>
  <c r="M98" i="7" s="1"/>
  <c r="M97" i="7"/>
  <c r="C97" i="7"/>
  <c r="K96" i="7"/>
  <c r="J96" i="7"/>
  <c r="I96" i="7"/>
  <c r="H96" i="7"/>
  <c r="G96" i="7"/>
  <c r="F96" i="7"/>
  <c r="E96" i="7"/>
  <c r="D96" i="7"/>
  <c r="C96" i="7"/>
  <c r="M96" i="7" s="1"/>
  <c r="M95" i="7"/>
  <c r="G94" i="7"/>
  <c r="H94" i="7" s="1"/>
  <c r="F94" i="7"/>
  <c r="E94" i="7"/>
  <c r="D93" i="7"/>
  <c r="K92" i="7"/>
  <c r="I92" i="7"/>
  <c r="C92" i="7" s="1"/>
  <c r="M92" i="7" s="1"/>
  <c r="G92" i="7"/>
  <c r="E92" i="7"/>
  <c r="K91" i="7"/>
  <c r="I91" i="7"/>
  <c r="G91" i="7"/>
  <c r="E91" i="7"/>
  <c r="F90" i="7"/>
  <c r="M89" i="7"/>
  <c r="M88" i="7"/>
  <c r="C88" i="7"/>
  <c r="C87" i="7"/>
  <c r="M87" i="7" s="1"/>
  <c r="M86" i="7"/>
  <c r="C86" i="7"/>
  <c r="C85" i="7"/>
  <c r="M85" i="7" s="1"/>
  <c r="K84" i="7"/>
  <c r="J84" i="7"/>
  <c r="I84" i="7"/>
  <c r="H84" i="7"/>
  <c r="G84" i="7"/>
  <c r="F84" i="7"/>
  <c r="E84" i="7"/>
  <c r="D84" i="7"/>
  <c r="C83" i="7"/>
  <c r="M83" i="7" s="1"/>
  <c r="M82" i="7"/>
  <c r="C82" i="7"/>
  <c r="C81" i="7"/>
  <c r="M81" i="7" s="1"/>
  <c r="M80" i="7"/>
  <c r="C80" i="7"/>
  <c r="K79" i="7"/>
  <c r="J79" i="7"/>
  <c r="I79" i="7"/>
  <c r="H79" i="7"/>
  <c r="G79" i="7"/>
  <c r="C79" i="7" s="1"/>
  <c r="M79" i="7" s="1"/>
  <c r="F79" i="7"/>
  <c r="E79" i="7"/>
  <c r="D79" i="7"/>
  <c r="M78" i="7"/>
  <c r="C77" i="7"/>
  <c r="M77" i="7" s="1"/>
  <c r="M76" i="7"/>
  <c r="C76" i="7"/>
  <c r="C75" i="7"/>
  <c r="M75" i="7" s="1"/>
  <c r="M74" i="7"/>
  <c r="C74" i="7"/>
  <c r="K73" i="7"/>
  <c r="J73" i="7"/>
  <c r="I73" i="7"/>
  <c r="H73" i="7"/>
  <c r="G73" i="7"/>
  <c r="C73" i="7" s="1"/>
  <c r="M73" i="7" s="1"/>
  <c r="F73" i="7"/>
  <c r="E73" i="7"/>
  <c r="D73" i="7"/>
  <c r="M72" i="7"/>
  <c r="C72" i="7"/>
  <c r="F71" i="7"/>
  <c r="F68" i="7" s="1"/>
  <c r="E71" i="7"/>
  <c r="M70" i="7"/>
  <c r="C70" i="7"/>
  <c r="M69" i="7"/>
  <c r="C69" i="7"/>
  <c r="D68" i="7"/>
  <c r="M67" i="7"/>
  <c r="C67" i="7"/>
  <c r="D66" i="7"/>
  <c r="C65" i="7"/>
  <c r="M65" i="7" s="1"/>
  <c r="M64" i="7"/>
  <c r="C64" i="7"/>
  <c r="K63" i="7"/>
  <c r="J63" i="7"/>
  <c r="I63" i="7"/>
  <c r="H63" i="7"/>
  <c r="G63" i="7"/>
  <c r="F63" i="7"/>
  <c r="E63" i="7"/>
  <c r="M62" i="7"/>
  <c r="M61" i="7"/>
  <c r="C61" i="7"/>
  <c r="D60" i="7"/>
  <c r="C59" i="7"/>
  <c r="M59" i="7" s="1"/>
  <c r="M58" i="7"/>
  <c r="C58" i="7"/>
  <c r="K57" i="7"/>
  <c r="J57" i="7"/>
  <c r="I57" i="7"/>
  <c r="H57" i="7"/>
  <c r="G57" i="7"/>
  <c r="F57" i="7"/>
  <c r="E57" i="7"/>
  <c r="M56" i="7"/>
  <c r="C56" i="7"/>
  <c r="D55" i="7"/>
  <c r="D52" i="7" s="1"/>
  <c r="C55" i="7"/>
  <c r="M55" i="7" s="1"/>
  <c r="M54" i="7"/>
  <c r="C54" i="7"/>
  <c r="C53" i="7"/>
  <c r="C52" i="7" s="1"/>
  <c r="K52" i="7"/>
  <c r="J52" i="7"/>
  <c r="I52" i="7"/>
  <c r="H52" i="7"/>
  <c r="G52" i="7"/>
  <c r="F52" i="7"/>
  <c r="E52" i="7"/>
  <c r="M51" i="7"/>
  <c r="M50" i="7"/>
  <c r="M49" i="7"/>
  <c r="M47" i="7"/>
  <c r="C47" i="7"/>
  <c r="G46" i="7"/>
  <c r="H46" i="7" s="1"/>
  <c r="D46" i="7"/>
  <c r="C45" i="7"/>
  <c r="M45" i="7" s="1"/>
  <c r="M44" i="7"/>
  <c r="C44" i="7"/>
  <c r="F43" i="7"/>
  <c r="F48" i="7" s="1"/>
  <c r="E43" i="7"/>
  <c r="E48" i="7" s="1"/>
  <c r="M42" i="7"/>
  <c r="C41" i="7"/>
  <c r="M41" i="7" s="1"/>
  <c r="G40" i="7"/>
  <c r="H40" i="7" s="1"/>
  <c r="I40" i="7" s="1"/>
  <c r="J40" i="7" s="1"/>
  <c r="K40" i="7" s="1"/>
  <c r="E40" i="7"/>
  <c r="F40" i="7" s="1"/>
  <c r="M40" i="7" s="1"/>
  <c r="M39" i="7"/>
  <c r="C39" i="7"/>
  <c r="C38" i="7"/>
  <c r="M38" i="7" s="1"/>
  <c r="M37" i="7"/>
  <c r="M36" i="7"/>
  <c r="C35" i="7"/>
  <c r="M35" i="7" s="1"/>
  <c r="E34" i="7"/>
  <c r="F34" i="7" s="1"/>
  <c r="C33" i="7"/>
  <c r="M33" i="7" s="1"/>
  <c r="C32" i="7"/>
  <c r="M32" i="7" s="1"/>
  <c r="M31" i="7"/>
  <c r="C31" i="7"/>
  <c r="C30" i="7"/>
  <c r="M30" i="7" s="1"/>
  <c r="G29" i="7"/>
  <c r="H29" i="7" s="1"/>
  <c r="E29" i="7"/>
  <c r="F29" i="7" s="1"/>
  <c r="M28" i="7"/>
  <c r="C28" i="7"/>
  <c r="C27" i="7"/>
  <c r="M27" i="7" s="1"/>
  <c r="M26" i="7"/>
  <c r="C26" i="7"/>
  <c r="C25" i="7"/>
  <c r="M25" i="7" s="1"/>
  <c r="E24" i="7"/>
  <c r="F24" i="7" s="1"/>
  <c r="G24" i="7" s="1"/>
  <c r="H24" i="7" s="1"/>
  <c r="I24" i="7" s="1"/>
  <c r="J24" i="7" s="1"/>
  <c r="K24" i="7" s="1"/>
  <c r="C23" i="7"/>
  <c r="M23" i="7" s="1"/>
  <c r="C22" i="7"/>
  <c r="M22" i="7" s="1"/>
  <c r="M21" i="7"/>
  <c r="H121" i="7" l="1"/>
  <c r="I29" i="7"/>
  <c r="J29" i="7" s="1"/>
  <c r="K29" i="7" s="1"/>
  <c r="C29" i="7"/>
  <c r="M29" i="7" s="1"/>
  <c r="C126" i="7"/>
  <c r="M126" i="7" s="1"/>
  <c r="D121" i="7"/>
  <c r="F122" i="7"/>
  <c r="F120" i="7" s="1"/>
  <c r="I46" i="7"/>
  <c r="H43" i="7"/>
  <c r="H48" i="7" s="1"/>
  <c r="C91" i="7"/>
  <c r="M91" i="7" s="1"/>
  <c r="E90" i="7"/>
  <c r="E126" i="7"/>
  <c r="C24" i="7"/>
  <c r="M24" i="7" s="1"/>
  <c r="G34" i="7"/>
  <c r="H34" i="7" s="1"/>
  <c r="I34" i="7" s="1"/>
  <c r="J34" i="7" s="1"/>
  <c r="K34" i="7" s="1"/>
  <c r="G43" i="7"/>
  <c r="G48" i="7" s="1"/>
  <c r="M53" i="7"/>
  <c r="G90" i="7"/>
  <c r="C113" i="7"/>
  <c r="M113" i="7" s="1"/>
  <c r="D124" i="7"/>
  <c r="M52" i="7"/>
  <c r="I94" i="7"/>
  <c r="J94" i="7" s="1"/>
  <c r="H90" i="7"/>
  <c r="E110" i="7"/>
  <c r="C110" i="7" s="1"/>
  <c r="M110" i="7" s="1"/>
  <c r="E128" i="7"/>
  <c r="E123" i="7" s="1"/>
  <c r="I127" i="7"/>
  <c r="I122" i="7" s="1"/>
  <c r="D122" i="7"/>
  <c r="F129" i="7"/>
  <c r="F124" i="7" s="1"/>
  <c r="I121" i="7"/>
  <c r="F106" i="7"/>
  <c r="C84" i="7"/>
  <c r="M84" i="7" s="1"/>
  <c r="C93" i="7"/>
  <c r="M93" i="7" s="1"/>
  <c r="D90" i="7"/>
  <c r="D43" i="7"/>
  <c r="C60" i="7"/>
  <c r="D57" i="7"/>
  <c r="D106" i="7" s="1"/>
  <c r="C66" i="7"/>
  <c r="D63" i="7"/>
  <c r="G71" i="7"/>
  <c r="F110" i="7"/>
  <c r="F128" i="7"/>
  <c r="F123" i="7" s="1"/>
  <c r="C116" i="7"/>
  <c r="M116" i="7" s="1"/>
  <c r="G129" i="7"/>
  <c r="G124" i="7" s="1"/>
  <c r="G121" i="7"/>
  <c r="D128" i="7"/>
  <c r="E68" i="7"/>
  <c r="E106" i="7" s="1"/>
  <c r="D48" i="7" l="1"/>
  <c r="J90" i="7"/>
  <c r="K94" i="7"/>
  <c r="G128" i="7"/>
  <c r="H71" i="7"/>
  <c r="G68" i="7"/>
  <c r="G106" i="7" s="1"/>
  <c r="C122" i="7"/>
  <c r="M122" i="7" s="1"/>
  <c r="E125" i="7"/>
  <c r="E121" i="7"/>
  <c r="E120" i="7" s="1"/>
  <c r="C57" i="7"/>
  <c r="M60" i="7"/>
  <c r="D123" i="7"/>
  <c r="I90" i="7"/>
  <c r="I129" i="7"/>
  <c r="I124" i="7" s="1"/>
  <c r="C94" i="7"/>
  <c r="M94" i="7" s="1"/>
  <c r="I43" i="7"/>
  <c r="I48" i="7" s="1"/>
  <c r="J46" i="7"/>
  <c r="D120" i="7"/>
  <c r="M34" i="7"/>
  <c r="J129" i="7"/>
  <c r="J124" i="7" s="1"/>
  <c r="M66" i="7"/>
  <c r="C63" i="7"/>
  <c r="M63" i="7" s="1"/>
  <c r="C127" i="7"/>
  <c r="M127" i="7" s="1"/>
  <c r="F125" i="7"/>
  <c r="D125" i="7"/>
  <c r="I71" i="7" l="1"/>
  <c r="H68" i="7"/>
  <c r="H106" i="7" s="1"/>
  <c r="H128" i="7"/>
  <c r="C121" i="7"/>
  <c r="M121" i="7" s="1"/>
  <c r="M57" i="7"/>
  <c r="G123" i="7"/>
  <c r="G120" i="7" s="1"/>
  <c r="G125" i="7"/>
  <c r="K46" i="7"/>
  <c r="K43" i="7" s="1"/>
  <c r="K48" i="7" s="1"/>
  <c r="J43" i="7"/>
  <c r="J48" i="7" s="1"/>
  <c r="C48" i="7" s="1"/>
  <c r="M48" i="7" s="1"/>
  <c r="C46" i="7"/>
  <c r="M46" i="7" s="1"/>
  <c r="K90" i="7"/>
  <c r="C90" i="7" s="1"/>
  <c r="M90" i="7" s="1"/>
  <c r="K129" i="7"/>
  <c r="K124" i="7" s="1"/>
  <c r="C124" i="7" s="1"/>
  <c r="M124" i="7" s="1"/>
  <c r="C129" i="7" l="1"/>
  <c r="M129" i="7" s="1"/>
  <c r="C43" i="7"/>
  <c r="M43" i="7" s="1"/>
  <c r="H123" i="7"/>
  <c r="H120" i="7" s="1"/>
  <c r="H125" i="7"/>
  <c r="I68" i="7"/>
  <c r="I106" i="7" s="1"/>
  <c r="I128" i="7"/>
  <c r="J71" i="7"/>
  <c r="J68" i="7" l="1"/>
  <c r="J106" i="7" s="1"/>
  <c r="J128" i="7"/>
  <c r="K71" i="7"/>
  <c r="C71" i="7"/>
  <c r="M71" i="7" s="1"/>
  <c r="I123" i="7"/>
  <c r="I120" i="7" s="1"/>
  <c r="I125" i="7"/>
  <c r="J123" i="7" l="1"/>
  <c r="J120" i="7" s="1"/>
  <c r="J125" i="7"/>
  <c r="C128" i="7"/>
  <c r="M128" i="7" s="1"/>
  <c r="K128" i="7"/>
  <c r="K68" i="7"/>
  <c r="K106" i="7" l="1"/>
  <c r="C68" i="7"/>
  <c r="K123" i="7"/>
  <c r="K125" i="7"/>
  <c r="C125" i="7" s="1"/>
  <c r="M125" i="7" s="1"/>
  <c r="M68" i="7" l="1"/>
  <c r="C106" i="7"/>
  <c r="M106" i="7" s="1"/>
  <c r="K120" i="7"/>
  <c r="C120" i="7" s="1"/>
  <c r="M120" i="7" s="1"/>
  <c r="C123" i="7"/>
  <c r="M123" i="7" s="1"/>
</calcChain>
</file>

<file path=xl/sharedStrings.xml><?xml version="1.0" encoding="utf-8"?>
<sst xmlns="http://schemas.openxmlformats.org/spreadsheetml/2006/main" count="182" uniqueCount="71">
  <si>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</si>
  <si>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</si>
  <si>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</si>
  <si>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</si>
  <si>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</si>
  <si>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</si>
  <si>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</si>
  <si>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</si>
  <si>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от ______________________ № ______________</t>
  </si>
  <si>
    <t>к постановлению Администрации города</t>
  </si>
  <si>
    <t xml:space="preserve">за счет других источников </t>
  </si>
  <si>
    <t xml:space="preserve">за счет средств местного бюджета </t>
  </si>
  <si>
    <t xml:space="preserve">за счет межбюджетных трансфертов из окружного бюджета </t>
  </si>
  <si>
    <t>за счет межбюджетных трансфертов из федерального бюджета</t>
  </si>
  <si>
    <t>всего, в том числе</t>
  </si>
  <si>
    <t xml:space="preserve">Общий объем финансирования программы – всего,
в том числе </t>
  </si>
  <si>
    <t>МКУ «УИТС
г. Сургута»</t>
  </si>
  <si>
    <t xml:space="preserve">Задача 3. Осуществление возложенных на учреждение функций, в том числе отдельных вопросов местного значения </t>
  </si>
  <si>
    <t>Цель подпрограммы: повышение результативности расходования бюджетных средств на мероприятия в сфере информационно-коммуникационных технологий, связи и телекоммуникаций</t>
  </si>
  <si>
    <t xml:space="preserve">Подпрограмма «Обеспечение выполнения функций муниципальным казённым учреждением «Управление информационных технологий и связи города Сургута» </t>
  </si>
  <si>
    <t xml:space="preserve">Всего по подпрограмме «Повышение эффективности муниципального управления за счет использования современных информационно-телекоммуникационных технологий» </t>
  </si>
  <si>
    <t>Мероприятие 2.5.2. 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                       (иной показатель № 1)</t>
  </si>
  <si>
    <t>МКУ «МФЦ        г. Сургута»</t>
  </si>
  <si>
    <t>Основное мероприятие  2.5.1. Развитие многофункциональных центров предоставления государственных и муниципальных услуг                           (иной показатель № 1)</t>
  </si>
  <si>
    <t>Задача 2.5. Оптимизация предоставления  государственных и муниципальных услуг, в том числе путем организации их предоставления по принципу "одного окна"</t>
  </si>
  <si>
    <t>Основное мероприятие 2.4.1. Развитие единой телекоммуникационной инфраструктуры и обеспечение ее функционирования, развитие муниципального центра обработки и хранения данных в составе комплексной муниципальной информационной системы (целевой показатель № 13-14)</t>
  </si>
  <si>
    <t>Задача 2.4. Развитие муниципальной информационно-телекоммуникационной инфраструктуры</t>
  </si>
  <si>
    <t>Основное мероприятие 2.3.2. Развитие систем криптографической защиты и центра сертификации (целевой показатель № 12)</t>
  </si>
  <si>
    <t>Основное мероприятие 2.3.1. Организация защиты информации комплексной муниципальной информационной системы (целевой показатель № 11)</t>
  </si>
  <si>
    <t xml:space="preserve">Задача 2.3. Обеспечение безопасности функционирования информационных и телекоммуникационных систем </t>
  </si>
  <si>
    <t>Основное мероприятие  2.2.3. Формирование системы межведомственного информационного взаимодействия органов местного самоуправления и муниципальных учреждений с другими органами власти и организациями (целевой показатель № 10)</t>
  </si>
  <si>
    <t>Основное мероприятие 2.2.2. Развитие системы электронного документооборота в структурных подразделениях Администрации города и муниципальных учреждениях (целевой показатель № 9)</t>
  </si>
  <si>
    <t xml:space="preserve">Основное мероприятие 2.2.1. Создание, развитие и эксплуатация информационных систем специальной и типовой деятельности (целевой показатель № 8)
</t>
  </si>
  <si>
    <t>Основное мероприятие 2.1.2. Стандартизация (унификация) программного обеспечения и информационных систем, эксплуатируемых в органах местного самоуправления и муниципальных учреждениях (целевой показатель № 7)</t>
  </si>
  <si>
    <t>Основное мероприятие 2.1.1. Унификация технического обеспечения, эксплуатируемого в органах местного самоуправления  и муниципальных учреждений, стандартизация процессов содержания и обслуживания технического обеспечения в органах местного самоуправления и муниципальных учреждений (целевой показатель № 6)</t>
  </si>
  <si>
    <t xml:space="preserve">Задача 2.1. Формирование и реализация единой политики в области информационно-коммуникационных технологий </t>
  </si>
  <si>
    <t xml:space="preserve">Цель подпрограммы: формирование эффективной системы муниципального управления посредством использования информационных и телекоммуникационных технологий </t>
  </si>
  <si>
    <t>Всего по подпрограмме «Цифровая трансформация муниципального образования»</t>
  </si>
  <si>
    <r>
      <t xml:space="preserve">Основное мероприятие 1.3.1. Реализация проекта </t>
    </r>
    <r>
      <rPr>
        <sz val="11"/>
        <rFont val="Calibri"/>
        <family val="2"/>
        <charset val="204"/>
      </rPr>
      <t>«</t>
    </r>
    <r>
      <rPr>
        <sz val="11"/>
        <rFont val="Times New Roman"/>
        <family val="1"/>
        <charset val="204"/>
      </rPr>
      <t>Умный город</t>
    </r>
    <r>
      <rPr>
        <sz val="11"/>
        <rFont val="Calibri"/>
        <family val="2"/>
        <charset val="204"/>
      </rPr>
      <t>»</t>
    </r>
    <r>
      <rPr>
        <sz val="11"/>
        <rFont val="Times New Roman"/>
        <family val="1"/>
        <charset val="204"/>
      </rPr>
      <t xml:space="preserve"> (целевой показатель № 5)</t>
    </r>
  </si>
  <si>
    <t>Основное мероприятие 1.2.1. Разработка
и внедрение новых электронных сервисов взаимодействия  органов местного самоуправления
и муниципальных учреждений с населением и организациями  (целевой показатель № 4)</t>
  </si>
  <si>
    <t>Задача 1.2. Повышения качества и доступности электронных сервисов предоставления муниципальных услуг, а также услуг, предоставляемых муниципальными учреждениями и другими организациями, с помощью информационных технологий</t>
  </si>
  <si>
    <t>Основное мероприятие 1.1.3. Предоставление данных муниципальных информационных систем в открытом и машиночитаемом формате в общедоступном виде (целевой показатель № 3)</t>
  </si>
  <si>
    <t>Основное мероприятие 1.1.2. Развитие муниципальной  Геоинформационной системы на основе Web-технологий (целевой показатель № 2)</t>
  </si>
  <si>
    <t>Основное мероприятие 1.1.1. Развитие интернет- ресурсов  органов местного самоуправления
и муниципальных учреждений                                        (целевой показатель № 1)</t>
  </si>
  <si>
    <t xml:space="preserve">Цель подпрограммы: повышение качества жизни населения муниципального образования, конкурентоспособности экономики муниципального образования, в том числе посредством развития общественно-политической активности, эффективного публичного взаимодействия граждан с органами местного самоуправления, друг с другом, общественными организациями и другими субъектами общественно-политической деятельности, оперативного и качественного получения населением и организациями муниципальных услуг и информации о результатах деятельности органов местного самоуправления и муниципальных учреждений  </t>
  </si>
  <si>
    <t>Целевые показатели результатов реализации муниципальной программы</t>
  </si>
  <si>
    <t>Комплексная цель программы: комплексное цифровое развитие муниципального образования, направленное на повышение  эффективности системы муниципального управления, качества жизни населения муниципального образования, конкурентоспособности экономики муниципального образования.</t>
  </si>
  <si>
    <t>Источники финансирования</t>
  </si>
  <si>
    <t>Наименование</t>
  </si>
  <si>
    <t>Программные мероприятия, объем их финансирования муниципальной программы «Развитие электронного муниципалитета на период до 2030 года»</t>
  </si>
  <si>
    <t>Объем финансирования соадминистратора - депарамент архитектуры и градостроительства</t>
  </si>
  <si>
    <t>ДАиГ</t>
  </si>
  <si>
    <t>Основное мероприятие 3. Обеспечение деятельности МКУ «УИТС г. Сургута»  (целевой показатель № 6)</t>
  </si>
  <si>
    <t xml:space="preserve">Приложение 2 </t>
  </si>
  <si>
    <t>В том числе по годам</t>
  </si>
  <si>
    <t xml:space="preserve">Подпрограмма «Повышение эффективности системы муниципального управления за счет использования современных информационно-телекоммуникационных технологий» </t>
  </si>
  <si>
    <t>Задача 1.1. Обеспечение информационной открытости органов местного самоуправления и муниципальных учреждений в информационно-телекоммуникационной сети «Интернет»</t>
  </si>
  <si>
    <t xml:space="preserve">к постановлению </t>
  </si>
  <si>
    <t>Администрации города</t>
  </si>
  <si>
    <t>от ______________________ № ____________</t>
  </si>
  <si>
    <t>Ответственный (администратор                   или соадминистратор)</t>
  </si>
  <si>
    <t>Объем финансирования (всего, руб.)</t>
  </si>
  <si>
    <t>МКУ «МФЦ                                             г. Сургута»</t>
  </si>
  <si>
    <t>Задача 2.2. Развитие специальных и типовых информационных систем для обеспечения деятельности органов местного самоуправления и муниципальных учреждений</t>
  </si>
  <si>
    <t>Задача 1.3. Организация цифрового развития отраслей экономики муниципального образования</t>
  </si>
  <si>
    <t>Подпрограмма «Цифровая трансформация муниципального образования»</t>
  </si>
  <si>
    <t>Основное мероприятие 3. «Обеспечение деятельности МКУ «УИТС г. Сургута» (целевой показатель № 6)</t>
  </si>
  <si>
    <t>Объем финансирования администратора - МКУ «УИТС г. Сургута»</t>
  </si>
  <si>
    <t xml:space="preserve">ДАиГ
</t>
  </si>
  <si>
    <t>МКУ «УИТС
г. Сургута»,                  ДАиГ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</si>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</sst>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0" tint="-0.3499862666707357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7">
    <xf numFmtId="0" fontId="0" fillId="0" borderId="0" xfId="0"/>
    <xf numFmtId="1" fontId="1" fillId="0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3" fontId="1" fillId="0" borderId="0" xfId="0" applyNumberFormat="1" applyFont="1" applyFill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5" fillId="5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4" fontId="8" fillId="5" borderId="0" xfId="0" applyNumberFormat="1" applyFont="1" applyFill="1" applyAlignment="1">
      <alignment vertical="center"/>
    </xf>
    <xf numFmtId="0" fontId="8" fillId="5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7" fillId="0" borderId="4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</cellXfs>
  <cellStyles count="2">
    <cellStyle name="Обычный" xfId="0" builtinId="0"/>
    <cellStyle name="Обычный 17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6"/>
  <sheetViews>
    <sheetView tabSelected="1" view="pageBreakPreview" topLeftCell="A4" zoomScaleNormal="85" zoomScaleSheetLayoutView="100" zoomScalePageLayoutView="75" workbookViewId="0">
      <pane xSplit="3" ySplit="17" topLeftCell="D115" activePane="bottomRight" state="frozen"/>
      <selection activeCell="A4" sqref="A4"/>
      <selection pane="topRight" activeCell="D4" sqref="D4"/>
      <selection pane="bottomLeft" activeCell="A21" sqref="A21"/>
      <selection pane="bottomRight" activeCell="A11" sqref="A11:A12"/>
    </sheetView>
  </sheetViews>
  <sheetFormatPr defaultColWidth="9.140625" defaultRowHeight="15" x14ac:dyDescent="0.25"/>
  <cols>
    <col min="1" max="1" width="50.140625" style="19" customWidth="1"/>
    <col min="2" max="2" width="21.5703125" style="20" customWidth="1"/>
    <col min="3" max="3" width="17.5703125" style="5" customWidth="1"/>
    <col min="4" max="4" width="17.85546875" style="5" customWidth="1"/>
    <col min="5" max="5" width="16.7109375" style="5" customWidth="1"/>
    <col min="6" max="6" width="17.42578125" style="5" customWidth="1"/>
    <col min="7" max="7" width="17.5703125" style="5" customWidth="1"/>
    <col min="8" max="8" width="16.42578125" style="5" customWidth="1"/>
    <col min="9" max="9" width="16.5703125" style="5" customWidth="1"/>
    <col min="10" max="10" width="16.42578125" style="5" customWidth="1"/>
    <col min="11" max="11" width="15.7109375" style="5" customWidth="1"/>
    <col min="12" max="12" width="22.140625" style="21" customWidth="1"/>
    <col min="13" max="13" width="18.140625" style="2" customWidth="1"/>
    <col min="14" max="16384" width="9.140625" style="2"/>
  </cols>
  <sheetData>
    <row r="1" spans="1:13" hidden="1" x14ac:dyDescent="0.25">
      <c r="H1" s="64" t="s">
        <v>53</v>
      </c>
      <c r="I1" s="64"/>
      <c r="J1" s="64"/>
      <c r="K1" s="64"/>
    </row>
    <row r="2" spans="1:13" hidden="1" x14ac:dyDescent="0.25">
      <c r="H2" s="64" t="s">
        <v>9</v>
      </c>
      <c r="I2" s="64"/>
      <c r="J2" s="64"/>
      <c r="K2" s="64"/>
    </row>
    <row r="3" spans="1:13" hidden="1" x14ac:dyDescent="0.25">
      <c r="H3" s="64" t="s">
        <v>8</v>
      </c>
      <c r="I3" s="64"/>
      <c r="J3" s="64"/>
      <c r="K3" s="64"/>
    </row>
    <row r="4" spans="1:13" s="10" customFormat="1" ht="15.75" customHeight="1" x14ac:dyDescent="0.25">
      <c r="A4" s="22"/>
      <c r="B4" s="23"/>
      <c r="C4" s="11"/>
      <c r="D4" s="11"/>
      <c r="E4" s="11"/>
      <c r="F4" s="11"/>
      <c r="G4" s="11"/>
      <c r="H4" s="11"/>
      <c r="I4" s="11"/>
      <c r="J4" s="39" t="s">
        <v>70</v>
      </c>
      <c r="K4" s="39"/>
      <c r="L4" s="39"/>
      <c r="M4" s="39"/>
    </row>
    <row r="5" spans="1:13" s="10" customFormat="1" ht="18.75" x14ac:dyDescent="0.25">
      <c r="A5" s="22"/>
      <c r="B5" s="23"/>
      <c r="C5" s="11"/>
      <c r="D5" s="11"/>
      <c r="E5" s="11"/>
      <c r="F5" s="11"/>
      <c r="G5" s="11"/>
      <c r="H5" s="11"/>
      <c r="I5" s="11"/>
      <c r="J5" s="39" t="s">
        <v>57</v>
      </c>
      <c r="K5" s="39"/>
      <c r="L5" s="39"/>
      <c r="M5" s="39"/>
    </row>
    <row r="6" spans="1:13" s="10" customFormat="1" ht="16.5" customHeight="1" x14ac:dyDescent="0.25">
      <c r="A6" s="22"/>
      <c r="B6" s="23"/>
      <c r="C6" s="11"/>
      <c r="D6" s="11"/>
      <c r="E6" s="11"/>
      <c r="F6" s="11"/>
      <c r="G6" s="11"/>
      <c r="H6" s="11"/>
      <c r="I6" s="11"/>
      <c r="J6" s="39" t="s">
        <v>58</v>
      </c>
      <c r="K6" s="39"/>
      <c r="L6" s="39"/>
      <c r="M6" s="39"/>
    </row>
    <row r="7" spans="1:13" s="10" customFormat="1" ht="38.25" customHeight="1" x14ac:dyDescent="0.25">
      <c r="A7" s="22"/>
      <c r="B7" s="23"/>
      <c r="C7" s="11"/>
      <c r="D7" s="11"/>
      <c r="E7" s="11"/>
      <c r="F7" s="11"/>
      <c r="G7" s="11"/>
      <c r="H7" s="11"/>
      <c r="I7" s="11"/>
      <c r="J7" s="39" t="s">
        <v>59</v>
      </c>
      <c r="K7" s="39"/>
      <c r="L7" s="39"/>
      <c r="M7" s="39"/>
    </row>
    <row r="8" spans="1:13" s="10" customFormat="1" ht="18.75" x14ac:dyDescent="0.25">
      <c r="A8" s="22"/>
      <c r="B8" s="23"/>
      <c r="C8" s="11"/>
      <c r="D8" s="11"/>
      <c r="E8" s="11"/>
      <c r="F8" s="11"/>
      <c r="G8" s="11"/>
      <c r="H8" s="11"/>
      <c r="I8" s="11"/>
      <c r="J8" s="14"/>
      <c r="K8" s="14"/>
      <c r="L8" s="14"/>
      <c r="M8" s="12"/>
    </row>
    <row r="9" spans="1:13" s="10" customFormat="1" ht="18.75" x14ac:dyDescent="0.25">
      <c r="A9" s="22"/>
      <c r="B9" s="23"/>
      <c r="C9" s="11"/>
      <c r="D9" s="11"/>
      <c r="E9" s="11"/>
      <c r="F9" s="11"/>
      <c r="G9" s="11"/>
      <c r="H9" s="11"/>
      <c r="I9" s="11"/>
      <c r="J9" s="14"/>
      <c r="K9" s="14"/>
      <c r="L9" s="14"/>
      <c r="M9" s="12"/>
    </row>
    <row r="10" spans="1:13" ht="30" customHeight="1" x14ac:dyDescent="0.25">
      <c r="A10" s="65" t="s">
        <v>49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</row>
    <row r="11" spans="1:13" ht="15" customHeight="1" x14ac:dyDescent="0.25">
      <c r="A11" s="38" t="s">
        <v>48</v>
      </c>
      <c r="B11" s="38" t="s">
        <v>47</v>
      </c>
      <c r="C11" s="48" t="s">
        <v>61</v>
      </c>
      <c r="D11" s="48" t="s">
        <v>54</v>
      </c>
      <c r="E11" s="48"/>
      <c r="F11" s="48"/>
      <c r="G11" s="48"/>
      <c r="H11" s="48"/>
      <c r="I11" s="48"/>
      <c r="J11" s="48"/>
      <c r="K11" s="48"/>
      <c r="L11" s="38" t="s">
        <v>60</v>
      </c>
    </row>
    <row r="12" spans="1:13" ht="32.25" customHeight="1" x14ac:dyDescent="0.25">
      <c r="A12" s="38"/>
      <c r="B12" s="38"/>
      <c r="C12" s="48"/>
      <c r="D12" s="1" t="s">
        <v>0</v>
      </c>
      <c r="E12" s="1" t="s">
        <v>1</v>
      </c>
      <c r="F12" s="1" t="s">
        <v>2</v>
      </c>
      <c r="G12" s="1" t="s">
        <v>3</v>
      </c>
      <c r="H12" s="1" t="s">
        <v>4</v>
      </c>
      <c r="I12" s="1" t="s">
        <v>5</v>
      </c>
      <c r="J12" s="1" t="s">
        <v>6</v>
      </c>
      <c r="K12" s="1" t="s">
        <v>7</v>
      </c>
      <c r="L12" s="38"/>
    </row>
    <row r="13" spans="1:13" s="4" customFormat="1" ht="33.75" customHeight="1" x14ac:dyDescent="0.25">
      <c r="A13" s="37" t="s">
        <v>46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</row>
    <row r="14" spans="1:13" s="3" customFormat="1" ht="111.75" hidden="1" customHeight="1" x14ac:dyDescent="0.25">
      <c r="A14" s="37" t="s">
        <v>45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3" s="3" customFormat="1" ht="52.5" hidden="1" customHeight="1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3" s="3" customFormat="1" ht="57.75" hidden="1" customHeight="1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4" s="3" customFormat="1" ht="55.5" hidden="1" customHeight="1" x14ac:dyDescent="0.25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</row>
    <row r="18" spans="1:14" ht="22.5" customHeight="1" x14ac:dyDescent="0.25">
      <c r="A18" s="37" t="s">
        <v>65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</row>
    <row r="19" spans="1:14" ht="48" hidden="1" customHeight="1" x14ac:dyDescent="0.25">
      <c r="A19" s="37" t="s">
        <v>44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</row>
    <row r="20" spans="1:14" ht="23.25" customHeight="1" x14ac:dyDescent="0.25">
      <c r="A20" s="37" t="s">
        <v>56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4" x14ac:dyDescent="0.25">
      <c r="A21" s="44" t="s">
        <v>43</v>
      </c>
      <c r="B21" s="15" t="s">
        <v>14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52" t="s">
        <v>16</v>
      </c>
      <c r="M21" s="31">
        <f>SUM(D21:K21)-C21</f>
        <v>0</v>
      </c>
      <c r="N21" s="32"/>
    </row>
    <row r="22" spans="1:14" ht="50.25" customHeight="1" x14ac:dyDescent="0.25">
      <c r="A22" s="45"/>
      <c r="B22" s="15" t="s">
        <v>13</v>
      </c>
      <c r="C22" s="16">
        <f>SUM(D22:K22)</f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53"/>
      <c r="M22" s="31">
        <f t="shared" ref="M22:M85" si="0">SUM(D22:K22)-C22</f>
        <v>0</v>
      </c>
      <c r="N22" s="32"/>
    </row>
    <row r="23" spans="1:14" ht="46.5" customHeight="1" x14ac:dyDescent="0.25">
      <c r="A23" s="45"/>
      <c r="B23" s="15" t="s">
        <v>12</v>
      </c>
      <c r="C23" s="16">
        <f t="shared" ref="C23:C32" si="1">SUM(D23:K23)</f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53"/>
      <c r="M23" s="31">
        <f t="shared" si="0"/>
        <v>0</v>
      </c>
      <c r="N23" s="32"/>
    </row>
    <row r="24" spans="1:14" ht="30" x14ac:dyDescent="0.25">
      <c r="A24" s="45"/>
      <c r="B24" s="15" t="s">
        <v>11</v>
      </c>
      <c r="C24" s="16">
        <f t="shared" si="1"/>
        <v>0</v>
      </c>
      <c r="D24" s="16">
        <v>0</v>
      </c>
      <c r="E24" s="16">
        <f t="shared" ref="E24:K24" si="2">D24</f>
        <v>0</v>
      </c>
      <c r="F24" s="16">
        <f t="shared" si="2"/>
        <v>0</v>
      </c>
      <c r="G24" s="16">
        <f t="shared" si="2"/>
        <v>0</v>
      </c>
      <c r="H24" s="16">
        <f t="shared" si="2"/>
        <v>0</v>
      </c>
      <c r="I24" s="16">
        <f t="shared" si="2"/>
        <v>0</v>
      </c>
      <c r="J24" s="16">
        <f t="shared" si="2"/>
        <v>0</v>
      </c>
      <c r="K24" s="16">
        <f t="shared" si="2"/>
        <v>0</v>
      </c>
      <c r="L24" s="53"/>
      <c r="M24" s="31">
        <f t="shared" si="0"/>
        <v>0</v>
      </c>
      <c r="N24" s="32"/>
    </row>
    <row r="25" spans="1:14" ht="32.25" customHeight="1" x14ac:dyDescent="0.25">
      <c r="A25" s="46"/>
      <c r="B25" s="15" t="s">
        <v>10</v>
      </c>
      <c r="C25" s="16">
        <f t="shared" si="1"/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54"/>
      <c r="M25" s="31">
        <f t="shared" si="0"/>
        <v>0</v>
      </c>
      <c r="N25" s="32"/>
    </row>
    <row r="26" spans="1:14" x14ac:dyDescent="0.25">
      <c r="A26" s="44" t="s">
        <v>42</v>
      </c>
      <c r="B26" s="15" t="s">
        <v>14</v>
      </c>
      <c r="C26" s="16">
        <f t="shared" si="1"/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52" t="s">
        <v>16</v>
      </c>
      <c r="M26" s="31">
        <f t="shared" si="0"/>
        <v>0</v>
      </c>
      <c r="N26" s="32"/>
    </row>
    <row r="27" spans="1:14" ht="49.5" customHeight="1" x14ac:dyDescent="0.25">
      <c r="A27" s="45"/>
      <c r="B27" s="15" t="s">
        <v>13</v>
      </c>
      <c r="C27" s="16">
        <f t="shared" si="1"/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53"/>
      <c r="M27" s="31">
        <f t="shared" si="0"/>
        <v>0</v>
      </c>
      <c r="N27" s="32"/>
    </row>
    <row r="28" spans="1:14" ht="45.75" customHeight="1" x14ac:dyDescent="0.25">
      <c r="A28" s="45"/>
      <c r="B28" s="15" t="s">
        <v>12</v>
      </c>
      <c r="C28" s="16">
        <f t="shared" si="1"/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53"/>
      <c r="M28" s="31">
        <f t="shared" si="0"/>
        <v>0</v>
      </c>
      <c r="N28" s="32"/>
    </row>
    <row r="29" spans="1:14" ht="30" x14ac:dyDescent="0.25">
      <c r="A29" s="45"/>
      <c r="B29" s="15" t="s">
        <v>11</v>
      </c>
      <c r="C29" s="16">
        <f t="shared" si="1"/>
        <v>0</v>
      </c>
      <c r="D29" s="16">
        <v>0</v>
      </c>
      <c r="E29" s="16">
        <f t="shared" ref="E29:K29" si="3">D29</f>
        <v>0</v>
      </c>
      <c r="F29" s="16">
        <f t="shared" si="3"/>
        <v>0</v>
      </c>
      <c r="G29" s="16">
        <f t="shared" si="3"/>
        <v>0</v>
      </c>
      <c r="H29" s="16">
        <f t="shared" si="3"/>
        <v>0</v>
      </c>
      <c r="I29" s="16">
        <f t="shared" si="3"/>
        <v>0</v>
      </c>
      <c r="J29" s="16">
        <f t="shared" si="3"/>
        <v>0</v>
      </c>
      <c r="K29" s="16">
        <f t="shared" si="3"/>
        <v>0</v>
      </c>
      <c r="L29" s="53"/>
      <c r="M29" s="31">
        <f t="shared" si="0"/>
        <v>0</v>
      </c>
      <c r="N29" s="32"/>
    </row>
    <row r="30" spans="1:14" ht="30" x14ac:dyDescent="0.25">
      <c r="A30" s="46"/>
      <c r="B30" s="15" t="s">
        <v>10</v>
      </c>
      <c r="C30" s="16">
        <f t="shared" si="1"/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54"/>
      <c r="M30" s="31">
        <f t="shared" si="0"/>
        <v>0</v>
      </c>
      <c r="N30" s="32"/>
    </row>
    <row r="31" spans="1:14" x14ac:dyDescent="0.25">
      <c r="A31" s="44" t="s">
        <v>41</v>
      </c>
      <c r="B31" s="15" t="s">
        <v>14</v>
      </c>
      <c r="C31" s="16">
        <f t="shared" si="1"/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52" t="s">
        <v>16</v>
      </c>
      <c r="M31" s="31">
        <f t="shared" si="0"/>
        <v>0</v>
      </c>
      <c r="N31" s="32"/>
    </row>
    <row r="32" spans="1:14" ht="48.75" customHeight="1" x14ac:dyDescent="0.25">
      <c r="A32" s="45"/>
      <c r="B32" s="15" t="s">
        <v>13</v>
      </c>
      <c r="C32" s="16">
        <f t="shared" si="1"/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53"/>
      <c r="M32" s="31">
        <f t="shared" si="0"/>
        <v>0</v>
      </c>
      <c r="N32" s="32"/>
    </row>
    <row r="33" spans="1:14" ht="45.75" customHeight="1" x14ac:dyDescent="0.25">
      <c r="A33" s="45"/>
      <c r="B33" s="15" t="s">
        <v>12</v>
      </c>
      <c r="C33" s="16">
        <f>SUM(D33:K33)</f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53"/>
      <c r="M33" s="31">
        <f t="shared" si="0"/>
        <v>0</v>
      </c>
      <c r="N33" s="32"/>
    </row>
    <row r="34" spans="1:14" ht="30" x14ac:dyDescent="0.25">
      <c r="A34" s="45"/>
      <c r="B34" s="15" t="s">
        <v>11</v>
      </c>
      <c r="C34" s="16">
        <v>0</v>
      </c>
      <c r="D34" s="16">
        <v>0</v>
      </c>
      <c r="E34" s="16">
        <f t="shared" ref="E34:K34" si="4">D34</f>
        <v>0</v>
      </c>
      <c r="F34" s="16">
        <f t="shared" si="4"/>
        <v>0</v>
      </c>
      <c r="G34" s="16">
        <f t="shared" si="4"/>
        <v>0</v>
      </c>
      <c r="H34" s="16">
        <f t="shared" si="4"/>
        <v>0</v>
      </c>
      <c r="I34" s="16">
        <f t="shared" si="4"/>
        <v>0</v>
      </c>
      <c r="J34" s="16">
        <f t="shared" si="4"/>
        <v>0</v>
      </c>
      <c r="K34" s="16">
        <f t="shared" si="4"/>
        <v>0</v>
      </c>
      <c r="L34" s="53"/>
      <c r="M34" s="31">
        <f t="shared" si="0"/>
        <v>0</v>
      </c>
      <c r="N34" s="32"/>
    </row>
    <row r="35" spans="1:14" ht="30" x14ac:dyDescent="0.25">
      <c r="A35" s="46"/>
      <c r="B35" s="15" t="s">
        <v>10</v>
      </c>
      <c r="C35" s="16">
        <f>SUM(D35:K35)</f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54"/>
      <c r="M35" s="31">
        <f t="shared" si="0"/>
        <v>0</v>
      </c>
      <c r="N35" s="32"/>
    </row>
    <row r="36" spans="1:14" x14ac:dyDescent="0.25">
      <c r="A36" s="37" t="s">
        <v>40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1">
        <f t="shared" si="0"/>
        <v>0</v>
      </c>
      <c r="N36" s="32"/>
    </row>
    <row r="37" spans="1:14" x14ac:dyDescent="0.25">
      <c r="A37" s="44" t="s">
        <v>39</v>
      </c>
      <c r="B37" s="15" t="s">
        <v>14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52" t="s">
        <v>16</v>
      </c>
      <c r="M37" s="31">
        <f t="shared" si="0"/>
        <v>0</v>
      </c>
      <c r="N37" s="32"/>
    </row>
    <row r="38" spans="1:14" ht="50.25" customHeight="1" x14ac:dyDescent="0.25">
      <c r="A38" s="45"/>
      <c r="B38" s="15" t="s">
        <v>13</v>
      </c>
      <c r="C38" s="16">
        <f>SUM(D38:K38)</f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53"/>
      <c r="M38" s="31">
        <f t="shared" si="0"/>
        <v>0</v>
      </c>
      <c r="N38" s="32"/>
    </row>
    <row r="39" spans="1:14" ht="48" customHeight="1" x14ac:dyDescent="0.25">
      <c r="A39" s="45"/>
      <c r="B39" s="15" t="s">
        <v>12</v>
      </c>
      <c r="C39" s="16">
        <f>SUM(D39:K39)</f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53"/>
      <c r="M39" s="31">
        <f t="shared" si="0"/>
        <v>0</v>
      </c>
      <c r="N39" s="32"/>
    </row>
    <row r="40" spans="1:14" ht="30" x14ac:dyDescent="0.25">
      <c r="A40" s="45"/>
      <c r="B40" s="15" t="s">
        <v>11</v>
      </c>
      <c r="C40" s="16">
        <v>0</v>
      </c>
      <c r="D40" s="16">
        <v>0</v>
      </c>
      <c r="E40" s="16">
        <f t="shared" ref="E40:K40" si="5">D40</f>
        <v>0</v>
      </c>
      <c r="F40" s="16">
        <f t="shared" si="5"/>
        <v>0</v>
      </c>
      <c r="G40" s="16">
        <f t="shared" si="5"/>
        <v>0</v>
      </c>
      <c r="H40" s="16">
        <f t="shared" si="5"/>
        <v>0</v>
      </c>
      <c r="I40" s="16">
        <f t="shared" si="5"/>
        <v>0</v>
      </c>
      <c r="J40" s="16">
        <f t="shared" si="5"/>
        <v>0</v>
      </c>
      <c r="K40" s="16">
        <f t="shared" si="5"/>
        <v>0</v>
      </c>
      <c r="L40" s="53"/>
      <c r="M40" s="31">
        <f t="shared" si="0"/>
        <v>0</v>
      </c>
      <c r="N40" s="32"/>
    </row>
    <row r="41" spans="1:14" ht="30" x14ac:dyDescent="0.25">
      <c r="A41" s="46"/>
      <c r="B41" s="15" t="s">
        <v>10</v>
      </c>
      <c r="C41" s="16">
        <f>SUM(D41:K41)</f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54"/>
      <c r="M41" s="31">
        <f t="shared" si="0"/>
        <v>0</v>
      </c>
      <c r="N41" s="32"/>
    </row>
    <row r="42" spans="1:14" x14ac:dyDescent="0.25">
      <c r="A42" s="49" t="s">
        <v>64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1"/>
      <c r="M42" s="31">
        <f t="shared" si="0"/>
        <v>0</v>
      </c>
      <c r="N42" s="32"/>
    </row>
    <row r="43" spans="1:14" s="8" customFormat="1" x14ac:dyDescent="0.25">
      <c r="A43" s="44" t="s">
        <v>38</v>
      </c>
      <c r="B43" s="15" t="s">
        <v>14</v>
      </c>
      <c r="C43" s="16">
        <f t="shared" ref="C43:C48" si="6">SUM(D43:K43)</f>
        <v>265685264.03000003</v>
      </c>
      <c r="D43" s="16">
        <f t="shared" ref="D43:K43" si="7">D44+D45+D46+D47</f>
        <v>41891906.760000005</v>
      </c>
      <c r="E43" s="16">
        <f t="shared" si="7"/>
        <v>31970479.609999999</v>
      </c>
      <c r="F43" s="16">
        <f t="shared" si="7"/>
        <v>31970479.609999999</v>
      </c>
      <c r="G43" s="16">
        <f t="shared" si="7"/>
        <v>31970479.609999999</v>
      </c>
      <c r="H43" s="16">
        <f t="shared" si="7"/>
        <v>31970479.609999999</v>
      </c>
      <c r="I43" s="16">
        <f t="shared" si="7"/>
        <v>31970479.609999999</v>
      </c>
      <c r="J43" s="16">
        <f t="shared" si="7"/>
        <v>31970479.609999999</v>
      </c>
      <c r="K43" s="16">
        <f t="shared" si="7"/>
        <v>31970479.609999999</v>
      </c>
      <c r="L43" s="52" t="s">
        <v>16</v>
      </c>
      <c r="M43" s="31">
        <f t="shared" si="0"/>
        <v>0</v>
      </c>
      <c r="N43" s="33"/>
    </row>
    <row r="44" spans="1:14" ht="48" customHeight="1" x14ac:dyDescent="0.25">
      <c r="A44" s="45"/>
      <c r="B44" s="15" t="s">
        <v>13</v>
      </c>
      <c r="C44" s="16">
        <f t="shared" si="6"/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53"/>
      <c r="M44" s="31">
        <f t="shared" si="0"/>
        <v>0</v>
      </c>
      <c r="N44" s="32"/>
    </row>
    <row r="45" spans="1:14" ht="48" customHeight="1" x14ac:dyDescent="0.25">
      <c r="A45" s="45"/>
      <c r="B45" s="15" t="s">
        <v>12</v>
      </c>
      <c r="C45" s="16">
        <f t="shared" si="6"/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53"/>
      <c r="M45" s="31">
        <f t="shared" si="0"/>
        <v>0</v>
      </c>
      <c r="N45" s="32"/>
    </row>
    <row r="46" spans="1:14" ht="30" x14ac:dyDescent="0.25">
      <c r="A46" s="45"/>
      <c r="B46" s="15" t="s">
        <v>11</v>
      </c>
      <c r="C46" s="16">
        <f>SUM(D46:K46)</f>
        <v>265685264.03000003</v>
      </c>
      <c r="D46" s="25">
        <f>41669803.38+222103.38</f>
        <v>41891906.760000005</v>
      </c>
      <c r="E46" s="16">
        <v>31970479.609999999</v>
      </c>
      <c r="F46" s="16">
        <v>31970479.609999999</v>
      </c>
      <c r="G46" s="16">
        <f>F46</f>
        <v>31970479.609999999</v>
      </c>
      <c r="H46" s="16">
        <f>G46</f>
        <v>31970479.609999999</v>
      </c>
      <c r="I46" s="16">
        <f>H46</f>
        <v>31970479.609999999</v>
      </c>
      <c r="J46" s="16">
        <f t="shared" ref="J46:K46" si="8">I46</f>
        <v>31970479.609999999</v>
      </c>
      <c r="K46" s="16">
        <f t="shared" si="8"/>
        <v>31970479.609999999</v>
      </c>
      <c r="L46" s="53"/>
      <c r="M46" s="31">
        <f t="shared" si="0"/>
        <v>0</v>
      </c>
      <c r="N46" s="32"/>
    </row>
    <row r="47" spans="1:14" ht="30" x14ac:dyDescent="0.25">
      <c r="A47" s="46"/>
      <c r="B47" s="15" t="s">
        <v>10</v>
      </c>
      <c r="C47" s="16">
        <f t="shared" si="6"/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54"/>
      <c r="M47" s="31">
        <f t="shared" si="0"/>
        <v>0</v>
      </c>
      <c r="N47" s="32"/>
    </row>
    <row r="48" spans="1:14" s="9" customFormat="1" ht="30" x14ac:dyDescent="0.25">
      <c r="A48" s="15" t="s">
        <v>37</v>
      </c>
      <c r="B48" s="15" t="s">
        <v>14</v>
      </c>
      <c r="C48" s="16">
        <f t="shared" si="6"/>
        <v>265685264.03000003</v>
      </c>
      <c r="D48" s="16">
        <f t="shared" ref="D48:K48" si="9">D21+D26+D31+D37+D43</f>
        <v>41891906.760000005</v>
      </c>
      <c r="E48" s="16">
        <f t="shared" si="9"/>
        <v>31970479.609999999</v>
      </c>
      <c r="F48" s="16">
        <f t="shared" si="9"/>
        <v>31970479.609999999</v>
      </c>
      <c r="G48" s="16">
        <f t="shared" si="9"/>
        <v>31970479.609999999</v>
      </c>
      <c r="H48" s="16">
        <f t="shared" si="9"/>
        <v>31970479.609999999</v>
      </c>
      <c r="I48" s="16">
        <f t="shared" si="9"/>
        <v>31970479.609999999</v>
      </c>
      <c r="J48" s="16">
        <f t="shared" si="9"/>
        <v>31970479.609999999</v>
      </c>
      <c r="K48" s="16">
        <f t="shared" si="9"/>
        <v>31970479.609999999</v>
      </c>
      <c r="L48" s="17"/>
      <c r="M48" s="31">
        <f t="shared" si="0"/>
        <v>0</v>
      </c>
      <c r="N48" s="34"/>
    </row>
    <row r="49" spans="1:14" x14ac:dyDescent="0.25">
      <c r="A49" s="37" t="s">
        <v>55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1">
        <f t="shared" si="0"/>
        <v>0</v>
      </c>
      <c r="N49" s="32"/>
    </row>
    <row r="50" spans="1:14" hidden="1" x14ac:dyDescent="0.25">
      <c r="A50" s="37" t="s">
        <v>36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1">
        <f t="shared" si="0"/>
        <v>0</v>
      </c>
      <c r="N50" s="32"/>
    </row>
    <row r="51" spans="1:14" x14ac:dyDescent="0.25">
      <c r="A51" s="37" t="s">
        <v>35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1">
        <f t="shared" si="0"/>
        <v>0</v>
      </c>
      <c r="N51" s="32"/>
    </row>
    <row r="52" spans="1:14" s="8" customFormat="1" x14ac:dyDescent="0.25">
      <c r="A52" s="44" t="s">
        <v>34</v>
      </c>
      <c r="B52" s="15" t="s">
        <v>14</v>
      </c>
      <c r="C52" s="16">
        <f>C53+C54+C55+C56</f>
        <v>309640929.68000001</v>
      </c>
      <c r="D52" s="16">
        <f>D53+D54+D56+D55</f>
        <v>23824219.09</v>
      </c>
      <c r="E52" s="16">
        <f t="shared" ref="E52:K52" si="10">E53+E54+E56+E55</f>
        <v>16435452.42</v>
      </c>
      <c r="F52" s="16">
        <f t="shared" si="10"/>
        <v>17412952.420000002</v>
      </c>
      <c r="G52" s="16">
        <f t="shared" si="10"/>
        <v>35451977.340000004</v>
      </c>
      <c r="H52" s="16">
        <f t="shared" si="10"/>
        <v>42282273.329999998</v>
      </c>
      <c r="I52" s="16">
        <f t="shared" si="10"/>
        <v>49818630.539999999</v>
      </c>
      <c r="J52" s="16">
        <f>J53+J54+J56+J55</f>
        <v>57928018.359999999</v>
      </c>
      <c r="K52" s="16">
        <f t="shared" si="10"/>
        <v>66487406.18</v>
      </c>
      <c r="L52" s="41" t="s">
        <v>16</v>
      </c>
      <c r="M52" s="31">
        <f t="shared" si="0"/>
        <v>0</v>
      </c>
      <c r="N52" s="33"/>
    </row>
    <row r="53" spans="1:14" ht="53.25" customHeight="1" x14ac:dyDescent="0.25">
      <c r="A53" s="45"/>
      <c r="B53" s="15" t="s">
        <v>13</v>
      </c>
      <c r="C53" s="16">
        <f>SUM(D53:K53)</f>
        <v>0</v>
      </c>
      <c r="D53" s="2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42"/>
      <c r="M53" s="31">
        <f t="shared" si="0"/>
        <v>0</v>
      </c>
      <c r="N53" s="32"/>
    </row>
    <row r="54" spans="1:14" ht="48" customHeight="1" x14ac:dyDescent="0.25">
      <c r="A54" s="45"/>
      <c r="B54" s="15" t="s">
        <v>12</v>
      </c>
      <c r="C54" s="16">
        <f>SUM(D54:K54)</f>
        <v>0</v>
      </c>
      <c r="D54" s="2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42"/>
      <c r="M54" s="31">
        <f t="shared" si="0"/>
        <v>0</v>
      </c>
      <c r="N54" s="32"/>
    </row>
    <row r="55" spans="1:14" ht="30" x14ac:dyDescent="0.25">
      <c r="A55" s="45"/>
      <c r="B55" s="15" t="s">
        <v>11</v>
      </c>
      <c r="C55" s="16">
        <f>SUM(D55:K55)</f>
        <v>309640929.68000001</v>
      </c>
      <c r="D55" s="26">
        <f>18296219.09+4528000+1000000</f>
        <v>23824219.09</v>
      </c>
      <c r="E55" s="16">
        <v>16435452.42</v>
      </c>
      <c r="F55" s="16">
        <v>17412952.420000002</v>
      </c>
      <c r="G55" s="16">
        <v>35451977.340000004</v>
      </c>
      <c r="H55" s="16">
        <v>42282273.329999998</v>
      </c>
      <c r="I55" s="16">
        <v>49818630.539999999</v>
      </c>
      <c r="J55" s="16">
        <v>57928018.359999999</v>
      </c>
      <c r="K55" s="16">
        <v>66487406.18</v>
      </c>
      <c r="L55" s="42"/>
      <c r="M55" s="31">
        <f t="shared" si="0"/>
        <v>0</v>
      </c>
      <c r="N55" s="32"/>
    </row>
    <row r="56" spans="1:14" ht="30" x14ac:dyDescent="0.25">
      <c r="A56" s="46"/>
      <c r="B56" s="15" t="s">
        <v>10</v>
      </c>
      <c r="C56" s="16">
        <f>SUM(D56:K56)</f>
        <v>0</v>
      </c>
      <c r="D56" s="2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43"/>
      <c r="M56" s="31">
        <f t="shared" si="0"/>
        <v>0</v>
      </c>
      <c r="N56" s="32"/>
    </row>
    <row r="57" spans="1:14" s="8" customFormat="1" x14ac:dyDescent="0.25">
      <c r="A57" s="44" t="s">
        <v>33</v>
      </c>
      <c r="B57" s="24" t="s">
        <v>14</v>
      </c>
      <c r="C57" s="25">
        <f t="shared" ref="C57:K57" si="11">C58+C59+C60+C61</f>
        <v>20711398.8477</v>
      </c>
      <c r="D57" s="26">
        <f t="shared" si="11"/>
        <v>4142399.13</v>
      </c>
      <c r="E57" s="25">
        <f t="shared" si="11"/>
        <v>1363587.93</v>
      </c>
      <c r="F57" s="25">
        <f t="shared" si="11"/>
        <v>1363587.93</v>
      </c>
      <c r="G57" s="25">
        <f t="shared" si="11"/>
        <v>2109514.8200000003</v>
      </c>
      <c r="H57" s="25">
        <f t="shared" si="11"/>
        <v>2461922.9299999997</v>
      </c>
      <c r="I57" s="25">
        <f t="shared" si="11"/>
        <v>2783686.8599999994</v>
      </c>
      <c r="J57" s="25">
        <f t="shared" si="11"/>
        <v>3090128.6999999993</v>
      </c>
      <c r="K57" s="25">
        <f t="shared" si="11"/>
        <v>3396570.5477000009</v>
      </c>
      <c r="L57" s="41" t="s">
        <v>16</v>
      </c>
      <c r="M57" s="31">
        <f t="shared" si="0"/>
        <v>0</v>
      </c>
      <c r="N57" s="33"/>
    </row>
    <row r="58" spans="1:14" ht="52.5" customHeight="1" x14ac:dyDescent="0.25">
      <c r="A58" s="45"/>
      <c r="B58" s="24" t="s">
        <v>13</v>
      </c>
      <c r="C58" s="25">
        <f>SUM(D58:K58)</f>
        <v>0</v>
      </c>
      <c r="D58" s="26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42"/>
      <c r="M58" s="31">
        <f t="shared" si="0"/>
        <v>0</v>
      </c>
      <c r="N58" s="32"/>
    </row>
    <row r="59" spans="1:14" ht="48" customHeight="1" x14ac:dyDescent="0.25">
      <c r="A59" s="45"/>
      <c r="B59" s="24" t="s">
        <v>12</v>
      </c>
      <c r="C59" s="25">
        <f>SUM(D59:K59)</f>
        <v>0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42"/>
      <c r="M59" s="31">
        <f t="shared" si="0"/>
        <v>0</v>
      </c>
      <c r="N59" s="32"/>
    </row>
    <row r="60" spans="1:14" ht="30" x14ac:dyDescent="0.25">
      <c r="A60" s="45"/>
      <c r="B60" s="29" t="s">
        <v>11</v>
      </c>
      <c r="C60" s="30">
        <f>SUM(D60:K60)</f>
        <v>20711398.8477</v>
      </c>
      <c r="D60" s="30">
        <f>1363587.93+2778811.2</f>
        <v>4142399.13</v>
      </c>
      <c r="E60" s="30">
        <v>1363587.93</v>
      </c>
      <c r="F60" s="30">
        <v>1363587.93</v>
      </c>
      <c r="G60" s="30">
        <v>2109514.8200000003</v>
      </c>
      <c r="H60" s="30">
        <v>2461922.9299999997</v>
      </c>
      <c r="I60" s="30">
        <v>2783686.8599999994</v>
      </c>
      <c r="J60" s="30">
        <v>3090128.6999999993</v>
      </c>
      <c r="K60" s="30">
        <v>3396570.5477000009</v>
      </c>
      <c r="L60" s="42"/>
      <c r="M60" s="31">
        <f t="shared" si="0"/>
        <v>0</v>
      </c>
      <c r="N60" s="32"/>
    </row>
    <row r="61" spans="1:14" ht="30" x14ac:dyDescent="0.25">
      <c r="A61" s="46"/>
      <c r="B61" s="24" t="s">
        <v>10</v>
      </c>
      <c r="C61" s="25">
        <f>SUM(D61:K61)</f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43"/>
      <c r="M61" s="31">
        <f t="shared" si="0"/>
        <v>0</v>
      </c>
      <c r="N61" s="32"/>
    </row>
    <row r="62" spans="1:14" x14ac:dyDescent="0.25">
      <c r="A62" s="49" t="s">
        <v>63</v>
      </c>
      <c r="B62" s="62"/>
      <c r="C62" s="62"/>
      <c r="D62" s="62"/>
      <c r="E62" s="62"/>
      <c r="F62" s="62"/>
      <c r="G62" s="62"/>
      <c r="H62" s="62"/>
      <c r="I62" s="62"/>
      <c r="J62" s="62"/>
      <c r="K62" s="63"/>
      <c r="L62" s="18"/>
      <c r="M62" s="31">
        <f t="shared" si="0"/>
        <v>0</v>
      </c>
      <c r="N62" s="32"/>
    </row>
    <row r="63" spans="1:14" s="8" customFormat="1" x14ac:dyDescent="0.25">
      <c r="A63" s="37" t="s">
        <v>32</v>
      </c>
      <c r="B63" s="24" t="s">
        <v>14</v>
      </c>
      <c r="C63" s="25">
        <f>C64+C65+C66+C67</f>
        <v>369567728.60000002</v>
      </c>
      <c r="D63" s="25">
        <f t="shared" ref="D63:K63" si="12">D64+D65+D66+D67</f>
        <v>46178447.270000003</v>
      </c>
      <c r="E63" s="25">
        <f t="shared" si="12"/>
        <v>42554225.880000003</v>
      </c>
      <c r="F63" s="25">
        <f t="shared" si="12"/>
        <v>27554225.879999999</v>
      </c>
      <c r="G63" s="25">
        <f t="shared" si="12"/>
        <v>47952259.240000002</v>
      </c>
      <c r="H63" s="25">
        <f t="shared" si="12"/>
        <v>49398534.899999999</v>
      </c>
      <c r="I63" s="25">
        <f t="shared" si="12"/>
        <v>50719047.460000001</v>
      </c>
      <c r="J63" s="25">
        <f t="shared" si="12"/>
        <v>51976678.479999997</v>
      </c>
      <c r="K63" s="25">
        <f t="shared" si="12"/>
        <v>53234309.490000002</v>
      </c>
      <c r="L63" s="41" t="s">
        <v>16</v>
      </c>
      <c r="M63" s="31">
        <f t="shared" si="0"/>
        <v>0</v>
      </c>
      <c r="N63" s="33"/>
    </row>
    <row r="64" spans="1:14" ht="50.25" customHeight="1" x14ac:dyDescent="0.25">
      <c r="A64" s="37"/>
      <c r="B64" s="24" t="s">
        <v>13</v>
      </c>
      <c r="C64" s="25">
        <f t="shared" ref="C64:C77" si="13">SUM(D64:K64)</f>
        <v>0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42"/>
      <c r="M64" s="31">
        <f t="shared" si="0"/>
        <v>0</v>
      </c>
      <c r="N64" s="32"/>
    </row>
    <row r="65" spans="1:14" ht="50.25" customHeight="1" x14ac:dyDescent="0.25">
      <c r="A65" s="37"/>
      <c r="B65" s="24" t="s">
        <v>12</v>
      </c>
      <c r="C65" s="25">
        <f t="shared" si="13"/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42"/>
      <c r="M65" s="31">
        <f t="shared" si="0"/>
        <v>0</v>
      </c>
      <c r="N65" s="32"/>
    </row>
    <row r="66" spans="1:14" ht="30" x14ac:dyDescent="0.25">
      <c r="A66" s="37"/>
      <c r="B66" s="24" t="s">
        <v>11</v>
      </c>
      <c r="C66" s="25">
        <f t="shared" si="13"/>
        <v>369567728.60000002</v>
      </c>
      <c r="D66" s="25">
        <f>45055667.27+1122780</f>
        <v>46178447.270000003</v>
      </c>
      <c r="E66" s="25">
        <v>42554225.880000003</v>
      </c>
      <c r="F66" s="25">
        <v>27554225.879999999</v>
      </c>
      <c r="G66" s="25">
        <v>47952259.240000002</v>
      </c>
      <c r="H66" s="25">
        <v>49398534.899999999</v>
      </c>
      <c r="I66" s="25">
        <v>50719047.460000001</v>
      </c>
      <c r="J66" s="25">
        <v>51976678.479999997</v>
      </c>
      <c r="K66" s="25">
        <v>53234309.490000002</v>
      </c>
      <c r="L66" s="42"/>
      <c r="M66" s="31">
        <f t="shared" si="0"/>
        <v>0</v>
      </c>
      <c r="N66" s="32"/>
    </row>
    <row r="67" spans="1:14" ht="30" x14ac:dyDescent="0.25">
      <c r="A67" s="37"/>
      <c r="B67" s="24" t="s">
        <v>10</v>
      </c>
      <c r="C67" s="25">
        <f t="shared" si="13"/>
        <v>0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43"/>
      <c r="M67" s="31">
        <f t="shared" si="0"/>
        <v>0</v>
      </c>
      <c r="N67" s="32"/>
    </row>
    <row r="68" spans="1:14" x14ac:dyDescent="0.25">
      <c r="A68" s="37" t="s">
        <v>31</v>
      </c>
      <c r="B68" s="15" t="s">
        <v>14</v>
      </c>
      <c r="C68" s="16">
        <f t="shared" si="13"/>
        <v>0</v>
      </c>
      <c r="D68" s="16">
        <f t="shared" ref="D68:K68" si="14">SUM(D69:D72)</f>
        <v>0</v>
      </c>
      <c r="E68" s="16">
        <f t="shared" si="14"/>
        <v>0</v>
      </c>
      <c r="F68" s="16">
        <f t="shared" si="14"/>
        <v>0</v>
      </c>
      <c r="G68" s="16">
        <f t="shared" si="14"/>
        <v>0</v>
      </c>
      <c r="H68" s="16">
        <f t="shared" si="14"/>
        <v>0</v>
      </c>
      <c r="I68" s="16">
        <f t="shared" si="14"/>
        <v>0</v>
      </c>
      <c r="J68" s="16">
        <f t="shared" si="14"/>
        <v>0</v>
      </c>
      <c r="K68" s="16">
        <f t="shared" si="14"/>
        <v>0</v>
      </c>
      <c r="L68" s="41" t="s">
        <v>16</v>
      </c>
      <c r="M68" s="31">
        <f t="shared" si="0"/>
        <v>0</v>
      </c>
      <c r="N68" s="32"/>
    </row>
    <row r="69" spans="1:14" ht="51.75" customHeight="1" x14ac:dyDescent="0.25">
      <c r="A69" s="37"/>
      <c r="B69" s="15" t="s">
        <v>13</v>
      </c>
      <c r="C69" s="16">
        <f t="shared" si="13"/>
        <v>0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42"/>
      <c r="M69" s="31">
        <f t="shared" si="0"/>
        <v>0</v>
      </c>
      <c r="N69" s="32"/>
    </row>
    <row r="70" spans="1:14" ht="48" customHeight="1" x14ac:dyDescent="0.25">
      <c r="A70" s="37"/>
      <c r="B70" s="15" t="s">
        <v>12</v>
      </c>
      <c r="C70" s="16">
        <f t="shared" si="13"/>
        <v>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42"/>
      <c r="M70" s="31">
        <f t="shared" si="0"/>
        <v>0</v>
      </c>
      <c r="N70" s="32"/>
    </row>
    <row r="71" spans="1:14" ht="30" x14ac:dyDescent="0.25">
      <c r="A71" s="37"/>
      <c r="B71" s="15" t="s">
        <v>11</v>
      </c>
      <c r="C71" s="16">
        <f t="shared" si="13"/>
        <v>0</v>
      </c>
      <c r="D71" s="16">
        <v>0</v>
      </c>
      <c r="E71" s="16">
        <f t="shared" ref="E71:K71" si="15">D71</f>
        <v>0</v>
      </c>
      <c r="F71" s="16">
        <f t="shared" si="15"/>
        <v>0</v>
      </c>
      <c r="G71" s="16">
        <f t="shared" si="15"/>
        <v>0</v>
      </c>
      <c r="H71" s="16">
        <f t="shared" si="15"/>
        <v>0</v>
      </c>
      <c r="I71" s="16">
        <f t="shared" si="15"/>
        <v>0</v>
      </c>
      <c r="J71" s="16">
        <f t="shared" si="15"/>
        <v>0</v>
      </c>
      <c r="K71" s="16">
        <f t="shared" si="15"/>
        <v>0</v>
      </c>
      <c r="L71" s="42"/>
      <c r="M71" s="31">
        <f t="shared" si="0"/>
        <v>0</v>
      </c>
      <c r="N71" s="32"/>
    </row>
    <row r="72" spans="1:14" ht="30" x14ac:dyDescent="0.25">
      <c r="A72" s="37"/>
      <c r="B72" s="15" t="s">
        <v>10</v>
      </c>
      <c r="C72" s="16">
        <f t="shared" si="13"/>
        <v>0</v>
      </c>
      <c r="D72" s="16">
        <v>0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43"/>
      <c r="M72" s="31">
        <f t="shared" si="0"/>
        <v>0</v>
      </c>
      <c r="N72" s="32"/>
    </row>
    <row r="73" spans="1:14" x14ac:dyDescent="0.25">
      <c r="A73" s="37" t="s">
        <v>30</v>
      </c>
      <c r="B73" s="15" t="s">
        <v>14</v>
      </c>
      <c r="C73" s="16">
        <f t="shared" si="13"/>
        <v>0</v>
      </c>
      <c r="D73" s="16">
        <f t="shared" ref="D73:K73" si="16">D74+D75+D76+D77</f>
        <v>0</v>
      </c>
      <c r="E73" s="16">
        <f t="shared" si="16"/>
        <v>0</v>
      </c>
      <c r="F73" s="16">
        <f t="shared" si="16"/>
        <v>0</v>
      </c>
      <c r="G73" s="16">
        <f t="shared" si="16"/>
        <v>0</v>
      </c>
      <c r="H73" s="16">
        <f t="shared" si="16"/>
        <v>0</v>
      </c>
      <c r="I73" s="16">
        <f t="shared" si="16"/>
        <v>0</v>
      </c>
      <c r="J73" s="16">
        <f t="shared" si="16"/>
        <v>0</v>
      </c>
      <c r="K73" s="16">
        <f t="shared" si="16"/>
        <v>0</v>
      </c>
      <c r="L73" s="47" t="s">
        <v>16</v>
      </c>
      <c r="M73" s="31">
        <f t="shared" si="0"/>
        <v>0</v>
      </c>
      <c r="N73" s="32"/>
    </row>
    <row r="74" spans="1:14" ht="51.75" customHeight="1" x14ac:dyDescent="0.25">
      <c r="A74" s="37"/>
      <c r="B74" s="15" t="s">
        <v>13</v>
      </c>
      <c r="C74" s="16">
        <f t="shared" si="13"/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47"/>
      <c r="M74" s="31">
        <f t="shared" si="0"/>
        <v>0</v>
      </c>
      <c r="N74" s="32"/>
    </row>
    <row r="75" spans="1:14" ht="47.25" customHeight="1" x14ac:dyDescent="0.25">
      <c r="A75" s="37"/>
      <c r="B75" s="15" t="s">
        <v>12</v>
      </c>
      <c r="C75" s="16">
        <f t="shared" si="13"/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47"/>
      <c r="M75" s="31">
        <f t="shared" si="0"/>
        <v>0</v>
      </c>
      <c r="N75" s="32"/>
    </row>
    <row r="76" spans="1:14" ht="30" x14ac:dyDescent="0.25">
      <c r="A76" s="37"/>
      <c r="B76" s="15" t="s">
        <v>11</v>
      </c>
      <c r="C76" s="16">
        <f t="shared" si="13"/>
        <v>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47"/>
      <c r="M76" s="31">
        <f t="shared" si="0"/>
        <v>0</v>
      </c>
      <c r="N76" s="32"/>
    </row>
    <row r="77" spans="1:14" ht="30" x14ac:dyDescent="0.25">
      <c r="A77" s="37"/>
      <c r="B77" s="15" t="s">
        <v>10</v>
      </c>
      <c r="C77" s="16">
        <f t="shared" si="13"/>
        <v>0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47"/>
      <c r="M77" s="31">
        <f t="shared" si="0"/>
        <v>0</v>
      </c>
      <c r="N77" s="32"/>
    </row>
    <row r="78" spans="1:14" x14ac:dyDescent="0.25">
      <c r="A78" s="49" t="s">
        <v>29</v>
      </c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1"/>
      <c r="M78" s="31">
        <f t="shared" si="0"/>
        <v>0</v>
      </c>
      <c r="N78" s="32"/>
    </row>
    <row r="79" spans="1:14" s="8" customFormat="1" ht="15" customHeight="1" x14ac:dyDescent="0.25">
      <c r="A79" s="44" t="s">
        <v>28</v>
      </c>
      <c r="B79" s="15" t="s">
        <v>14</v>
      </c>
      <c r="C79" s="16">
        <f t="shared" ref="C79:C88" si="17">SUM(D79:K79)</f>
        <v>103620940.82000001</v>
      </c>
      <c r="D79" s="16">
        <f t="shared" ref="D79:K79" si="18">D80+D81+D82+D83</f>
        <v>12422220.65</v>
      </c>
      <c r="E79" s="16">
        <f t="shared" si="18"/>
        <v>11197193.970000001</v>
      </c>
      <c r="F79" s="16">
        <f t="shared" si="18"/>
        <v>11197193.970000001</v>
      </c>
      <c r="G79" s="16">
        <f t="shared" si="18"/>
        <v>12894804.380000001</v>
      </c>
      <c r="H79" s="16">
        <f t="shared" si="18"/>
        <v>13358046.880000001</v>
      </c>
      <c r="I79" s="16">
        <f t="shared" si="18"/>
        <v>13781007.42</v>
      </c>
      <c r="J79" s="16">
        <f t="shared" si="18"/>
        <v>14183826.99</v>
      </c>
      <c r="K79" s="16">
        <f t="shared" si="18"/>
        <v>14586646.560000001</v>
      </c>
      <c r="L79" s="58" t="s">
        <v>16</v>
      </c>
      <c r="M79" s="31">
        <f t="shared" si="0"/>
        <v>0</v>
      </c>
      <c r="N79" s="33"/>
    </row>
    <row r="80" spans="1:14" ht="50.25" customHeight="1" x14ac:dyDescent="0.25">
      <c r="A80" s="45"/>
      <c r="B80" s="15" t="s">
        <v>13</v>
      </c>
      <c r="C80" s="16">
        <f t="shared" si="17"/>
        <v>0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59"/>
      <c r="M80" s="31">
        <f t="shared" si="0"/>
        <v>0</v>
      </c>
      <c r="N80" s="32"/>
    </row>
    <row r="81" spans="1:14" ht="49.5" customHeight="1" x14ac:dyDescent="0.25">
      <c r="A81" s="45"/>
      <c r="B81" s="15" t="s">
        <v>12</v>
      </c>
      <c r="C81" s="16">
        <f t="shared" si="17"/>
        <v>0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59"/>
      <c r="M81" s="31">
        <f t="shared" si="0"/>
        <v>0</v>
      </c>
      <c r="N81" s="32"/>
    </row>
    <row r="82" spans="1:14" ht="30" x14ac:dyDescent="0.25">
      <c r="A82" s="45"/>
      <c r="B82" s="15" t="s">
        <v>11</v>
      </c>
      <c r="C82" s="16">
        <f t="shared" si="17"/>
        <v>103620940.82000001</v>
      </c>
      <c r="D82" s="16">
        <v>12422220.65</v>
      </c>
      <c r="E82" s="16">
        <v>11197193.970000001</v>
      </c>
      <c r="F82" s="16">
        <v>11197193.970000001</v>
      </c>
      <c r="G82" s="16">
        <v>12894804.380000001</v>
      </c>
      <c r="H82" s="16">
        <v>13358046.880000001</v>
      </c>
      <c r="I82" s="16">
        <v>13781007.42</v>
      </c>
      <c r="J82" s="16">
        <v>14183826.99</v>
      </c>
      <c r="K82" s="16">
        <v>14586646.560000001</v>
      </c>
      <c r="L82" s="59"/>
      <c r="M82" s="31">
        <f t="shared" si="0"/>
        <v>0</v>
      </c>
      <c r="N82" s="32"/>
    </row>
    <row r="83" spans="1:14" ht="30" x14ac:dyDescent="0.25">
      <c r="A83" s="46"/>
      <c r="B83" s="15" t="s">
        <v>10</v>
      </c>
      <c r="C83" s="16">
        <f t="shared" si="17"/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60"/>
      <c r="M83" s="31">
        <f t="shared" si="0"/>
        <v>0</v>
      </c>
      <c r="N83" s="32"/>
    </row>
    <row r="84" spans="1:14" x14ac:dyDescent="0.25">
      <c r="A84" s="37" t="s">
        <v>27</v>
      </c>
      <c r="B84" s="29" t="s">
        <v>14</v>
      </c>
      <c r="C84" s="30">
        <f t="shared" si="17"/>
        <v>0</v>
      </c>
      <c r="D84" s="30">
        <f t="shared" ref="D84:K84" si="19">D85+D86+D87+D88</f>
        <v>0</v>
      </c>
      <c r="E84" s="30">
        <f t="shared" si="19"/>
        <v>0</v>
      </c>
      <c r="F84" s="30">
        <f t="shared" si="19"/>
        <v>0</v>
      </c>
      <c r="G84" s="30">
        <f t="shared" si="19"/>
        <v>0</v>
      </c>
      <c r="H84" s="30">
        <f t="shared" si="19"/>
        <v>0</v>
      </c>
      <c r="I84" s="30">
        <f t="shared" si="19"/>
        <v>0</v>
      </c>
      <c r="J84" s="30">
        <f t="shared" si="19"/>
        <v>0</v>
      </c>
      <c r="K84" s="30">
        <f t="shared" si="19"/>
        <v>0</v>
      </c>
      <c r="L84" s="47" t="s">
        <v>16</v>
      </c>
      <c r="M84" s="31">
        <f t="shared" si="0"/>
        <v>0</v>
      </c>
      <c r="N84" s="32"/>
    </row>
    <row r="85" spans="1:14" ht="50.25" customHeight="1" x14ac:dyDescent="0.25">
      <c r="A85" s="37"/>
      <c r="B85" s="29" t="s">
        <v>13</v>
      </c>
      <c r="C85" s="30">
        <f t="shared" si="17"/>
        <v>0</v>
      </c>
      <c r="D85" s="30">
        <v>0</v>
      </c>
      <c r="E85" s="30">
        <v>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47"/>
      <c r="M85" s="31">
        <f t="shared" si="0"/>
        <v>0</v>
      </c>
      <c r="N85" s="32"/>
    </row>
    <row r="86" spans="1:14" ht="47.25" customHeight="1" x14ac:dyDescent="0.25">
      <c r="A86" s="37"/>
      <c r="B86" s="29" t="s">
        <v>12</v>
      </c>
      <c r="C86" s="30">
        <f t="shared" si="17"/>
        <v>0</v>
      </c>
      <c r="D86" s="30">
        <v>0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0">
        <v>0</v>
      </c>
      <c r="L86" s="47"/>
      <c r="M86" s="31">
        <f t="shared" ref="M86:M135" si="20">SUM(D86:K86)-C86</f>
        <v>0</v>
      </c>
      <c r="N86" s="32"/>
    </row>
    <row r="87" spans="1:14" ht="30" x14ac:dyDescent="0.25">
      <c r="A87" s="37"/>
      <c r="B87" s="29" t="s">
        <v>11</v>
      </c>
      <c r="C87" s="30">
        <f t="shared" si="17"/>
        <v>0</v>
      </c>
      <c r="D87" s="30">
        <v>0</v>
      </c>
      <c r="E87" s="30">
        <v>0</v>
      </c>
      <c r="F87" s="30">
        <v>0</v>
      </c>
      <c r="G87" s="30">
        <v>0</v>
      </c>
      <c r="H87" s="30">
        <v>0</v>
      </c>
      <c r="I87" s="30">
        <v>0</v>
      </c>
      <c r="J87" s="30">
        <v>0</v>
      </c>
      <c r="K87" s="30">
        <v>0</v>
      </c>
      <c r="L87" s="47"/>
      <c r="M87" s="31">
        <f t="shared" si="20"/>
        <v>0</v>
      </c>
      <c r="N87" s="32"/>
    </row>
    <row r="88" spans="1:14" ht="30" x14ac:dyDescent="0.25">
      <c r="A88" s="37"/>
      <c r="B88" s="29" t="s">
        <v>10</v>
      </c>
      <c r="C88" s="30">
        <f t="shared" si="17"/>
        <v>0</v>
      </c>
      <c r="D88" s="30">
        <v>0</v>
      </c>
      <c r="E88" s="30">
        <v>0</v>
      </c>
      <c r="F88" s="30">
        <v>0</v>
      </c>
      <c r="G88" s="30">
        <v>0</v>
      </c>
      <c r="H88" s="30">
        <v>0</v>
      </c>
      <c r="I88" s="30">
        <v>0</v>
      </c>
      <c r="J88" s="30">
        <v>0</v>
      </c>
      <c r="K88" s="30">
        <v>0</v>
      </c>
      <c r="L88" s="47"/>
      <c r="M88" s="31">
        <f t="shared" si="20"/>
        <v>0</v>
      </c>
      <c r="N88" s="32"/>
    </row>
    <row r="89" spans="1:14" x14ac:dyDescent="0.25">
      <c r="A89" s="37" t="s">
        <v>26</v>
      </c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1">
        <f t="shared" si="20"/>
        <v>0</v>
      </c>
      <c r="N89" s="32"/>
    </row>
    <row r="90" spans="1:14" s="8" customFormat="1" x14ac:dyDescent="0.25">
      <c r="A90" s="37" t="s">
        <v>25</v>
      </c>
      <c r="B90" s="15" t="s">
        <v>14</v>
      </c>
      <c r="C90" s="16">
        <f>SUM(D90:K90)</f>
        <v>240267018.91999999</v>
      </c>
      <c r="D90" s="16">
        <f>D91+D92+D93+D94</f>
        <v>26166011.350000001</v>
      </c>
      <c r="E90" s="16">
        <f t="shared" ref="E90:K90" si="21">E91+E92+E93+E94</f>
        <v>19318701.300000001</v>
      </c>
      <c r="F90" s="16">
        <f t="shared" si="21"/>
        <v>19318701.300000001</v>
      </c>
      <c r="G90" s="16">
        <f t="shared" si="21"/>
        <v>32883586.109999999</v>
      </c>
      <c r="H90" s="16">
        <f t="shared" si="21"/>
        <v>34065216.400000006</v>
      </c>
      <c r="I90" s="16">
        <f t="shared" si="21"/>
        <v>35144096.230000004</v>
      </c>
      <c r="J90" s="16">
        <f t="shared" si="21"/>
        <v>36171600.82</v>
      </c>
      <c r="K90" s="16">
        <f t="shared" si="21"/>
        <v>37199105.409999996</v>
      </c>
      <c r="L90" s="48" t="s">
        <v>16</v>
      </c>
      <c r="M90" s="31">
        <f t="shared" si="20"/>
        <v>0</v>
      </c>
      <c r="N90" s="33"/>
    </row>
    <row r="91" spans="1:14" ht="60" customHeight="1" x14ac:dyDescent="0.25">
      <c r="A91" s="37"/>
      <c r="B91" s="15" t="s">
        <v>13</v>
      </c>
      <c r="C91" s="16">
        <f>SUM(D91:K91)</f>
        <v>0</v>
      </c>
      <c r="D91" s="16">
        <v>0</v>
      </c>
      <c r="E91" s="16">
        <f>D91</f>
        <v>0</v>
      </c>
      <c r="F91" s="16">
        <v>0</v>
      </c>
      <c r="G91" s="16">
        <f>F91</f>
        <v>0</v>
      </c>
      <c r="H91" s="16">
        <v>0</v>
      </c>
      <c r="I91" s="16">
        <f>H91</f>
        <v>0</v>
      </c>
      <c r="J91" s="16">
        <v>0</v>
      </c>
      <c r="K91" s="16">
        <f>J91</f>
        <v>0</v>
      </c>
      <c r="L91" s="48"/>
      <c r="M91" s="31">
        <f t="shared" si="20"/>
        <v>0</v>
      </c>
      <c r="N91" s="32"/>
    </row>
    <row r="92" spans="1:14" ht="48" customHeight="1" x14ac:dyDescent="0.25">
      <c r="A92" s="37"/>
      <c r="B92" s="15" t="s">
        <v>12</v>
      </c>
      <c r="C92" s="16">
        <f>SUM(D92:K92)</f>
        <v>0</v>
      </c>
      <c r="D92" s="16">
        <v>0</v>
      </c>
      <c r="E92" s="16">
        <f>D92</f>
        <v>0</v>
      </c>
      <c r="F92" s="16">
        <v>0</v>
      </c>
      <c r="G92" s="16">
        <f>F92</f>
        <v>0</v>
      </c>
      <c r="H92" s="16">
        <v>0</v>
      </c>
      <c r="I92" s="16">
        <f>H92</f>
        <v>0</v>
      </c>
      <c r="J92" s="16">
        <v>0</v>
      </c>
      <c r="K92" s="16">
        <f>J92</f>
        <v>0</v>
      </c>
      <c r="L92" s="48"/>
      <c r="M92" s="31">
        <f t="shared" si="20"/>
        <v>0</v>
      </c>
      <c r="N92" s="32"/>
    </row>
    <row r="93" spans="1:14" ht="30" x14ac:dyDescent="0.25">
      <c r="A93" s="37"/>
      <c r="B93" s="15" t="s">
        <v>11</v>
      </c>
      <c r="C93" s="16">
        <f>SUM(D93:K93)</f>
        <v>240267018.91999999</v>
      </c>
      <c r="D93" s="16">
        <f>22166011.35+4000000</f>
        <v>26166011.350000001</v>
      </c>
      <c r="E93" s="16">
        <v>19318701.300000001</v>
      </c>
      <c r="F93" s="16">
        <v>19318701.300000001</v>
      </c>
      <c r="G93" s="16">
        <v>32883586.109999999</v>
      </c>
      <c r="H93" s="16">
        <v>34065216.400000006</v>
      </c>
      <c r="I93" s="16">
        <v>35144096.230000004</v>
      </c>
      <c r="J93" s="16">
        <v>36171600.82</v>
      </c>
      <c r="K93" s="16">
        <v>37199105.409999996</v>
      </c>
      <c r="L93" s="48"/>
      <c r="M93" s="31">
        <f t="shared" si="20"/>
        <v>0</v>
      </c>
      <c r="N93" s="32"/>
    </row>
    <row r="94" spans="1:14" ht="30" x14ac:dyDescent="0.25">
      <c r="A94" s="37"/>
      <c r="B94" s="15" t="s">
        <v>10</v>
      </c>
      <c r="C94" s="16">
        <f>SUM(D94:K94)</f>
        <v>0</v>
      </c>
      <c r="D94" s="16">
        <v>0</v>
      </c>
      <c r="E94" s="16">
        <f t="shared" ref="E94:K94" si="22">D94</f>
        <v>0</v>
      </c>
      <c r="F94" s="16">
        <f t="shared" si="22"/>
        <v>0</v>
      </c>
      <c r="G94" s="16">
        <f t="shared" si="22"/>
        <v>0</v>
      </c>
      <c r="H94" s="16">
        <f t="shared" si="22"/>
        <v>0</v>
      </c>
      <c r="I94" s="16">
        <f t="shared" si="22"/>
        <v>0</v>
      </c>
      <c r="J94" s="16">
        <f t="shared" si="22"/>
        <v>0</v>
      </c>
      <c r="K94" s="16">
        <f t="shared" si="22"/>
        <v>0</v>
      </c>
      <c r="L94" s="48"/>
      <c r="M94" s="31">
        <f t="shared" si="20"/>
        <v>0</v>
      </c>
      <c r="N94" s="32"/>
    </row>
    <row r="95" spans="1:14" hidden="1" x14ac:dyDescent="0.25">
      <c r="A95" s="49" t="s">
        <v>24</v>
      </c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1"/>
      <c r="M95" s="31">
        <f t="shared" si="20"/>
        <v>0</v>
      </c>
      <c r="N95" s="32"/>
    </row>
    <row r="96" spans="1:14" ht="15" hidden="1" customHeight="1" x14ac:dyDescent="0.25">
      <c r="A96" s="37" t="s">
        <v>23</v>
      </c>
      <c r="B96" s="15" t="s">
        <v>14</v>
      </c>
      <c r="C96" s="16">
        <f>SUM(D96:K96)</f>
        <v>0</v>
      </c>
      <c r="D96" s="16">
        <f t="shared" ref="D96:K96" si="23">D97+D98+D99+D100</f>
        <v>0</v>
      </c>
      <c r="E96" s="16">
        <f t="shared" si="23"/>
        <v>0</v>
      </c>
      <c r="F96" s="16">
        <f t="shared" si="23"/>
        <v>0</v>
      </c>
      <c r="G96" s="16">
        <f t="shared" si="23"/>
        <v>0</v>
      </c>
      <c r="H96" s="16">
        <f t="shared" si="23"/>
        <v>0</v>
      </c>
      <c r="I96" s="16">
        <f t="shared" si="23"/>
        <v>0</v>
      </c>
      <c r="J96" s="16">
        <f t="shared" si="23"/>
        <v>0</v>
      </c>
      <c r="K96" s="16">
        <f t="shared" si="23"/>
        <v>0</v>
      </c>
      <c r="L96" s="52" t="s">
        <v>22</v>
      </c>
      <c r="M96" s="31">
        <f t="shared" si="20"/>
        <v>0</v>
      </c>
      <c r="N96" s="32"/>
    </row>
    <row r="97" spans="1:14" ht="75" hidden="1" x14ac:dyDescent="0.25">
      <c r="A97" s="37"/>
      <c r="B97" s="15" t="s">
        <v>13</v>
      </c>
      <c r="C97" s="16">
        <f>SUM(D97:K97)</f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53"/>
      <c r="M97" s="31">
        <f t="shared" si="20"/>
        <v>0</v>
      </c>
      <c r="N97" s="32"/>
    </row>
    <row r="98" spans="1:14" ht="60" hidden="1" x14ac:dyDescent="0.25">
      <c r="A98" s="37"/>
      <c r="B98" s="15" t="s">
        <v>12</v>
      </c>
      <c r="C98" s="16">
        <f>SUM(D98:K98)</f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53"/>
      <c r="M98" s="31">
        <f t="shared" si="20"/>
        <v>0</v>
      </c>
      <c r="N98" s="32"/>
    </row>
    <row r="99" spans="1:14" ht="30" hidden="1" x14ac:dyDescent="0.25">
      <c r="A99" s="37"/>
      <c r="B99" s="15" t="s">
        <v>11</v>
      </c>
      <c r="C99" s="16">
        <f>SUM(D99:K99)</f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53"/>
      <c r="M99" s="31">
        <f t="shared" si="20"/>
        <v>0</v>
      </c>
      <c r="N99" s="32"/>
    </row>
    <row r="100" spans="1:14" ht="30" hidden="1" x14ac:dyDescent="0.25">
      <c r="A100" s="37"/>
      <c r="B100" s="15" t="s">
        <v>10</v>
      </c>
      <c r="C100" s="16">
        <f>SUM(D100:K100)</f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54"/>
      <c r="M100" s="31">
        <f t="shared" si="20"/>
        <v>0</v>
      </c>
      <c r="N100" s="32"/>
    </row>
    <row r="101" spans="1:14" ht="15" hidden="1" customHeight="1" x14ac:dyDescent="0.25">
      <c r="A101" s="55" t="s">
        <v>21</v>
      </c>
      <c r="B101" s="15" t="s">
        <v>14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58" t="s">
        <v>62</v>
      </c>
      <c r="M101" s="31">
        <f t="shared" si="20"/>
        <v>0</v>
      </c>
      <c r="N101" s="32"/>
    </row>
    <row r="102" spans="1:14" ht="75" hidden="1" x14ac:dyDescent="0.25">
      <c r="A102" s="56"/>
      <c r="B102" s="15" t="s">
        <v>13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59"/>
      <c r="M102" s="31">
        <f t="shared" si="20"/>
        <v>0</v>
      </c>
      <c r="N102" s="32"/>
    </row>
    <row r="103" spans="1:14" ht="60" hidden="1" x14ac:dyDescent="0.25">
      <c r="A103" s="56"/>
      <c r="B103" s="15" t="s">
        <v>12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59"/>
      <c r="M103" s="31">
        <f t="shared" si="20"/>
        <v>0</v>
      </c>
      <c r="N103" s="32"/>
    </row>
    <row r="104" spans="1:14" ht="30" hidden="1" x14ac:dyDescent="0.25">
      <c r="A104" s="56"/>
      <c r="B104" s="15" t="s">
        <v>11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59"/>
      <c r="M104" s="31">
        <f t="shared" si="20"/>
        <v>0</v>
      </c>
      <c r="N104" s="32"/>
    </row>
    <row r="105" spans="1:14" ht="80.25" customHeight="1" x14ac:dyDescent="0.25">
      <c r="A105" s="57"/>
      <c r="B105" s="15" t="s">
        <v>10</v>
      </c>
      <c r="C105" s="16"/>
      <c r="D105" s="16"/>
      <c r="E105" s="16"/>
      <c r="F105" s="16"/>
      <c r="G105" s="16"/>
      <c r="H105" s="16"/>
      <c r="I105" s="16"/>
      <c r="J105" s="16"/>
      <c r="K105" s="16"/>
      <c r="L105" s="60"/>
      <c r="M105" s="31">
        <f t="shared" si="20"/>
        <v>0</v>
      </c>
      <c r="N105" s="32"/>
    </row>
    <row r="106" spans="1:14" s="9" customFormat="1" ht="60" x14ac:dyDescent="0.25">
      <c r="A106" s="15" t="s">
        <v>20</v>
      </c>
      <c r="B106" s="15" t="s">
        <v>14</v>
      </c>
      <c r="C106" s="16">
        <f>C52+C57+C63+C68+C73+C79+C84+C90+C101</f>
        <v>1043808016.8677001</v>
      </c>
      <c r="D106" s="16">
        <f t="shared" ref="D106:K106" si="24">D52+D57+D63+D68+D73+D79+D84+D90</f>
        <v>112733297.49000001</v>
      </c>
      <c r="E106" s="16">
        <f t="shared" si="24"/>
        <v>90869161.5</v>
      </c>
      <c r="F106" s="16">
        <f t="shared" si="24"/>
        <v>76846661.5</v>
      </c>
      <c r="G106" s="16">
        <f t="shared" si="24"/>
        <v>131292141.89</v>
      </c>
      <c r="H106" s="16">
        <f t="shared" si="24"/>
        <v>141565994.44</v>
      </c>
      <c r="I106" s="16">
        <f t="shared" si="24"/>
        <v>152246468.50999999</v>
      </c>
      <c r="J106" s="16">
        <f t="shared" si="24"/>
        <v>163350253.34999999</v>
      </c>
      <c r="K106" s="16">
        <f t="shared" si="24"/>
        <v>174904038.1877</v>
      </c>
      <c r="L106" s="17"/>
      <c r="M106" s="31">
        <f t="shared" si="20"/>
        <v>0</v>
      </c>
      <c r="N106" s="34"/>
    </row>
    <row r="107" spans="1:14" hidden="1" x14ac:dyDescent="0.25">
      <c r="A107" s="61" t="s">
        <v>19</v>
      </c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31">
        <f t="shared" si="20"/>
        <v>0</v>
      </c>
      <c r="N107" s="32"/>
    </row>
    <row r="108" spans="1:14" hidden="1" x14ac:dyDescent="0.25">
      <c r="A108" s="40" t="s">
        <v>18</v>
      </c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31">
        <f t="shared" si="20"/>
        <v>0</v>
      </c>
      <c r="N108" s="32"/>
    </row>
    <row r="109" spans="1:14" x14ac:dyDescent="0.25">
      <c r="A109" s="40" t="s">
        <v>17</v>
      </c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31">
        <f t="shared" si="20"/>
        <v>0</v>
      </c>
      <c r="N109" s="32"/>
    </row>
    <row r="110" spans="1:14" s="8" customFormat="1" x14ac:dyDescent="0.25">
      <c r="A110" s="37" t="s">
        <v>52</v>
      </c>
      <c r="B110" s="15" t="s">
        <v>14</v>
      </c>
      <c r="C110" s="16">
        <f t="shared" ref="C110:C115" si="25">SUM(D110:K110)</f>
        <v>1029500641.84</v>
      </c>
      <c r="D110" s="16">
        <f>SUM(D111:D114)</f>
        <v>132621317.89</v>
      </c>
      <c r="E110" s="16">
        <f t="shared" ref="E110:K110" si="26">SUM(E111:E114)</f>
        <v>131430484.3</v>
      </c>
      <c r="F110" s="16">
        <f t="shared" si="26"/>
        <v>130452984.3</v>
      </c>
      <c r="G110" s="16">
        <f>SUM(G111:G114)</f>
        <v>125505019.79000001</v>
      </c>
      <c r="H110" s="16">
        <f t="shared" si="26"/>
        <v>125988708.89</v>
      </c>
      <c r="I110" s="16">
        <f t="shared" si="26"/>
        <v>126988708.89</v>
      </c>
      <c r="J110" s="16">
        <f t="shared" si="26"/>
        <v>127656708.89</v>
      </c>
      <c r="K110" s="16">
        <f t="shared" si="26"/>
        <v>128856708.89</v>
      </c>
      <c r="L110" s="38" t="s">
        <v>16</v>
      </c>
      <c r="M110" s="31">
        <f t="shared" si="20"/>
        <v>0</v>
      </c>
      <c r="N110" s="33"/>
    </row>
    <row r="111" spans="1:14" ht="45.75" customHeight="1" x14ac:dyDescent="0.25">
      <c r="A111" s="37"/>
      <c r="B111" s="15" t="s">
        <v>13</v>
      </c>
      <c r="C111" s="16">
        <f t="shared" si="25"/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38"/>
      <c r="M111" s="31">
        <f t="shared" si="20"/>
        <v>0</v>
      </c>
      <c r="N111" s="32"/>
    </row>
    <row r="112" spans="1:14" ht="48" customHeight="1" x14ac:dyDescent="0.25">
      <c r="A112" s="37"/>
      <c r="B112" s="15" t="s">
        <v>12</v>
      </c>
      <c r="C112" s="16">
        <f t="shared" si="25"/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38"/>
      <c r="M112" s="31">
        <f t="shared" si="20"/>
        <v>0</v>
      </c>
      <c r="N112" s="32"/>
    </row>
    <row r="113" spans="1:14" ht="30" x14ac:dyDescent="0.25">
      <c r="A113" s="37"/>
      <c r="B113" s="15" t="s">
        <v>11</v>
      </c>
      <c r="C113" s="16">
        <f>SUM(D113:K113)</f>
        <v>1029500641.84</v>
      </c>
      <c r="D113" s="25">
        <f>130514732.83+35085.06+2071500</f>
        <v>132621317.89</v>
      </c>
      <c r="E113" s="16">
        <f>131383704.22+46780.08</f>
        <v>131430484.3</v>
      </c>
      <c r="F113" s="16">
        <f>130406204.22+46780.08</f>
        <v>130452984.3</v>
      </c>
      <c r="G113" s="16">
        <v>125505019.79000001</v>
      </c>
      <c r="H113" s="16">
        <v>125988708.89</v>
      </c>
      <c r="I113" s="16">
        <v>126988708.89</v>
      </c>
      <c r="J113" s="16">
        <v>127656708.89</v>
      </c>
      <c r="K113" s="16">
        <v>128856708.89</v>
      </c>
      <c r="L113" s="38"/>
      <c r="M113" s="31">
        <f t="shared" si="20"/>
        <v>0</v>
      </c>
      <c r="N113" s="32"/>
    </row>
    <row r="114" spans="1:14" ht="30" x14ac:dyDescent="0.25">
      <c r="A114" s="37"/>
      <c r="B114" s="15" t="s">
        <v>10</v>
      </c>
      <c r="C114" s="16">
        <f t="shared" si="25"/>
        <v>0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38"/>
      <c r="M114" s="31">
        <f t="shared" si="20"/>
        <v>0</v>
      </c>
      <c r="N114" s="32"/>
    </row>
    <row r="115" spans="1:14" s="3" customFormat="1" ht="15" customHeight="1" x14ac:dyDescent="0.25">
      <c r="A115" s="37" t="s">
        <v>66</v>
      </c>
      <c r="B115" s="15" t="s">
        <v>14</v>
      </c>
      <c r="C115" s="16">
        <f t="shared" si="25"/>
        <v>3698915.85</v>
      </c>
      <c r="D115" s="16">
        <f>D118</f>
        <v>333527.88</v>
      </c>
      <c r="E115" s="16">
        <f t="shared" ref="E115:K115" si="27">E118</f>
        <v>333527.88</v>
      </c>
      <c r="F115" s="16">
        <f t="shared" si="27"/>
        <v>382608.49</v>
      </c>
      <c r="G115" s="16">
        <f t="shared" si="27"/>
        <v>431689.1</v>
      </c>
      <c r="H115" s="16">
        <f t="shared" si="27"/>
        <v>480769.71</v>
      </c>
      <c r="I115" s="16">
        <f t="shared" si="27"/>
        <v>529850.31999999995</v>
      </c>
      <c r="J115" s="16">
        <f t="shared" si="27"/>
        <v>578930.93000000005</v>
      </c>
      <c r="K115" s="16">
        <f t="shared" si="27"/>
        <v>628011.54</v>
      </c>
      <c r="L115" s="41" t="s">
        <v>68</v>
      </c>
      <c r="M115" s="31">
        <f t="shared" si="20"/>
        <v>0</v>
      </c>
      <c r="N115" s="32"/>
    </row>
    <row r="116" spans="1:14" s="3" customFormat="1" ht="48.75" customHeight="1" x14ac:dyDescent="0.25">
      <c r="A116" s="37"/>
      <c r="B116" s="15" t="s">
        <v>13</v>
      </c>
      <c r="C116" s="16">
        <f t="shared" ref="C116:C117" si="28">SUM(D116:K116)</f>
        <v>0</v>
      </c>
      <c r="D116" s="16">
        <f t="shared" ref="D116:K119" si="29">D111</f>
        <v>0</v>
      </c>
      <c r="E116" s="16">
        <f t="shared" si="29"/>
        <v>0</v>
      </c>
      <c r="F116" s="16">
        <f t="shared" si="29"/>
        <v>0</v>
      </c>
      <c r="G116" s="16">
        <f t="shared" si="29"/>
        <v>0</v>
      </c>
      <c r="H116" s="16">
        <f t="shared" si="29"/>
        <v>0</v>
      </c>
      <c r="I116" s="16">
        <f t="shared" si="29"/>
        <v>0</v>
      </c>
      <c r="J116" s="16">
        <f t="shared" si="29"/>
        <v>0</v>
      </c>
      <c r="K116" s="16">
        <f t="shared" si="29"/>
        <v>0</v>
      </c>
      <c r="L116" s="42"/>
      <c r="M116" s="31">
        <f t="shared" si="20"/>
        <v>0</v>
      </c>
      <c r="N116" s="32"/>
    </row>
    <row r="117" spans="1:14" s="3" customFormat="1" ht="45.75" customHeight="1" x14ac:dyDescent="0.25">
      <c r="A117" s="37"/>
      <c r="B117" s="15" t="s">
        <v>12</v>
      </c>
      <c r="C117" s="16">
        <f t="shared" si="28"/>
        <v>0</v>
      </c>
      <c r="D117" s="16">
        <f t="shared" si="29"/>
        <v>0</v>
      </c>
      <c r="E117" s="16">
        <f t="shared" si="29"/>
        <v>0</v>
      </c>
      <c r="F117" s="16">
        <f t="shared" si="29"/>
        <v>0</v>
      </c>
      <c r="G117" s="16">
        <f t="shared" si="29"/>
        <v>0</v>
      </c>
      <c r="H117" s="16">
        <f t="shared" si="29"/>
        <v>0</v>
      </c>
      <c r="I117" s="16">
        <f t="shared" si="29"/>
        <v>0</v>
      </c>
      <c r="J117" s="16">
        <f t="shared" si="29"/>
        <v>0</v>
      </c>
      <c r="K117" s="16">
        <f t="shared" si="29"/>
        <v>0</v>
      </c>
      <c r="L117" s="42"/>
      <c r="M117" s="31">
        <f t="shared" si="20"/>
        <v>0</v>
      </c>
      <c r="N117" s="32"/>
    </row>
    <row r="118" spans="1:14" s="3" customFormat="1" ht="30" x14ac:dyDescent="0.25">
      <c r="A118" s="37"/>
      <c r="B118" s="27" t="s">
        <v>11</v>
      </c>
      <c r="C118" s="28">
        <f>SUM(D118:K118)</f>
        <v>3698915.85</v>
      </c>
      <c r="D118" s="28">
        <v>333527.88</v>
      </c>
      <c r="E118" s="28">
        <v>333527.88</v>
      </c>
      <c r="F118" s="28">
        <v>382608.49</v>
      </c>
      <c r="G118" s="28">
        <v>431689.1</v>
      </c>
      <c r="H118" s="28">
        <v>480769.71</v>
      </c>
      <c r="I118" s="28">
        <v>529850.31999999995</v>
      </c>
      <c r="J118" s="28">
        <v>578930.93000000005</v>
      </c>
      <c r="K118" s="28">
        <v>628011.54</v>
      </c>
      <c r="L118" s="42"/>
      <c r="M118" s="31">
        <f t="shared" si="20"/>
        <v>0</v>
      </c>
      <c r="N118" s="32"/>
    </row>
    <row r="119" spans="1:14" s="3" customFormat="1" ht="30" x14ac:dyDescent="0.25">
      <c r="A119" s="37"/>
      <c r="B119" s="15" t="s">
        <v>10</v>
      </c>
      <c r="C119" s="16">
        <f>SUM(D119:K119)</f>
        <v>0</v>
      </c>
      <c r="D119" s="16">
        <f t="shared" si="29"/>
        <v>0</v>
      </c>
      <c r="E119" s="16">
        <f t="shared" si="29"/>
        <v>0</v>
      </c>
      <c r="F119" s="16">
        <f t="shared" si="29"/>
        <v>0</v>
      </c>
      <c r="G119" s="16">
        <f t="shared" si="29"/>
        <v>0</v>
      </c>
      <c r="H119" s="16">
        <f t="shared" si="29"/>
        <v>0</v>
      </c>
      <c r="I119" s="16">
        <f t="shared" si="29"/>
        <v>0</v>
      </c>
      <c r="J119" s="16">
        <f t="shared" si="29"/>
        <v>0</v>
      </c>
      <c r="K119" s="16">
        <f t="shared" si="29"/>
        <v>0</v>
      </c>
      <c r="L119" s="43"/>
      <c r="M119" s="31">
        <f t="shared" si="20"/>
        <v>0</v>
      </c>
      <c r="N119" s="32"/>
    </row>
    <row r="120" spans="1:14" ht="20.25" customHeight="1" x14ac:dyDescent="0.25">
      <c r="A120" s="44" t="s">
        <v>15</v>
      </c>
      <c r="B120" s="15" t="s">
        <v>14</v>
      </c>
      <c r="C120" s="16">
        <f t="shared" ref="C120:C134" si="30">SUM(D120:K120)</f>
        <v>2342692838.5877004</v>
      </c>
      <c r="D120" s="16">
        <f t="shared" ref="D120:K120" si="31">SUM(D121:D124)</f>
        <v>287580050.02000004</v>
      </c>
      <c r="E120" s="16">
        <f t="shared" si="31"/>
        <v>254603653.28999996</v>
      </c>
      <c r="F120" s="16">
        <f t="shared" si="31"/>
        <v>239652733.90000004</v>
      </c>
      <c r="G120" s="16">
        <f t="shared" si="31"/>
        <v>289199330.39000005</v>
      </c>
      <c r="H120" s="16">
        <f>SUM(H121:H124)</f>
        <v>300005952.65000004</v>
      </c>
      <c r="I120" s="16">
        <f t="shared" si="31"/>
        <v>311735507.33000004</v>
      </c>
      <c r="J120" s="16">
        <f t="shared" si="31"/>
        <v>323556372.78000003</v>
      </c>
      <c r="K120" s="16">
        <f t="shared" si="31"/>
        <v>336359238.22770005</v>
      </c>
      <c r="L120" s="38" t="s">
        <v>69</v>
      </c>
      <c r="M120" s="31">
        <f t="shared" si="20"/>
        <v>0</v>
      </c>
      <c r="N120" s="32"/>
    </row>
    <row r="121" spans="1:14" ht="48" customHeight="1" x14ac:dyDescent="0.25">
      <c r="A121" s="45"/>
      <c r="B121" s="15" t="s">
        <v>13</v>
      </c>
      <c r="C121" s="16">
        <f t="shared" si="30"/>
        <v>0</v>
      </c>
      <c r="D121" s="16">
        <f t="shared" ref="D121:K123" si="32">D126+D131</f>
        <v>0</v>
      </c>
      <c r="E121" s="16">
        <f t="shared" si="32"/>
        <v>0</v>
      </c>
      <c r="F121" s="16">
        <f t="shared" si="32"/>
        <v>0</v>
      </c>
      <c r="G121" s="16">
        <f t="shared" si="32"/>
        <v>0</v>
      </c>
      <c r="H121" s="16">
        <f t="shared" si="32"/>
        <v>0</v>
      </c>
      <c r="I121" s="16">
        <f t="shared" si="32"/>
        <v>0</v>
      </c>
      <c r="J121" s="16">
        <f t="shared" si="32"/>
        <v>0</v>
      </c>
      <c r="K121" s="16">
        <f t="shared" si="32"/>
        <v>0</v>
      </c>
      <c r="L121" s="38"/>
      <c r="M121" s="31">
        <f t="shared" si="20"/>
        <v>0</v>
      </c>
      <c r="N121" s="32"/>
    </row>
    <row r="122" spans="1:14" ht="49.5" customHeight="1" x14ac:dyDescent="0.25">
      <c r="A122" s="45"/>
      <c r="B122" s="15" t="s">
        <v>12</v>
      </c>
      <c r="C122" s="16">
        <f t="shared" si="30"/>
        <v>0</v>
      </c>
      <c r="D122" s="16">
        <f t="shared" si="32"/>
        <v>0</v>
      </c>
      <c r="E122" s="16">
        <f t="shared" si="32"/>
        <v>0</v>
      </c>
      <c r="F122" s="16">
        <f t="shared" si="32"/>
        <v>0</v>
      </c>
      <c r="G122" s="16">
        <f t="shared" si="32"/>
        <v>0</v>
      </c>
      <c r="H122" s="16">
        <f t="shared" si="32"/>
        <v>0</v>
      </c>
      <c r="I122" s="16">
        <f t="shared" si="32"/>
        <v>0</v>
      </c>
      <c r="J122" s="16">
        <f t="shared" si="32"/>
        <v>0</v>
      </c>
      <c r="K122" s="16">
        <f t="shared" si="32"/>
        <v>0</v>
      </c>
      <c r="L122" s="38"/>
      <c r="M122" s="31">
        <f t="shared" si="20"/>
        <v>0</v>
      </c>
      <c r="N122" s="32"/>
    </row>
    <row r="123" spans="1:14" ht="30" x14ac:dyDescent="0.25">
      <c r="A123" s="45"/>
      <c r="B123" s="15" t="s">
        <v>11</v>
      </c>
      <c r="C123" s="16">
        <f t="shared" si="30"/>
        <v>2342692838.5877004</v>
      </c>
      <c r="D123" s="25">
        <f>D128+D133</f>
        <v>287580050.02000004</v>
      </c>
      <c r="E123" s="16">
        <f>E128+E133</f>
        <v>254603653.28999996</v>
      </c>
      <c r="F123" s="16">
        <f t="shared" si="32"/>
        <v>239652733.90000004</v>
      </c>
      <c r="G123" s="16">
        <f t="shared" si="32"/>
        <v>289199330.39000005</v>
      </c>
      <c r="H123" s="16">
        <f t="shared" si="32"/>
        <v>300005952.65000004</v>
      </c>
      <c r="I123" s="16">
        <f t="shared" si="32"/>
        <v>311735507.33000004</v>
      </c>
      <c r="J123" s="16">
        <f t="shared" si="32"/>
        <v>323556372.78000003</v>
      </c>
      <c r="K123" s="16">
        <f t="shared" si="32"/>
        <v>336359238.22770005</v>
      </c>
      <c r="L123" s="38"/>
      <c r="M123" s="31">
        <f t="shared" si="20"/>
        <v>0</v>
      </c>
      <c r="N123" s="32"/>
    </row>
    <row r="124" spans="1:14" ht="30" x14ac:dyDescent="0.25">
      <c r="A124" s="46"/>
      <c r="B124" s="15" t="s">
        <v>10</v>
      </c>
      <c r="C124" s="16">
        <f t="shared" si="30"/>
        <v>0</v>
      </c>
      <c r="D124" s="25">
        <f t="shared" ref="D124:K124" si="33">D129+D134</f>
        <v>0</v>
      </c>
      <c r="E124" s="16">
        <f t="shared" si="33"/>
        <v>0</v>
      </c>
      <c r="F124" s="16">
        <f t="shared" si="33"/>
        <v>0</v>
      </c>
      <c r="G124" s="16">
        <f t="shared" si="33"/>
        <v>0</v>
      </c>
      <c r="H124" s="16">
        <f t="shared" si="33"/>
        <v>0</v>
      </c>
      <c r="I124" s="16">
        <f t="shared" si="33"/>
        <v>0</v>
      </c>
      <c r="J124" s="16">
        <f t="shared" si="33"/>
        <v>0</v>
      </c>
      <c r="K124" s="16">
        <f t="shared" si="33"/>
        <v>0</v>
      </c>
      <c r="L124" s="38"/>
      <c r="M124" s="31">
        <f t="shared" si="20"/>
        <v>0</v>
      </c>
      <c r="N124" s="32"/>
    </row>
    <row r="125" spans="1:14" ht="15" customHeight="1" x14ac:dyDescent="0.25">
      <c r="A125" s="37" t="s">
        <v>67</v>
      </c>
      <c r="B125" s="29" t="s">
        <v>14</v>
      </c>
      <c r="C125" s="30">
        <f t="shared" si="30"/>
        <v>2338993922.7377005</v>
      </c>
      <c r="D125" s="30">
        <f t="shared" ref="D125:K125" si="34">SUM(D126:D129)</f>
        <v>287246522.14000005</v>
      </c>
      <c r="E125" s="30">
        <f t="shared" si="34"/>
        <v>254270125.40999997</v>
      </c>
      <c r="F125" s="30">
        <f>SUM(F126:F129)</f>
        <v>239270125.41000003</v>
      </c>
      <c r="G125" s="30">
        <f t="shared" si="34"/>
        <v>288767641.29000002</v>
      </c>
      <c r="H125" s="30">
        <f t="shared" si="34"/>
        <v>299525182.94000006</v>
      </c>
      <c r="I125" s="30">
        <f t="shared" si="34"/>
        <v>311205657.01000005</v>
      </c>
      <c r="J125" s="30">
        <f t="shared" si="34"/>
        <v>322977441.85000002</v>
      </c>
      <c r="K125" s="30">
        <f t="shared" si="34"/>
        <v>335731226.68770003</v>
      </c>
      <c r="L125" s="38" t="s">
        <v>16</v>
      </c>
      <c r="M125" s="31">
        <f>SUM(D125:K125)-C125</f>
        <v>0</v>
      </c>
      <c r="N125" s="32"/>
    </row>
    <row r="126" spans="1:14" ht="48" customHeight="1" x14ac:dyDescent="0.25">
      <c r="A126" s="37"/>
      <c r="B126" s="15" t="s">
        <v>13</v>
      </c>
      <c r="C126" s="16">
        <f t="shared" si="30"/>
        <v>0</v>
      </c>
      <c r="D126" s="25">
        <f t="shared" ref="D126:K129" si="35">D116+D91+D80+D64+D58+D53</f>
        <v>0</v>
      </c>
      <c r="E126" s="16">
        <f t="shared" si="35"/>
        <v>0</v>
      </c>
      <c r="F126" s="16">
        <f t="shared" si="35"/>
        <v>0</v>
      </c>
      <c r="G126" s="16">
        <f t="shared" si="35"/>
        <v>0</v>
      </c>
      <c r="H126" s="16">
        <f t="shared" si="35"/>
        <v>0</v>
      </c>
      <c r="I126" s="16">
        <f t="shared" si="35"/>
        <v>0</v>
      </c>
      <c r="J126" s="16">
        <f t="shared" si="35"/>
        <v>0</v>
      </c>
      <c r="K126" s="16">
        <f t="shared" si="35"/>
        <v>0</v>
      </c>
      <c r="L126" s="38"/>
      <c r="M126" s="31">
        <f t="shared" si="20"/>
        <v>0</v>
      </c>
      <c r="N126" s="32"/>
    </row>
    <row r="127" spans="1:14" ht="47.25" customHeight="1" x14ac:dyDescent="0.25">
      <c r="A127" s="37"/>
      <c r="B127" s="15" t="s">
        <v>12</v>
      </c>
      <c r="C127" s="16">
        <f t="shared" si="30"/>
        <v>0</v>
      </c>
      <c r="D127" s="25">
        <f t="shared" si="35"/>
        <v>0</v>
      </c>
      <c r="E127" s="16">
        <f t="shared" si="35"/>
        <v>0</v>
      </c>
      <c r="F127" s="16">
        <f t="shared" si="35"/>
        <v>0</v>
      </c>
      <c r="G127" s="16">
        <f t="shared" si="35"/>
        <v>0</v>
      </c>
      <c r="H127" s="16">
        <f t="shared" si="35"/>
        <v>0</v>
      </c>
      <c r="I127" s="16">
        <f t="shared" si="35"/>
        <v>0</v>
      </c>
      <c r="J127" s="16">
        <f t="shared" si="35"/>
        <v>0</v>
      </c>
      <c r="K127" s="16">
        <f t="shared" si="35"/>
        <v>0</v>
      </c>
      <c r="L127" s="38"/>
      <c r="M127" s="31">
        <f t="shared" si="20"/>
        <v>0</v>
      </c>
      <c r="N127" s="32"/>
    </row>
    <row r="128" spans="1:14" ht="30" x14ac:dyDescent="0.25">
      <c r="A128" s="37"/>
      <c r="B128" s="15" t="s">
        <v>11</v>
      </c>
      <c r="C128" s="16">
        <f t="shared" si="30"/>
        <v>2338993922.7377005</v>
      </c>
      <c r="D128" s="25">
        <f>D113+D93+D87+D82+D76+D71+D66+D60+D55+D46</f>
        <v>287246522.14000005</v>
      </c>
      <c r="E128" s="16">
        <f>E113+E93+E87+E82+E76+E71+E66+E60+E55+E46</f>
        <v>254270125.40999997</v>
      </c>
      <c r="F128" s="16">
        <f>F113+F93+F87+F82+F76+F71+F66+F60+F55+F46</f>
        <v>239270125.41000003</v>
      </c>
      <c r="G128" s="16">
        <f t="shared" ref="G128:K128" si="36">G113+G93+G87+G82+G76+G71+G66+G60+G55+G46</f>
        <v>288767641.29000002</v>
      </c>
      <c r="H128" s="16">
        <f t="shared" si="36"/>
        <v>299525182.94000006</v>
      </c>
      <c r="I128" s="16">
        <f t="shared" si="36"/>
        <v>311205657.01000005</v>
      </c>
      <c r="J128" s="16">
        <f t="shared" si="36"/>
        <v>322977441.85000002</v>
      </c>
      <c r="K128" s="16">
        <f t="shared" si="36"/>
        <v>335731226.68770003</v>
      </c>
      <c r="L128" s="38"/>
      <c r="M128" s="31">
        <f t="shared" si="20"/>
        <v>0</v>
      </c>
      <c r="N128" s="32"/>
    </row>
    <row r="129" spans="1:14" ht="30" x14ac:dyDescent="0.25">
      <c r="A129" s="37"/>
      <c r="B129" s="15" t="s">
        <v>10</v>
      </c>
      <c r="C129" s="16">
        <f t="shared" si="30"/>
        <v>0</v>
      </c>
      <c r="D129" s="25">
        <f>D119+D94+D83+D67+D61+D56</f>
        <v>0</v>
      </c>
      <c r="E129" s="16">
        <f>E119+E94+E83+E67+E61+E56</f>
        <v>0</v>
      </c>
      <c r="F129" s="16">
        <f t="shared" si="35"/>
        <v>0</v>
      </c>
      <c r="G129" s="16">
        <f t="shared" si="35"/>
        <v>0</v>
      </c>
      <c r="H129" s="16">
        <f t="shared" si="35"/>
        <v>0</v>
      </c>
      <c r="I129" s="16">
        <f t="shared" si="35"/>
        <v>0</v>
      </c>
      <c r="J129" s="16">
        <f t="shared" si="35"/>
        <v>0</v>
      </c>
      <c r="K129" s="16">
        <f t="shared" si="35"/>
        <v>0</v>
      </c>
      <c r="L129" s="38"/>
      <c r="M129" s="31">
        <f t="shared" si="20"/>
        <v>0</v>
      </c>
      <c r="N129" s="32"/>
    </row>
    <row r="130" spans="1:14" ht="15" customHeight="1" x14ac:dyDescent="0.25">
      <c r="A130" s="37" t="s">
        <v>50</v>
      </c>
      <c r="B130" s="27" t="s">
        <v>14</v>
      </c>
      <c r="C130" s="28">
        <f t="shared" si="30"/>
        <v>3698915.85</v>
      </c>
      <c r="D130" s="6">
        <f>D133</f>
        <v>333527.88</v>
      </c>
      <c r="E130" s="6">
        <f t="shared" ref="E130:K130" si="37">E133</f>
        <v>333527.88</v>
      </c>
      <c r="F130" s="6">
        <f t="shared" si="37"/>
        <v>382608.49</v>
      </c>
      <c r="G130" s="6">
        <f t="shared" si="37"/>
        <v>431689.1</v>
      </c>
      <c r="H130" s="6">
        <f t="shared" si="37"/>
        <v>480769.71</v>
      </c>
      <c r="I130" s="6">
        <f t="shared" si="37"/>
        <v>529850.31999999995</v>
      </c>
      <c r="J130" s="6">
        <f t="shared" si="37"/>
        <v>578930.93000000005</v>
      </c>
      <c r="K130" s="6">
        <f t="shared" si="37"/>
        <v>628011.54</v>
      </c>
      <c r="L130" s="38" t="s">
        <v>51</v>
      </c>
      <c r="M130" s="31">
        <f t="shared" si="20"/>
        <v>0</v>
      </c>
      <c r="N130" s="32"/>
    </row>
    <row r="131" spans="1:14" ht="51" customHeight="1" x14ac:dyDescent="0.25">
      <c r="A131" s="37"/>
      <c r="B131" s="27" t="s">
        <v>13</v>
      </c>
      <c r="C131" s="28">
        <f t="shared" si="30"/>
        <v>0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  <c r="I131" s="28">
        <v>0</v>
      </c>
      <c r="J131" s="28">
        <v>0</v>
      </c>
      <c r="K131" s="28">
        <v>0</v>
      </c>
      <c r="L131" s="38"/>
      <c r="M131" s="31">
        <f t="shared" si="20"/>
        <v>0</v>
      </c>
      <c r="N131" s="32"/>
    </row>
    <row r="132" spans="1:14" ht="49.5" customHeight="1" x14ac:dyDescent="0.25">
      <c r="A132" s="37"/>
      <c r="B132" s="27" t="s">
        <v>12</v>
      </c>
      <c r="C132" s="28">
        <f t="shared" si="30"/>
        <v>0</v>
      </c>
      <c r="D132" s="28">
        <v>0</v>
      </c>
      <c r="E132" s="28">
        <v>0</v>
      </c>
      <c r="F132" s="28">
        <v>0</v>
      </c>
      <c r="G132" s="28">
        <v>0</v>
      </c>
      <c r="H132" s="28">
        <v>0</v>
      </c>
      <c r="I132" s="28">
        <v>0</v>
      </c>
      <c r="J132" s="28">
        <v>0</v>
      </c>
      <c r="K132" s="28">
        <v>0</v>
      </c>
      <c r="L132" s="38"/>
      <c r="M132" s="31">
        <f t="shared" si="20"/>
        <v>0</v>
      </c>
      <c r="N132" s="32"/>
    </row>
    <row r="133" spans="1:14" s="13" customFormat="1" ht="30" x14ac:dyDescent="0.25">
      <c r="A133" s="37"/>
      <c r="B133" s="27" t="s">
        <v>11</v>
      </c>
      <c r="C133" s="28">
        <f>C118</f>
        <v>3698915.85</v>
      </c>
      <c r="D133" s="28">
        <f>D118</f>
        <v>333527.88</v>
      </c>
      <c r="E133" s="28">
        <f t="shared" ref="E133:K133" si="38">E118</f>
        <v>333527.88</v>
      </c>
      <c r="F133" s="28">
        <f t="shared" si="38"/>
        <v>382608.49</v>
      </c>
      <c r="G133" s="28">
        <f t="shared" si="38"/>
        <v>431689.1</v>
      </c>
      <c r="H133" s="28">
        <f t="shared" si="38"/>
        <v>480769.71</v>
      </c>
      <c r="I133" s="28">
        <f t="shared" si="38"/>
        <v>529850.31999999995</v>
      </c>
      <c r="J133" s="28">
        <f t="shared" si="38"/>
        <v>578930.93000000005</v>
      </c>
      <c r="K133" s="28">
        <f t="shared" si="38"/>
        <v>628011.54</v>
      </c>
      <c r="L133" s="38"/>
      <c r="M133" s="35">
        <f t="shared" si="20"/>
        <v>0</v>
      </c>
      <c r="N133" s="36"/>
    </row>
    <row r="134" spans="1:14" ht="30" x14ac:dyDescent="0.25">
      <c r="A134" s="37"/>
      <c r="B134" s="27" t="s">
        <v>10</v>
      </c>
      <c r="C134" s="28">
        <f t="shared" si="30"/>
        <v>0</v>
      </c>
      <c r="D134" s="7">
        <v>0</v>
      </c>
      <c r="E134" s="7">
        <v>0</v>
      </c>
      <c r="F134" s="28">
        <v>0</v>
      </c>
      <c r="G134" s="28">
        <v>0</v>
      </c>
      <c r="H134" s="28">
        <v>0</v>
      </c>
      <c r="I134" s="28">
        <v>0</v>
      </c>
      <c r="J134" s="28">
        <v>0</v>
      </c>
      <c r="K134" s="28">
        <v>0</v>
      </c>
      <c r="L134" s="38"/>
      <c r="M134" s="31">
        <f t="shared" si="20"/>
        <v>0</v>
      </c>
      <c r="N134" s="32"/>
    </row>
    <row r="135" spans="1:14" x14ac:dyDescent="0.25">
      <c r="M135" s="31">
        <f t="shared" si="20"/>
        <v>0</v>
      </c>
      <c r="N135" s="32"/>
    </row>
    <row r="136" spans="1:14" x14ac:dyDescent="0.25">
      <c r="M136" s="32"/>
      <c r="N136" s="32"/>
    </row>
  </sheetData>
  <mergeCells count="70">
    <mergeCell ref="J6:M6"/>
    <mergeCell ref="H1:K1"/>
    <mergeCell ref="H2:K2"/>
    <mergeCell ref="H3:K3"/>
    <mergeCell ref="A21:A25"/>
    <mergeCell ref="L21:L25"/>
    <mergeCell ref="A10:L10"/>
    <mergeCell ref="A11:A12"/>
    <mergeCell ref="B11:B12"/>
    <mergeCell ref="C11:C12"/>
    <mergeCell ref="D11:K11"/>
    <mergeCell ref="L11:L12"/>
    <mergeCell ref="A13:L13"/>
    <mergeCell ref="A14:L17"/>
    <mergeCell ref="A18:L18"/>
    <mergeCell ref="A19:L19"/>
    <mergeCell ref="A20:L20"/>
    <mergeCell ref="A51:L51"/>
    <mergeCell ref="A26:A30"/>
    <mergeCell ref="L26:L30"/>
    <mergeCell ref="A31:A35"/>
    <mergeCell ref="L31:L35"/>
    <mergeCell ref="A36:L36"/>
    <mergeCell ref="A37:A41"/>
    <mergeCell ref="L37:L41"/>
    <mergeCell ref="A42:L42"/>
    <mergeCell ref="A43:A47"/>
    <mergeCell ref="L43:L47"/>
    <mergeCell ref="A49:L49"/>
    <mergeCell ref="A50:L50"/>
    <mergeCell ref="A79:A83"/>
    <mergeCell ref="L79:L83"/>
    <mergeCell ref="A52:A56"/>
    <mergeCell ref="L52:L56"/>
    <mergeCell ref="A57:A61"/>
    <mergeCell ref="L57:L61"/>
    <mergeCell ref="A62:K62"/>
    <mergeCell ref="A63:A67"/>
    <mergeCell ref="L63:L67"/>
    <mergeCell ref="A68:A72"/>
    <mergeCell ref="L68:L72"/>
    <mergeCell ref="A73:A77"/>
    <mergeCell ref="L73:L77"/>
    <mergeCell ref="A78:L78"/>
    <mergeCell ref="A96:A100"/>
    <mergeCell ref="L96:L100"/>
    <mergeCell ref="A101:A105"/>
    <mergeCell ref="L101:L105"/>
    <mergeCell ref="A107:L107"/>
    <mergeCell ref="L84:L88"/>
    <mergeCell ref="A89:L89"/>
    <mergeCell ref="A90:A94"/>
    <mergeCell ref="L90:L94"/>
    <mergeCell ref="A95:L95"/>
    <mergeCell ref="A125:A129"/>
    <mergeCell ref="L125:L129"/>
    <mergeCell ref="A130:A134"/>
    <mergeCell ref="L130:L134"/>
    <mergeCell ref="J4:M4"/>
    <mergeCell ref="J5:M5"/>
    <mergeCell ref="J7:M7"/>
    <mergeCell ref="A109:L109"/>
    <mergeCell ref="A110:A114"/>
    <mergeCell ref="L110:L114"/>
    <mergeCell ref="A115:A119"/>
    <mergeCell ref="L115:L119"/>
    <mergeCell ref="A120:A124"/>
    <mergeCell ref="L120:L124"/>
    <mergeCell ref="A108:L108"/>
    <mergeCell ref="A84:A88"/>
  </mergeCells>
  <pageMargins left="0.59055118110236227" right="0.39370078740157483" top="1.1811023622047245" bottom="0.39370078740157483" header="0.23622047244094491" footer="0.19685039370078741"/>
  <pageSetup paperSize="9" scale="55" firstPageNumber="5" fitToHeight="0" orientation="landscape" useFirstPageNumber="1" r:id="rId1"/>
  <headerFooter>
    <oddHeader>&amp;C&amp;"Times New Roman,обычный"&amp;16&amp;P</oddHeader>
    <firstHeader>&amp;C&amp;"Times New Roman,обычный"&amp;14&amp;P</firstHeader>
  </headerFooter>
  <rowBreaks count="3" manualBreakCount="3">
    <brk id="35" max="11" man="1"/>
    <brk id="61" max="11" man="1"/>
    <brk id="12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3 </vt:lpstr>
      <vt:lpstr>'таблица 3 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shtayman_oy</dc:creator>
  <cp:lastModifiedBy>Гордеев Сергей Викторович</cp:lastModifiedBy>
  <cp:lastPrinted>2023-12-11T11:37:19Z</cp:lastPrinted>
  <dcterms:created xsi:type="dcterms:W3CDTF">2017-02-10T05:22:01Z</dcterms:created>
  <dcterms:modified xsi:type="dcterms:W3CDTF">2023-12-14T10:28:44Z</dcterms:modified>
</cp:coreProperties>
</file>