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2045"/>
  </bookViews>
  <sheets>
    <sheet name="таблица 3 " sheetId="7" r:id="rId1"/>
  </sheets>
  <definedNames>
    <definedName name="_xlnm.Print_Area" localSheetId="0">'таблица 3 '!$A$3:$K$123</definedName>
  </definedNames>
  <calcPr calcId="162913"/>
</workbook>
</file>

<file path=xl/calcChain.xml><?xml version="1.0" encoding="utf-8"?>
<calcChain xmlns="http://schemas.openxmlformats.org/spreadsheetml/2006/main">
  <c r="C123" i="7" l="1"/>
  <c r="J122" i="7"/>
  <c r="I122" i="7"/>
  <c r="H122" i="7"/>
  <c r="H119" i="7" s="1"/>
  <c r="G122" i="7"/>
  <c r="G119" i="7" s="1"/>
  <c r="F122" i="7"/>
  <c r="E122" i="7"/>
  <c r="D122" i="7"/>
  <c r="D119" i="7" s="1"/>
  <c r="C121" i="7"/>
  <c r="C120" i="7"/>
  <c r="J119" i="7"/>
  <c r="I119" i="7"/>
  <c r="F119" i="7"/>
  <c r="E119" i="7"/>
  <c r="J116" i="7"/>
  <c r="J115" i="7"/>
  <c r="J111" i="7"/>
  <c r="J110" i="7"/>
  <c r="J108" i="7"/>
  <c r="I108" i="7"/>
  <c r="H108" i="7"/>
  <c r="G108" i="7"/>
  <c r="G118" i="7" s="1"/>
  <c r="G113" i="7" s="1"/>
  <c r="F108" i="7"/>
  <c r="C108" i="7" s="1"/>
  <c r="E108" i="7"/>
  <c r="E118" i="7" s="1"/>
  <c r="E113" i="7" s="1"/>
  <c r="D108" i="7"/>
  <c r="D118" i="7" s="1"/>
  <c r="C107" i="7"/>
  <c r="C122" i="7" s="1"/>
  <c r="J106" i="7"/>
  <c r="I106" i="7"/>
  <c r="I116" i="7" s="1"/>
  <c r="I111" i="7" s="1"/>
  <c r="H106" i="7"/>
  <c r="H116" i="7" s="1"/>
  <c r="H111" i="7" s="1"/>
  <c r="G106" i="7"/>
  <c r="G116" i="7" s="1"/>
  <c r="G111" i="7" s="1"/>
  <c r="F106" i="7"/>
  <c r="E106" i="7"/>
  <c r="E116" i="7" s="1"/>
  <c r="E111" i="7" s="1"/>
  <c r="D106" i="7"/>
  <c r="D116" i="7" s="1"/>
  <c r="C106" i="7"/>
  <c r="J105" i="7"/>
  <c r="I105" i="7"/>
  <c r="I115" i="7" s="1"/>
  <c r="H105" i="7"/>
  <c r="H115" i="7" s="1"/>
  <c r="G105" i="7"/>
  <c r="G115" i="7" s="1"/>
  <c r="F105" i="7"/>
  <c r="E105" i="7"/>
  <c r="E115" i="7" s="1"/>
  <c r="D105" i="7"/>
  <c r="D115" i="7" s="1"/>
  <c r="C105" i="7"/>
  <c r="J104" i="7"/>
  <c r="I104" i="7"/>
  <c r="H104" i="7"/>
  <c r="G104" i="7"/>
  <c r="F104" i="7"/>
  <c r="E104" i="7"/>
  <c r="D104" i="7"/>
  <c r="C104" i="7"/>
  <c r="C103" i="7"/>
  <c r="C102" i="7"/>
  <c r="C101" i="7"/>
  <c r="C100" i="7"/>
  <c r="J99" i="7"/>
  <c r="I99" i="7"/>
  <c r="H99" i="7"/>
  <c r="G99" i="7"/>
  <c r="C99" i="7" s="1"/>
  <c r="F99" i="7"/>
  <c r="E99" i="7"/>
  <c r="D99" i="7"/>
  <c r="J97" i="7"/>
  <c r="H97" i="7"/>
  <c r="F97" i="7"/>
  <c r="C97" i="7"/>
  <c r="J95" i="7"/>
  <c r="H95" i="7"/>
  <c r="F95" i="7"/>
  <c r="C95" i="7"/>
  <c r="J94" i="7"/>
  <c r="H94" i="7"/>
  <c r="F94" i="7"/>
  <c r="C94" i="7"/>
  <c r="G92" i="7"/>
  <c r="G88" i="7" s="1"/>
  <c r="F92" i="7"/>
  <c r="E92" i="7"/>
  <c r="D91" i="7"/>
  <c r="C91" i="7" s="1"/>
  <c r="J90" i="7"/>
  <c r="H90" i="7"/>
  <c r="F90" i="7"/>
  <c r="C90" i="7" s="1"/>
  <c r="J89" i="7"/>
  <c r="H89" i="7"/>
  <c r="F89" i="7"/>
  <c r="C89" i="7" s="1"/>
  <c r="E88" i="7"/>
  <c r="D88" i="7"/>
  <c r="C86" i="7"/>
  <c r="C85" i="7"/>
  <c r="C84" i="7"/>
  <c r="C83" i="7"/>
  <c r="J82" i="7"/>
  <c r="I82" i="7"/>
  <c r="H82" i="7"/>
  <c r="G82" i="7"/>
  <c r="F82" i="7"/>
  <c r="E82" i="7"/>
  <c r="D82" i="7"/>
  <c r="C82" i="7" s="1"/>
  <c r="C81" i="7"/>
  <c r="C80" i="7"/>
  <c r="C79" i="7"/>
  <c r="C78" i="7"/>
  <c r="J77" i="7"/>
  <c r="I77" i="7"/>
  <c r="H77" i="7"/>
  <c r="G77" i="7"/>
  <c r="F77" i="7"/>
  <c r="E77" i="7"/>
  <c r="D77" i="7"/>
  <c r="C77" i="7" s="1"/>
  <c r="C75" i="7"/>
  <c r="C74" i="7"/>
  <c r="C73" i="7"/>
  <c r="C72" i="7"/>
  <c r="J71" i="7"/>
  <c r="I71" i="7"/>
  <c r="H71" i="7"/>
  <c r="G71" i="7"/>
  <c r="F71" i="7"/>
  <c r="E71" i="7"/>
  <c r="D71" i="7"/>
  <c r="C71" i="7" s="1"/>
  <c r="C70" i="7"/>
  <c r="E69" i="7"/>
  <c r="E117" i="7" s="1"/>
  <c r="E112" i="7" s="1"/>
  <c r="C68" i="7"/>
  <c r="C67" i="7"/>
  <c r="D66" i="7"/>
  <c r="C65" i="7"/>
  <c r="D64" i="7"/>
  <c r="C64" i="7" s="1"/>
  <c r="C61" i="7" s="1"/>
  <c r="C63" i="7"/>
  <c r="C62" i="7"/>
  <c r="J61" i="7"/>
  <c r="I61" i="7"/>
  <c r="H61" i="7"/>
  <c r="G61" i="7"/>
  <c r="F61" i="7"/>
  <c r="E61" i="7"/>
  <c r="C59" i="7"/>
  <c r="C58" i="7"/>
  <c r="C57" i="7"/>
  <c r="C56" i="7"/>
  <c r="J55" i="7"/>
  <c r="I55" i="7"/>
  <c r="H55" i="7"/>
  <c r="G55" i="7"/>
  <c r="F55" i="7"/>
  <c r="E55" i="7"/>
  <c r="D55" i="7"/>
  <c r="C55" i="7"/>
  <c r="C54" i="7"/>
  <c r="D53" i="7"/>
  <c r="D96" i="7" s="1"/>
  <c r="C52" i="7"/>
  <c r="C51" i="7"/>
  <c r="J50" i="7"/>
  <c r="I50" i="7"/>
  <c r="H50" i="7"/>
  <c r="G50" i="7"/>
  <c r="F50" i="7"/>
  <c r="E50" i="7"/>
  <c r="D50" i="7"/>
  <c r="C47" i="7"/>
  <c r="D46" i="7"/>
  <c r="C45" i="7"/>
  <c r="C44" i="7"/>
  <c r="G43" i="7"/>
  <c r="F43" i="7"/>
  <c r="C42" i="7"/>
  <c r="H41" i="7"/>
  <c r="I41" i="7" s="1"/>
  <c r="G41" i="7"/>
  <c r="D41" i="7"/>
  <c r="C40" i="7"/>
  <c r="C39" i="7"/>
  <c r="H38" i="7"/>
  <c r="H43" i="7" s="1"/>
  <c r="G38" i="7"/>
  <c r="F38" i="7"/>
  <c r="E38" i="7"/>
  <c r="E43" i="7" s="1"/>
  <c r="D38" i="7"/>
  <c r="C36" i="7"/>
  <c r="E35" i="7"/>
  <c r="E46" i="7" s="1"/>
  <c r="C34" i="7"/>
  <c r="C33" i="7"/>
  <c r="C30" i="7"/>
  <c r="F29" i="7"/>
  <c r="G29" i="7" s="1"/>
  <c r="H29" i="7" s="1"/>
  <c r="I29" i="7" s="1"/>
  <c r="J29" i="7" s="1"/>
  <c r="E29" i="7"/>
  <c r="C28" i="7"/>
  <c r="C27" i="7"/>
  <c r="C26" i="7"/>
  <c r="C25" i="7"/>
  <c r="E24" i="7"/>
  <c r="F24" i="7" s="1"/>
  <c r="C23" i="7"/>
  <c r="C22" i="7"/>
  <c r="C21" i="7"/>
  <c r="C20" i="7"/>
  <c r="G19" i="7"/>
  <c r="F19" i="7"/>
  <c r="E19" i="7"/>
  <c r="C18" i="7"/>
  <c r="C17" i="7"/>
  <c r="G46" i="7" l="1"/>
  <c r="G110" i="7"/>
  <c r="G24" i="7"/>
  <c r="H24" i="7" s="1"/>
  <c r="I24" i="7" s="1"/>
  <c r="J24" i="7" s="1"/>
  <c r="C24" i="7"/>
  <c r="C41" i="7"/>
  <c r="D114" i="7"/>
  <c r="D110" i="7"/>
  <c r="H110" i="7"/>
  <c r="D111" i="7"/>
  <c r="C111" i="7" s="1"/>
  <c r="D113" i="7"/>
  <c r="H118" i="7"/>
  <c r="H113" i="7" s="1"/>
  <c r="J41" i="7"/>
  <c r="J38" i="7" s="1"/>
  <c r="J43" i="7" s="1"/>
  <c r="I38" i="7"/>
  <c r="I43" i="7" s="1"/>
  <c r="E114" i="7"/>
  <c r="E110" i="7"/>
  <c r="E109" i="7" s="1"/>
  <c r="I110" i="7"/>
  <c r="C119" i="7"/>
  <c r="F116" i="7"/>
  <c r="F111" i="7" s="1"/>
  <c r="F118" i="7"/>
  <c r="F113" i="7" s="1"/>
  <c r="H19" i="7"/>
  <c r="F35" i="7"/>
  <c r="G35" i="7" s="1"/>
  <c r="H35" i="7" s="1"/>
  <c r="I35" i="7" s="1"/>
  <c r="J35" i="7" s="1"/>
  <c r="D43" i="7"/>
  <c r="C53" i="7"/>
  <c r="D61" i="7"/>
  <c r="D93" i="7" s="1"/>
  <c r="F69" i="7"/>
  <c r="H92" i="7"/>
  <c r="F115" i="7"/>
  <c r="F88" i="7"/>
  <c r="E96" i="7"/>
  <c r="D117" i="7"/>
  <c r="E66" i="7"/>
  <c r="H46" i="7" l="1"/>
  <c r="I19" i="7"/>
  <c r="D109" i="7"/>
  <c r="C110" i="7"/>
  <c r="F110" i="7"/>
  <c r="F109" i="7" s="1"/>
  <c r="F114" i="7"/>
  <c r="C38" i="7"/>
  <c r="D112" i="7"/>
  <c r="I92" i="7"/>
  <c r="H88" i="7"/>
  <c r="C43" i="7"/>
  <c r="E93" i="7"/>
  <c r="C50" i="7"/>
  <c r="F96" i="7"/>
  <c r="G69" i="7"/>
  <c r="F117" i="7"/>
  <c r="F112" i="7" s="1"/>
  <c r="F66" i="7"/>
  <c r="F93" i="7" s="1"/>
  <c r="F46" i="7"/>
  <c r="C116" i="7"/>
  <c r="C115" i="7"/>
  <c r="J92" i="7" l="1"/>
  <c r="I88" i="7"/>
  <c r="I118" i="7"/>
  <c r="C92" i="7"/>
  <c r="J19" i="7"/>
  <c r="I46" i="7"/>
  <c r="H69" i="7"/>
  <c r="G96" i="7"/>
  <c r="G117" i="7"/>
  <c r="G66" i="7"/>
  <c r="G93" i="7" s="1"/>
  <c r="I113" i="7" l="1"/>
  <c r="H117" i="7"/>
  <c r="H66" i="7"/>
  <c r="H93" i="7" s="1"/>
  <c r="I69" i="7"/>
  <c r="H96" i="7"/>
  <c r="G112" i="7"/>
  <c r="G114" i="7"/>
  <c r="J46" i="7"/>
  <c r="C46" i="7" s="1"/>
  <c r="C19" i="7"/>
  <c r="J88" i="7"/>
  <c r="C88" i="7" s="1"/>
  <c r="J118" i="7"/>
  <c r="J113" i="7" s="1"/>
  <c r="I117" i="7" l="1"/>
  <c r="I66" i="7"/>
  <c r="I93" i="7" s="1"/>
  <c r="I96" i="7"/>
  <c r="J69" i="7"/>
  <c r="C118" i="7"/>
  <c r="C113" i="7"/>
  <c r="G109" i="7"/>
  <c r="H112" i="7"/>
  <c r="H109" i="7" s="1"/>
  <c r="H114" i="7"/>
  <c r="J96" i="7" l="1"/>
  <c r="J117" i="7"/>
  <c r="J66" i="7"/>
  <c r="C69" i="7"/>
  <c r="C96" i="7" s="1"/>
  <c r="I112" i="7"/>
  <c r="I114" i="7"/>
  <c r="J114" i="7" l="1"/>
  <c r="C114" i="7" s="1"/>
  <c r="J112" i="7"/>
  <c r="J109" i="7" s="1"/>
  <c r="C117" i="7"/>
  <c r="J93" i="7"/>
  <c r="C66" i="7"/>
  <c r="C93" i="7" s="1"/>
  <c r="I109" i="7"/>
  <c r="C109" i="7" s="1"/>
  <c r="C112" i="7"/>
</calcChain>
</file>

<file path=xl/sharedStrings.xml><?xml version="1.0" encoding="utf-8"?>
<sst xmlns="http://schemas.openxmlformats.org/spreadsheetml/2006/main" count="171" uniqueCount="72">
  <si>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</si>
  <si>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</si>
  <si>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</si>
  <si>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</si>
  <si>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</si>
  <si>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</si>
  <si>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</si>
  <si>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 ______________________ № ______________</t>
  </si>
  <si>
    <t>к постановлению Администрации города</t>
  </si>
  <si>
    <t xml:space="preserve">за счет других источников </t>
  </si>
  <si>
    <t xml:space="preserve">за счет средств местного бюджета </t>
  </si>
  <si>
    <t>всего, в том числе</t>
  </si>
  <si>
    <t xml:space="preserve">Общий объем финансирования программы – всего,
в том числе </t>
  </si>
  <si>
    <t>МКУ «УИТС
г. Сургута»</t>
  </si>
  <si>
    <t xml:space="preserve">Задача 3. Осуществление возложенных на учреждение функций, в том числе отдельных вопросов местного значения 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</si>
  <si>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</si>
  <si>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>Задача 2.4. Развитие муниципальной информационно-телекоммуникационной инфраструктуры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</si>
  <si>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</si>
  <si>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</si>
  <si>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 xml:space="preserve">Задача 2.3. Обеспечение безопасности функционирования информационных и телекоммуникационных систем 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</si>
  <si>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</si>
  <si>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</si>
  <si>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>Задача 2.2.Развитие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</si>
  <si>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 xml:space="preserve">Задача 2.1. Формирование и реализация единой политики в области информационно-коммуникационных технологий </t>
  </si>
  <si>
    <t>Всего по подпрограмме «Цифровая трансформация муниципального образования»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</si>
  <si>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</si>
  <si>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</si>
  <si>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Источники финансирования</t>
  </si>
  <si>
    <t>Наименование</t>
  </si>
  <si>
    <t>Программные мероприятия, объем их финансирования муниципальной программы «Развитие электронного муниципалитета на период до 2030 года»</t>
  </si>
  <si>
    <t>ДАиГ</t>
  </si>
  <si>
    <t xml:space="preserve">Приложение 2 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</si>
  <si>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технологий» </t>
  </si>
  <si>
    <t>Задача 1.1. Обеспечение информационной открытости органов местного самоуправления и муниципальных учреждений в информационно-телекоммуникационной сети «Интернет»</t>
  </si>
  <si>
    <t>МКУ «УИТС
г. Сургута»,                  ДАиГ</t>
  </si>
  <si>
    <t>Задача 1.3. Организация цифрового развития отраслей экономики муниципального образования</t>
  </si>
  <si>
    <t>Объем финансирования соадминистратора – депарамент архитектуры и градостроительства</t>
  </si>
  <si>
    <t>Объем финансирования (всего, руб.)</t>
  </si>
  <si>
    <t>В том числе по годам</t>
  </si>
  <si>
    <t xml:space="preserve">         Администрации города</t>
  </si>
  <si>
    <t xml:space="preserve">         к постановлению </t>
  </si>
  <si>
    <t xml:space="preserve">         Приложение 2</t>
  </si>
  <si>
    <t xml:space="preserve">за счет межбюджетных трансфертов                    из окружного бюджета </t>
  </si>
  <si>
    <t>за счет межбюджетных трансфертов                    из федерального бюджета</t>
  </si>
  <si>
    <t>за счет межбюджетных трансфертов                        из федерального бюджета</t>
  </si>
  <si>
    <t>за счет межбюджетных трансфертов                              из федерального бюджета</t>
  </si>
  <si>
    <t xml:space="preserve">за счет межбюджетных трансфертов                     из окружного бюджета </t>
  </si>
  <si>
    <t>за счет межбюджетных трансфертов                                        из федерального бюджета</t>
  </si>
  <si>
    <t>Основное мероприятие 1.1.3. Предоставление данных муниципальных информационных систем в открытом                                                                               и машиночитаемом формате в общедоступном виде (целевой показатель № 3)</t>
  </si>
  <si>
    <t>Основное мероприятие 2.1.2. Стандартизация (унификация) программного обеспечения                                            и информационных систем, эксплуатируемых в органах местного самоуправления и муниципальных учреждениях (целевой показатель № 7)</t>
  </si>
  <si>
    <t xml:space="preserve">Основное мероприятие 2.2.1. Создание, развитие                                                                          и эксплуатация информационных систем специальной                                            и типовой деятельности (целевой показатель № 8)
</t>
  </si>
  <si>
    <t>Основное мероприятие 2.4.1. Развитие единой телекоммуникационной инфраструктуры и обеспечение                                            ее функционирования, развитие муниципального центра обработки и хранения данных в составе комплексной муниципальной информационной системы (целевые показатели № 13-14)</t>
  </si>
  <si>
    <t>Основное мероприятие 3. Обеспечение деятельности                                             МКУ «УИТС г. Сургута»  (целевой показатель № 6)</t>
  </si>
  <si>
    <t>Основное мероприятие 3 «Обеспечение деятельности                                                                         МКУ «УИТС г. Сургута» (целевой показатель № 6)</t>
  </si>
  <si>
    <t>Объем финансирования администратора –                             МКУ «УИТС г. Сургута»</t>
  </si>
  <si>
    <t xml:space="preserve">за счет межбюджетных трансфертов                        из окружного бюджета </t>
  </si>
  <si>
    <t>за счет межбюджетных трансфертов                          из федерального бюджета</t>
  </si>
  <si>
    <t xml:space="preserve">за счет межбюджетных трансфертов                            из окружного бюджета </t>
  </si>
  <si>
    <t xml:space="preserve">за счет межбюджетных трансфертов                             из окружного бюджета </t>
  </si>
  <si>
    <t>за счет межбюджетных трансфертов                      из федерального бюджета</t>
  </si>
  <si>
    <t xml:space="preserve">за счет межбюджетных трансфертов                                     из окружного бюджета </t>
  </si>
  <si>
    <t xml:space="preserve">за счет межбюджетных трансфертов                                из окружного бюджета </t>
  </si>
  <si>
    <t>за счет межбюджетных трансфертов                                из федерального бюджета</t>
  </si>
  <si>
    <t>за счет межбюджетных трансфертов                            из федерального бюджета</t>
  </si>
  <si>
    <t>Ответственный (администратор                    или соадминистратор)</t>
  </si>
  <si>
    <t xml:space="preserve">         от ______________ № ____________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</si>
  <si>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</t>
  </si>
  <si>
    <t>Подпрограмма «Цифровая трансформация муниципального образования»</t>
  </si>
  <si>
    <t>Основное мероприятие 1.1.1. Развитие интернет-ресурсов  органов местного самоуправления
и муниципальных учреждений (целевой показатель № 1)</t>
  </si>
  <si>
    <r>
      <t xml:space="preserve">Основное мероприятие 1.3.1. Реализация проекта                                         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(целевой показатель № 5)</t>
    </r>
  </si>
  <si>
    <t>Основное мероприятие 1.2.1. Разработка
и внедрение новых электронных сервисов взаимодействия  органов местного самоуправления и муниципальных учреждений с населением и организациями (целевой показатель № 4)</t>
  </si>
  <si>
    <t>Основное мероприятие 2.1.1. Унификация технического обеспечения, эксплуатируемого в органах местного самоуправления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</si>
</sst>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1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Alignment="1">
      <alignment vertical="center"/>
    </xf>
    <xf numFmtId="4" fontId="5" fillId="4" borderId="0" xfId="0" applyNumberFormat="1" applyFont="1" applyFill="1" applyAlignment="1">
      <alignment vertical="center"/>
    </xf>
    <xf numFmtId="0" fontId="5" fillId="4" borderId="0" xfId="0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17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tabSelected="1" view="pageBreakPreview" topLeftCell="A4" zoomScale="75" zoomScaleNormal="85" zoomScaleSheetLayoutView="75" zoomScalePageLayoutView="75" workbookViewId="0">
      <pane xSplit="3" ySplit="12" topLeftCell="D16" activePane="bottomRight" state="frozen"/>
      <selection activeCell="A4" sqref="A4"/>
      <selection pane="topRight" activeCell="D4" sqref="D4"/>
      <selection pane="bottomLeft" activeCell="A21" sqref="A21"/>
      <selection pane="bottomRight" activeCell="A93" sqref="A93:A97"/>
    </sheetView>
  </sheetViews>
  <sheetFormatPr defaultColWidth="9.140625" defaultRowHeight="15" x14ac:dyDescent="0.25"/>
  <cols>
    <col min="1" max="1" width="50.140625" style="20" customWidth="1"/>
    <col min="2" max="2" width="21.5703125" style="21" customWidth="1"/>
    <col min="3" max="3" width="17.5703125" style="5" customWidth="1"/>
    <col min="4" max="4" width="16.7109375" style="5" customWidth="1"/>
    <col min="5" max="5" width="17.42578125" style="5" customWidth="1"/>
    <col min="6" max="6" width="17.5703125" style="5" customWidth="1"/>
    <col min="7" max="7" width="16.42578125" style="5" customWidth="1"/>
    <col min="8" max="8" width="16.5703125" style="5" customWidth="1"/>
    <col min="9" max="9" width="16.42578125" style="5" customWidth="1"/>
    <col min="10" max="10" width="15.7109375" style="5" customWidth="1"/>
    <col min="11" max="11" width="22.140625" style="22" customWidth="1"/>
    <col min="12" max="12" width="18.140625" style="2" customWidth="1"/>
    <col min="13" max="16384" width="9.140625" style="2"/>
  </cols>
  <sheetData>
    <row r="1" spans="1:12" hidden="1" x14ac:dyDescent="0.25">
      <c r="G1" s="51" t="s">
        <v>31</v>
      </c>
      <c r="H1" s="51"/>
      <c r="I1" s="51"/>
      <c r="J1" s="51"/>
    </row>
    <row r="2" spans="1:12" hidden="1" x14ac:dyDescent="0.25">
      <c r="G2" s="51" t="s">
        <v>8</v>
      </c>
      <c r="H2" s="51"/>
      <c r="I2" s="51"/>
      <c r="J2" s="51"/>
    </row>
    <row r="3" spans="1:12" hidden="1" x14ac:dyDescent="0.25">
      <c r="G3" s="51" t="s">
        <v>7</v>
      </c>
      <c r="H3" s="51"/>
      <c r="I3" s="51"/>
      <c r="J3" s="51"/>
    </row>
    <row r="4" spans="1:12" s="9" customFormat="1" ht="15.75" customHeight="1" x14ac:dyDescent="0.25">
      <c r="A4" s="23"/>
      <c r="B4" s="24"/>
      <c r="C4" s="10"/>
      <c r="D4" s="10"/>
      <c r="E4" s="10"/>
      <c r="F4" s="10"/>
      <c r="G4" s="10"/>
      <c r="H4" s="10"/>
      <c r="I4" s="46" t="s">
        <v>41</v>
      </c>
      <c r="J4" s="46"/>
      <c r="K4" s="46"/>
      <c r="L4" s="46"/>
    </row>
    <row r="5" spans="1:12" s="9" customFormat="1" ht="20.25" x14ac:dyDescent="0.25">
      <c r="A5" s="23"/>
      <c r="B5" s="24"/>
      <c r="C5" s="10"/>
      <c r="D5" s="10"/>
      <c r="E5" s="10"/>
      <c r="F5" s="10"/>
      <c r="G5" s="10"/>
      <c r="H5" s="10"/>
      <c r="I5" s="46" t="s">
        <v>40</v>
      </c>
      <c r="J5" s="46"/>
      <c r="K5" s="46"/>
      <c r="L5" s="46"/>
    </row>
    <row r="6" spans="1:12" s="9" customFormat="1" ht="16.5" customHeight="1" x14ac:dyDescent="0.25">
      <c r="A6" s="23"/>
      <c r="B6" s="24"/>
      <c r="C6" s="10"/>
      <c r="D6" s="10"/>
      <c r="E6" s="10"/>
      <c r="F6" s="10"/>
      <c r="G6" s="10"/>
      <c r="H6" s="10"/>
      <c r="I6" s="46" t="s">
        <v>39</v>
      </c>
      <c r="J6" s="46"/>
      <c r="K6" s="46"/>
      <c r="L6" s="46"/>
    </row>
    <row r="7" spans="1:12" s="9" customFormat="1" ht="20.25" x14ac:dyDescent="0.25">
      <c r="A7" s="23"/>
      <c r="B7" s="24"/>
      <c r="C7" s="10"/>
      <c r="D7" s="10"/>
      <c r="E7" s="10"/>
      <c r="F7" s="10"/>
      <c r="G7" s="10"/>
      <c r="H7" s="10"/>
      <c r="I7" s="46" t="s">
        <v>65</v>
      </c>
      <c r="J7" s="46"/>
      <c r="K7" s="46"/>
      <c r="L7" s="46"/>
    </row>
    <row r="8" spans="1:12" s="9" customFormat="1" ht="18.75" x14ac:dyDescent="0.25">
      <c r="A8" s="23"/>
      <c r="B8" s="24"/>
      <c r="C8" s="10"/>
      <c r="D8" s="10"/>
      <c r="E8" s="10"/>
      <c r="F8" s="10"/>
      <c r="G8" s="10"/>
      <c r="H8" s="10"/>
      <c r="I8" s="16"/>
      <c r="J8" s="16"/>
      <c r="K8" s="16"/>
      <c r="L8" s="11"/>
    </row>
    <row r="9" spans="1:12" s="9" customFormat="1" ht="18.75" x14ac:dyDescent="0.25">
      <c r="A9" s="23"/>
      <c r="B9" s="24"/>
      <c r="C9" s="10"/>
      <c r="D9" s="10"/>
      <c r="E9" s="10"/>
      <c r="F9" s="10"/>
      <c r="G9" s="10"/>
      <c r="H9" s="10"/>
      <c r="I9" s="16"/>
      <c r="J9" s="16"/>
      <c r="K9" s="16"/>
      <c r="L9" s="11"/>
    </row>
    <row r="10" spans="1:12" ht="30" customHeight="1" x14ac:dyDescent="0.25">
      <c r="A10" s="54" t="s">
        <v>29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" customHeight="1" x14ac:dyDescent="0.25">
      <c r="A11" s="41" t="s">
        <v>28</v>
      </c>
      <c r="B11" s="41" t="s">
        <v>27</v>
      </c>
      <c r="C11" s="42" t="s">
        <v>37</v>
      </c>
      <c r="D11" s="42" t="s">
        <v>38</v>
      </c>
      <c r="E11" s="42"/>
      <c r="F11" s="42"/>
      <c r="G11" s="42"/>
      <c r="H11" s="42"/>
      <c r="I11" s="42"/>
      <c r="J11" s="42"/>
      <c r="K11" s="41" t="s">
        <v>64</v>
      </c>
    </row>
    <row r="12" spans="1:12" ht="32.25" customHeight="1" x14ac:dyDescent="0.25">
      <c r="A12" s="41"/>
      <c r="B12" s="41"/>
      <c r="C12" s="42"/>
      <c r="D12" s="1" t="s">
        <v>0</v>
      </c>
      <c r="E12" s="1" t="s">
        <v>1</v>
      </c>
      <c r="F12" s="1" t="s">
        <v>2</v>
      </c>
      <c r="G12" s="1" t="s">
        <v>3</v>
      </c>
      <c r="H12" s="1" t="s">
        <v>4</v>
      </c>
      <c r="I12" s="1" t="s">
        <v>5</v>
      </c>
      <c r="J12" s="1" t="s">
        <v>6</v>
      </c>
      <c r="K12" s="41"/>
    </row>
    <row r="13" spans="1:12" s="4" customFormat="1" ht="33.75" customHeight="1" x14ac:dyDescent="0.25">
      <c r="A13" s="30" t="s">
        <v>66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2" ht="22.5" customHeight="1" x14ac:dyDescent="0.25">
      <c r="A14" s="30" t="s">
        <v>67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2" ht="23.25" customHeight="1" x14ac:dyDescent="0.25">
      <c r="A15" s="30" t="s">
        <v>33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2" x14ac:dyDescent="0.25">
      <c r="A16" s="35" t="s">
        <v>68</v>
      </c>
      <c r="B16" s="17" t="s">
        <v>11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38" t="s">
        <v>13</v>
      </c>
      <c r="L16" s="12"/>
    </row>
    <row r="17" spans="1:12" ht="75" x14ac:dyDescent="0.25">
      <c r="A17" s="36"/>
      <c r="B17" s="17" t="s">
        <v>43</v>
      </c>
      <c r="C17" s="18">
        <f t="shared" ref="C17:C28" si="0">SUM(D17:J17)</f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39"/>
      <c r="L17" s="12"/>
    </row>
    <row r="18" spans="1:12" ht="75" x14ac:dyDescent="0.25">
      <c r="A18" s="36"/>
      <c r="B18" s="17" t="s">
        <v>42</v>
      </c>
      <c r="C18" s="18">
        <f t="shared" si="0"/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39"/>
      <c r="L18" s="12"/>
    </row>
    <row r="19" spans="1:12" ht="30" x14ac:dyDescent="0.25">
      <c r="A19" s="36"/>
      <c r="B19" s="17" t="s">
        <v>10</v>
      </c>
      <c r="C19" s="18">
        <f t="shared" si="0"/>
        <v>0</v>
      </c>
      <c r="D19" s="18">
        <v>0</v>
      </c>
      <c r="E19" s="18">
        <f t="shared" ref="E19:J19" si="1">D19</f>
        <v>0</v>
      </c>
      <c r="F19" s="18">
        <f t="shared" si="1"/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39"/>
      <c r="L19" s="12"/>
    </row>
    <row r="20" spans="1:12" ht="30" x14ac:dyDescent="0.25">
      <c r="A20" s="37"/>
      <c r="B20" s="17" t="s">
        <v>9</v>
      </c>
      <c r="C20" s="18">
        <f t="shared" si="0"/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40"/>
      <c r="L20" s="12"/>
    </row>
    <row r="21" spans="1:12" x14ac:dyDescent="0.25">
      <c r="A21" s="35" t="s">
        <v>26</v>
      </c>
      <c r="B21" s="17" t="s">
        <v>11</v>
      </c>
      <c r="C21" s="18">
        <f t="shared" si="0"/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38" t="s">
        <v>13</v>
      </c>
      <c r="L21" s="12"/>
    </row>
    <row r="22" spans="1:12" ht="75" x14ac:dyDescent="0.25">
      <c r="A22" s="36"/>
      <c r="B22" s="17" t="s">
        <v>44</v>
      </c>
      <c r="C22" s="18">
        <f t="shared" si="0"/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39"/>
      <c r="L22" s="12"/>
    </row>
    <row r="23" spans="1:12" ht="75" x14ac:dyDescent="0.25">
      <c r="A23" s="36"/>
      <c r="B23" s="17" t="s">
        <v>42</v>
      </c>
      <c r="C23" s="18">
        <f t="shared" si="0"/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39"/>
      <c r="L23" s="12"/>
    </row>
    <row r="24" spans="1:12" ht="30" x14ac:dyDescent="0.25">
      <c r="A24" s="36"/>
      <c r="B24" s="17" t="s">
        <v>10</v>
      </c>
      <c r="C24" s="18">
        <f t="shared" si="0"/>
        <v>0</v>
      </c>
      <c r="D24" s="18">
        <v>0</v>
      </c>
      <c r="E24" s="18">
        <f>D24</f>
        <v>0</v>
      </c>
      <c r="F24" s="18">
        <f>E24</f>
        <v>0</v>
      </c>
      <c r="G24" s="18">
        <f t="shared" ref="G24:J24" si="2">F24</f>
        <v>0</v>
      </c>
      <c r="H24" s="18">
        <f t="shared" si="2"/>
        <v>0</v>
      </c>
      <c r="I24" s="18">
        <f t="shared" si="2"/>
        <v>0</v>
      </c>
      <c r="J24" s="18">
        <f t="shared" si="2"/>
        <v>0</v>
      </c>
      <c r="K24" s="39"/>
      <c r="L24" s="12"/>
    </row>
    <row r="25" spans="1:12" ht="30" x14ac:dyDescent="0.25">
      <c r="A25" s="37"/>
      <c r="B25" s="17" t="s">
        <v>9</v>
      </c>
      <c r="C25" s="18">
        <f t="shared" si="0"/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40"/>
      <c r="L25" s="12"/>
    </row>
    <row r="26" spans="1:12" x14ac:dyDescent="0.25">
      <c r="A26" s="35" t="s">
        <v>48</v>
      </c>
      <c r="B26" s="17" t="s">
        <v>11</v>
      </c>
      <c r="C26" s="18">
        <f t="shared" si="0"/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38" t="s">
        <v>13</v>
      </c>
      <c r="L26" s="12"/>
    </row>
    <row r="27" spans="1:12" ht="75" x14ac:dyDescent="0.25">
      <c r="A27" s="36"/>
      <c r="B27" s="17" t="s">
        <v>45</v>
      </c>
      <c r="C27" s="18">
        <f t="shared" si="0"/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39"/>
      <c r="L27" s="12"/>
    </row>
    <row r="28" spans="1:12" ht="75" x14ac:dyDescent="0.25">
      <c r="A28" s="36"/>
      <c r="B28" s="17" t="s">
        <v>46</v>
      </c>
      <c r="C28" s="18">
        <f t="shared" si="0"/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39"/>
      <c r="L28" s="12"/>
    </row>
    <row r="29" spans="1:12" ht="30" x14ac:dyDescent="0.25">
      <c r="A29" s="36"/>
      <c r="B29" s="17" t="s">
        <v>10</v>
      </c>
      <c r="C29" s="18">
        <v>0</v>
      </c>
      <c r="D29" s="18">
        <v>0</v>
      </c>
      <c r="E29" s="18">
        <f t="shared" ref="E29:J29" si="3">D29</f>
        <v>0</v>
      </c>
      <c r="F29" s="18">
        <f t="shared" si="3"/>
        <v>0</v>
      </c>
      <c r="G29" s="18">
        <f t="shared" si="3"/>
        <v>0</v>
      </c>
      <c r="H29" s="18">
        <f t="shared" si="3"/>
        <v>0</v>
      </c>
      <c r="I29" s="18">
        <f t="shared" si="3"/>
        <v>0</v>
      </c>
      <c r="J29" s="18">
        <f t="shared" si="3"/>
        <v>0</v>
      </c>
      <c r="K29" s="39"/>
      <c r="L29" s="12"/>
    </row>
    <row r="30" spans="1:12" ht="30" x14ac:dyDescent="0.25">
      <c r="A30" s="37"/>
      <c r="B30" s="17" t="s">
        <v>9</v>
      </c>
      <c r="C30" s="18">
        <f>SUM(D30:J30)</f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40"/>
      <c r="L30" s="12"/>
    </row>
    <row r="31" spans="1:12" x14ac:dyDescent="0.25">
      <c r="A31" s="48" t="s">
        <v>25</v>
      </c>
      <c r="B31" s="49"/>
      <c r="C31" s="49"/>
      <c r="D31" s="49"/>
      <c r="E31" s="49"/>
      <c r="F31" s="49"/>
      <c r="G31" s="49"/>
      <c r="H31" s="49"/>
      <c r="I31" s="49"/>
      <c r="J31" s="49"/>
      <c r="K31" s="50"/>
      <c r="L31" s="12"/>
    </row>
    <row r="32" spans="1:12" x14ac:dyDescent="0.25">
      <c r="A32" s="35" t="s">
        <v>70</v>
      </c>
      <c r="B32" s="17" t="s">
        <v>11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38" t="s">
        <v>13</v>
      </c>
      <c r="L32" s="12"/>
    </row>
    <row r="33" spans="1:12" ht="75" x14ac:dyDescent="0.25">
      <c r="A33" s="36"/>
      <c r="B33" s="17" t="s">
        <v>43</v>
      </c>
      <c r="C33" s="18">
        <f>SUM(D33:J33)</f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39"/>
      <c r="L33" s="12"/>
    </row>
    <row r="34" spans="1:12" ht="75" x14ac:dyDescent="0.25">
      <c r="A34" s="36"/>
      <c r="B34" s="17" t="s">
        <v>42</v>
      </c>
      <c r="C34" s="18">
        <f>SUM(D34:J34)</f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39"/>
      <c r="L34" s="12"/>
    </row>
    <row r="35" spans="1:12" ht="30" x14ac:dyDescent="0.25">
      <c r="A35" s="36"/>
      <c r="B35" s="17" t="s">
        <v>10</v>
      </c>
      <c r="C35" s="18">
        <v>0</v>
      </c>
      <c r="D35" s="18">
        <v>0</v>
      </c>
      <c r="E35" s="18">
        <f t="shared" ref="E35:J35" si="4">D35</f>
        <v>0</v>
      </c>
      <c r="F35" s="18">
        <f t="shared" si="4"/>
        <v>0</v>
      </c>
      <c r="G35" s="18">
        <f t="shared" si="4"/>
        <v>0</v>
      </c>
      <c r="H35" s="18">
        <f t="shared" si="4"/>
        <v>0</v>
      </c>
      <c r="I35" s="18">
        <f t="shared" si="4"/>
        <v>0</v>
      </c>
      <c r="J35" s="18">
        <f t="shared" si="4"/>
        <v>0</v>
      </c>
      <c r="K35" s="39"/>
      <c r="L35" s="12"/>
    </row>
    <row r="36" spans="1:12" ht="30" x14ac:dyDescent="0.25">
      <c r="A36" s="37"/>
      <c r="B36" s="17" t="s">
        <v>9</v>
      </c>
      <c r="C36" s="18">
        <f>SUM(D36:J36)</f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40"/>
      <c r="L36" s="12"/>
    </row>
    <row r="37" spans="1:12" x14ac:dyDescent="0.25">
      <c r="A37" s="48" t="s">
        <v>35</v>
      </c>
      <c r="B37" s="49"/>
      <c r="C37" s="49"/>
      <c r="D37" s="49"/>
      <c r="E37" s="49"/>
      <c r="F37" s="49"/>
      <c r="G37" s="49"/>
      <c r="H37" s="49"/>
      <c r="I37" s="49"/>
      <c r="J37" s="49"/>
      <c r="K37" s="50"/>
      <c r="L37" s="12"/>
    </row>
    <row r="38" spans="1:12" s="8" customFormat="1" x14ac:dyDescent="0.25">
      <c r="A38" s="35" t="s">
        <v>69</v>
      </c>
      <c r="B38" s="17" t="s">
        <v>11</v>
      </c>
      <c r="C38" s="18">
        <f>SUM(D38:J38)</f>
        <v>238635040.13000005</v>
      </c>
      <c r="D38" s="18">
        <f>D39+D40+D41+D42</f>
        <v>43948824.609999999</v>
      </c>
      <c r="E38" s="18">
        <f t="shared" ref="E38:I38" si="5">E39+E40+E41+E42</f>
        <v>33395283.93</v>
      </c>
      <c r="F38" s="18">
        <f t="shared" si="5"/>
        <v>33409013.149999999</v>
      </c>
      <c r="G38" s="18">
        <f t="shared" si="5"/>
        <v>31970479.609999999</v>
      </c>
      <c r="H38" s="18">
        <f t="shared" si="5"/>
        <v>31970479.609999999</v>
      </c>
      <c r="I38" s="18">
        <f t="shared" si="5"/>
        <v>31970479.609999999</v>
      </c>
      <c r="J38" s="18">
        <f>J39+J40+J41+J42</f>
        <v>31970479.609999999</v>
      </c>
      <c r="K38" s="38" t="s">
        <v>13</v>
      </c>
      <c r="L38" s="12"/>
    </row>
    <row r="39" spans="1:12" ht="75" x14ac:dyDescent="0.25">
      <c r="A39" s="36"/>
      <c r="B39" s="17" t="s">
        <v>43</v>
      </c>
      <c r="C39" s="18">
        <f t="shared" ref="C39:C42" si="6">SUM(D39:J39)</f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39"/>
      <c r="L39" s="12"/>
    </row>
    <row r="40" spans="1:12" ht="75" x14ac:dyDescent="0.25">
      <c r="A40" s="36"/>
      <c r="B40" s="17" t="s">
        <v>42</v>
      </c>
      <c r="C40" s="18">
        <f t="shared" si="6"/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39"/>
      <c r="L40" s="12"/>
    </row>
    <row r="41" spans="1:12" ht="30" x14ac:dyDescent="0.25">
      <c r="A41" s="36"/>
      <c r="B41" s="17" t="s">
        <v>10</v>
      </c>
      <c r="C41" s="18">
        <f t="shared" si="6"/>
        <v>238635040.13000005</v>
      </c>
      <c r="D41" s="27">
        <f>33198824.61+750000+10000000</f>
        <v>43948824.609999999</v>
      </c>
      <c r="E41" s="27">
        <v>33395283.93</v>
      </c>
      <c r="F41" s="27">
        <v>33409013.149999999</v>
      </c>
      <c r="G41" s="18">
        <f>31970479.61</f>
        <v>31970479.609999999</v>
      </c>
      <c r="H41" s="18">
        <f>G41</f>
        <v>31970479.609999999</v>
      </c>
      <c r="I41" s="18">
        <f t="shared" ref="I41" si="7">H41</f>
        <v>31970479.609999999</v>
      </c>
      <c r="J41" s="18">
        <f>I41</f>
        <v>31970479.609999999</v>
      </c>
      <c r="K41" s="39"/>
      <c r="L41" s="12"/>
    </row>
    <row r="42" spans="1:12" ht="30" x14ac:dyDescent="0.25">
      <c r="A42" s="37"/>
      <c r="B42" s="17" t="s">
        <v>9</v>
      </c>
      <c r="C42" s="18">
        <f t="shared" si="6"/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40"/>
      <c r="L42" s="12"/>
    </row>
    <row r="43" spans="1:12" ht="30" customHeight="1" x14ac:dyDescent="0.25">
      <c r="A43" s="35" t="s">
        <v>24</v>
      </c>
      <c r="B43" s="17" t="s">
        <v>11</v>
      </c>
      <c r="C43" s="18">
        <f>SUM(D43:J43)</f>
        <v>238635040.13000005</v>
      </c>
      <c r="D43" s="18">
        <f t="shared" ref="D43:J43" si="8">D16+D21+D26+D32+D38</f>
        <v>43948824.609999999</v>
      </c>
      <c r="E43" s="18">
        <f t="shared" si="8"/>
        <v>33395283.93</v>
      </c>
      <c r="F43" s="18">
        <f t="shared" si="8"/>
        <v>33409013.149999999</v>
      </c>
      <c r="G43" s="18">
        <f t="shared" si="8"/>
        <v>31970479.609999999</v>
      </c>
      <c r="H43" s="18">
        <f t="shared" si="8"/>
        <v>31970479.609999999</v>
      </c>
      <c r="I43" s="18">
        <f t="shared" si="8"/>
        <v>31970479.609999999</v>
      </c>
      <c r="J43" s="18">
        <f t="shared" si="8"/>
        <v>31970479.609999999</v>
      </c>
      <c r="K43" s="38" t="s">
        <v>13</v>
      </c>
      <c r="L43" s="12"/>
    </row>
    <row r="44" spans="1:12" ht="75" x14ac:dyDescent="0.25">
      <c r="A44" s="36"/>
      <c r="B44" s="28" t="s">
        <v>47</v>
      </c>
      <c r="C44" s="29">
        <f t="shared" ref="C44:C45" si="9">SUM(D44:J44)</f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39"/>
      <c r="L44" s="12"/>
    </row>
    <row r="45" spans="1:12" ht="75" x14ac:dyDescent="0.25">
      <c r="A45" s="36"/>
      <c r="B45" s="28" t="s">
        <v>42</v>
      </c>
      <c r="C45" s="29">
        <f t="shared" si="9"/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39"/>
      <c r="L45" s="12"/>
    </row>
    <row r="46" spans="1:12" ht="30" x14ac:dyDescent="0.25">
      <c r="A46" s="36"/>
      <c r="B46" s="28" t="s">
        <v>10</v>
      </c>
      <c r="C46" s="29">
        <f>SUM(D46:J46)</f>
        <v>238635040.13000005</v>
      </c>
      <c r="D46" s="29">
        <f t="shared" ref="D46:J46" si="10">D19+D24+D29+D35+D41</f>
        <v>43948824.609999999</v>
      </c>
      <c r="E46" s="29">
        <f t="shared" si="10"/>
        <v>33395283.93</v>
      </c>
      <c r="F46" s="29">
        <f t="shared" si="10"/>
        <v>33409013.149999999</v>
      </c>
      <c r="G46" s="29">
        <f t="shared" si="10"/>
        <v>31970479.609999999</v>
      </c>
      <c r="H46" s="29">
        <f t="shared" si="10"/>
        <v>31970479.609999999</v>
      </c>
      <c r="I46" s="29">
        <f t="shared" si="10"/>
        <v>31970479.609999999</v>
      </c>
      <c r="J46" s="29">
        <f t="shared" si="10"/>
        <v>31970479.609999999</v>
      </c>
      <c r="K46" s="39"/>
      <c r="L46" s="12"/>
    </row>
    <row r="47" spans="1:12" ht="30" x14ac:dyDescent="0.25">
      <c r="A47" s="37"/>
      <c r="B47" s="28" t="s">
        <v>9</v>
      </c>
      <c r="C47" s="29">
        <f t="shared" ref="C47" si="11">SUM(D47:J47)</f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40"/>
      <c r="L47" s="12"/>
    </row>
    <row r="48" spans="1:12" x14ac:dyDescent="0.25">
      <c r="A48" s="30" t="s">
        <v>32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12"/>
    </row>
    <row r="49" spans="1:12" x14ac:dyDescent="0.25">
      <c r="A49" s="30" t="s">
        <v>23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12"/>
    </row>
    <row r="50" spans="1:12" s="8" customFormat="1" x14ac:dyDescent="0.25">
      <c r="A50" s="35" t="s">
        <v>71</v>
      </c>
      <c r="B50" s="17" t="s">
        <v>11</v>
      </c>
      <c r="C50" s="18">
        <f>C51+C52+C53+C54</f>
        <v>273253485.48000002</v>
      </c>
      <c r="D50" s="18">
        <f t="shared" ref="D50:J50" si="12">D51+D52+D54+D53</f>
        <v>22936019.030000001</v>
      </c>
      <c r="E50" s="18">
        <f t="shared" si="12"/>
        <v>16921169.02</v>
      </c>
      <c r="F50" s="18">
        <f t="shared" si="12"/>
        <v>16879969.02</v>
      </c>
      <c r="G50" s="18">
        <f t="shared" si="12"/>
        <v>42282273.329999998</v>
      </c>
      <c r="H50" s="18">
        <f t="shared" si="12"/>
        <v>49818630.539999999</v>
      </c>
      <c r="I50" s="18">
        <f>I51+I52+I54+I53</f>
        <v>57928018.359999999</v>
      </c>
      <c r="J50" s="18">
        <f t="shared" si="12"/>
        <v>66487406.18</v>
      </c>
      <c r="K50" s="31" t="s">
        <v>13</v>
      </c>
      <c r="L50" s="12"/>
    </row>
    <row r="51" spans="1:12" ht="75" x14ac:dyDescent="0.25">
      <c r="A51" s="36"/>
      <c r="B51" s="17" t="s">
        <v>43</v>
      </c>
      <c r="C51" s="18">
        <f>SUM(D51:J51)</f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32"/>
      <c r="L51" s="12"/>
    </row>
    <row r="52" spans="1:12" ht="75" x14ac:dyDescent="0.25">
      <c r="A52" s="36"/>
      <c r="B52" s="17" t="s">
        <v>42</v>
      </c>
      <c r="C52" s="18">
        <f>SUM(D52:J52)</f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32"/>
      <c r="L52" s="12"/>
    </row>
    <row r="53" spans="1:12" ht="30" x14ac:dyDescent="0.25">
      <c r="A53" s="36"/>
      <c r="B53" s="17" t="s">
        <v>10</v>
      </c>
      <c r="C53" s="18">
        <f>SUM(D53:J53)</f>
        <v>273253485.48000002</v>
      </c>
      <c r="D53" s="27">
        <f>20936019.02+1600000+400000.01</f>
        <v>22936019.030000001</v>
      </c>
      <c r="E53" s="27">
        <v>16921169.02</v>
      </c>
      <c r="F53" s="27">
        <v>16879969.02</v>
      </c>
      <c r="G53" s="18">
        <v>42282273.329999998</v>
      </c>
      <c r="H53" s="18">
        <v>49818630.539999999</v>
      </c>
      <c r="I53" s="18">
        <v>57928018.359999999</v>
      </c>
      <c r="J53" s="18">
        <v>66487406.18</v>
      </c>
      <c r="K53" s="32"/>
      <c r="L53" s="12"/>
    </row>
    <row r="54" spans="1:12" ht="30" x14ac:dyDescent="0.25">
      <c r="A54" s="37"/>
      <c r="B54" s="17" t="s">
        <v>9</v>
      </c>
      <c r="C54" s="18">
        <f>SUM(D54:J54)</f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33"/>
      <c r="L54" s="12"/>
    </row>
    <row r="55" spans="1:12" s="8" customFormat="1" x14ac:dyDescent="0.25">
      <c r="A55" s="35" t="s">
        <v>49</v>
      </c>
      <c r="B55" s="25" t="s">
        <v>11</v>
      </c>
      <c r="C55" s="26">
        <f t="shared" ref="C55:J55" si="13">C56+C57+C58+C59</f>
        <v>15586775.037699999</v>
      </c>
      <c r="D55" s="26">
        <f t="shared" si="13"/>
        <v>1284822</v>
      </c>
      <c r="E55" s="26">
        <f t="shared" si="13"/>
        <v>1284822</v>
      </c>
      <c r="F55" s="26">
        <f t="shared" si="13"/>
        <v>1284822</v>
      </c>
      <c r="G55" s="26">
        <f t="shared" si="13"/>
        <v>2461922.9299999997</v>
      </c>
      <c r="H55" s="26">
        <f t="shared" si="13"/>
        <v>2783686.8599999994</v>
      </c>
      <c r="I55" s="26">
        <f t="shared" si="13"/>
        <v>3090128.6999999993</v>
      </c>
      <c r="J55" s="26">
        <f t="shared" si="13"/>
        <v>3396570.5477000009</v>
      </c>
      <c r="K55" s="31" t="s">
        <v>13</v>
      </c>
      <c r="L55" s="12"/>
    </row>
    <row r="56" spans="1:12" ht="75" x14ac:dyDescent="0.25">
      <c r="A56" s="36"/>
      <c r="B56" s="25" t="s">
        <v>43</v>
      </c>
      <c r="C56" s="26">
        <f>SUM(D56:J56)</f>
        <v>0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32"/>
      <c r="L56" s="12"/>
    </row>
    <row r="57" spans="1:12" ht="75" x14ac:dyDescent="0.25">
      <c r="A57" s="36"/>
      <c r="B57" s="25" t="s">
        <v>42</v>
      </c>
      <c r="C57" s="26">
        <f>SUM(D57:J57)</f>
        <v>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32"/>
      <c r="L57" s="12"/>
    </row>
    <row r="58" spans="1:12" ht="30" x14ac:dyDescent="0.25">
      <c r="A58" s="36"/>
      <c r="B58" s="25" t="s">
        <v>10</v>
      </c>
      <c r="C58" s="26">
        <f>SUM(D58:J58)</f>
        <v>15586775.037699999</v>
      </c>
      <c r="D58" s="27">
        <v>1284822</v>
      </c>
      <c r="E58" s="27">
        <v>1284822</v>
      </c>
      <c r="F58" s="27">
        <v>1284822</v>
      </c>
      <c r="G58" s="26">
        <v>2461922.9299999997</v>
      </c>
      <c r="H58" s="26">
        <v>2783686.8599999994</v>
      </c>
      <c r="I58" s="26">
        <v>3090128.6999999993</v>
      </c>
      <c r="J58" s="26">
        <v>3396570.5477000009</v>
      </c>
      <c r="K58" s="32"/>
      <c r="L58" s="12"/>
    </row>
    <row r="59" spans="1:12" ht="30" x14ac:dyDescent="0.25">
      <c r="A59" s="37"/>
      <c r="B59" s="25" t="s">
        <v>9</v>
      </c>
      <c r="C59" s="26">
        <f>SUM(D59:J59)</f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33"/>
      <c r="L59" s="12"/>
    </row>
    <row r="60" spans="1:12" x14ac:dyDescent="0.25">
      <c r="A60" s="48" t="s">
        <v>22</v>
      </c>
      <c r="B60" s="52"/>
      <c r="C60" s="52"/>
      <c r="D60" s="52"/>
      <c r="E60" s="52"/>
      <c r="F60" s="52"/>
      <c r="G60" s="52"/>
      <c r="H60" s="52"/>
      <c r="I60" s="52"/>
      <c r="J60" s="53"/>
      <c r="K60" s="19"/>
      <c r="L60" s="12"/>
    </row>
    <row r="61" spans="1:12" s="8" customFormat="1" x14ac:dyDescent="0.25">
      <c r="A61" s="30" t="s">
        <v>50</v>
      </c>
      <c r="B61" s="25" t="s">
        <v>11</v>
      </c>
      <c r="C61" s="26">
        <f>C62+C63+C64+C65</f>
        <v>329614364.90000004</v>
      </c>
      <c r="D61" s="26">
        <f t="shared" ref="D61:J61" si="14">D62+D63+D64+D65</f>
        <v>55987753.509999998</v>
      </c>
      <c r="E61" s="26">
        <f t="shared" si="14"/>
        <v>34127317.030000001</v>
      </c>
      <c r="F61" s="26">
        <f t="shared" si="14"/>
        <v>34170724.030000001</v>
      </c>
      <c r="G61" s="26">
        <f t="shared" si="14"/>
        <v>49398534.899999999</v>
      </c>
      <c r="H61" s="26">
        <f t="shared" si="14"/>
        <v>50719047.460000001</v>
      </c>
      <c r="I61" s="26">
        <f t="shared" si="14"/>
        <v>51976678.479999997</v>
      </c>
      <c r="J61" s="26">
        <f t="shared" si="14"/>
        <v>53234309.490000002</v>
      </c>
      <c r="K61" s="31" t="s">
        <v>13</v>
      </c>
      <c r="L61" s="12"/>
    </row>
    <row r="62" spans="1:12" ht="75" x14ac:dyDescent="0.25">
      <c r="A62" s="30"/>
      <c r="B62" s="25" t="s">
        <v>43</v>
      </c>
      <c r="C62" s="26">
        <f t="shared" ref="C62:C75" si="15">SUM(D62:J62)</f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32"/>
      <c r="L62" s="12"/>
    </row>
    <row r="63" spans="1:12" ht="75" x14ac:dyDescent="0.25">
      <c r="A63" s="30"/>
      <c r="B63" s="25" t="s">
        <v>42</v>
      </c>
      <c r="C63" s="26">
        <f t="shared" si="15"/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32"/>
      <c r="L63" s="12"/>
    </row>
    <row r="64" spans="1:12" ht="30" x14ac:dyDescent="0.25">
      <c r="A64" s="30"/>
      <c r="B64" s="25" t="s">
        <v>10</v>
      </c>
      <c r="C64" s="26">
        <f t="shared" si="15"/>
        <v>329614364.90000004</v>
      </c>
      <c r="D64" s="27">
        <f>50537753.51+5450000</f>
        <v>55987753.509999998</v>
      </c>
      <c r="E64" s="27">
        <v>34127317.030000001</v>
      </c>
      <c r="F64" s="27">
        <v>34170724.030000001</v>
      </c>
      <c r="G64" s="26">
        <v>49398534.899999999</v>
      </c>
      <c r="H64" s="26">
        <v>50719047.460000001</v>
      </c>
      <c r="I64" s="26">
        <v>51976678.479999997</v>
      </c>
      <c r="J64" s="26">
        <v>53234309.490000002</v>
      </c>
      <c r="K64" s="32"/>
      <c r="L64" s="12"/>
    </row>
    <row r="65" spans="1:12" ht="30" x14ac:dyDescent="0.25">
      <c r="A65" s="30"/>
      <c r="B65" s="25" t="s">
        <v>9</v>
      </c>
      <c r="C65" s="26">
        <f t="shared" si="15"/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33"/>
      <c r="L65" s="12"/>
    </row>
    <row r="66" spans="1:12" x14ac:dyDescent="0.25">
      <c r="A66" s="30" t="s">
        <v>21</v>
      </c>
      <c r="B66" s="17" t="s">
        <v>11</v>
      </c>
      <c r="C66" s="18">
        <f t="shared" si="15"/>
        <v>0</v>
      </c>
      <c r="D66" s="18">
        <f t="shared" ref="D66:J66" si="16">SUM(D67:D70)</f>
        <v>0</v>
      </c>
      <c r="E66" s="18">
        <f t="shared" si="16"/>
        <v>0</v>
      </c>
      <c r="F66" s="18">
        <f t="shared" si="16"/>
        <v>0</v>
      </c>
      <c r="G66" s="18">
        <f t="shared" si="16"/>
        <v>0</v>
      </c>
      <c r="H66" s="18">
        <f t="shared" si="16"/>
        <v>0</v>
      </c>
      <c r="I66" s="18">
        <f t="shared" si="16"/>
        <v>0</v>
      </c>
      <c r="J66" s="18">
        <f t="shared" si="16"/>
        <v>0</v>
      </c>
      <c r="K66" s="31" t="s">
        <v>13</v>
      </c>
      <c r="L66" s="12"/>
    </row>
    <row r="67" spans="1:12" ht="75" x14ac:dyDescent="0.25">
      <c r="A67" s="30"/>
      <c r="B67" s="17" t="s">
        <v>43</v>
      </c>
      <c r="C67" s="18">
        <f t="shared" si="15"/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32"/>
      <c r="L67" s="12"/>
    </row>
    <row r="68" spans="1:12" ht="75" x14ac:dyDescent="0.25">
      <c r="A68" s="30"/>
      <c r="B68" s="17" t="s">
        <v>42</v>
      </c>
      <c r="C68" s="18">
        <f t="shared" si="15"/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32"/>
      <c r="L68" s="12"/>
    </row>
    <row r="69" spans="1:12" ht="30" x14ac:dyDescent="0.25">
      <c r="A69" s="30"/>
      <c r="B69" s="17" t="s">
        <v>10</v>
      </c>
      <c r="C69" s="18">
        <f t="shared" si="15"/>
        <v>0</v>
      </c>
      <c r="D69" s="18">
        <v>0</v>
      </c>
      <c r="E69" s="18">
        <f t="shared" ref="E69:J69" si="17">D69</f>
        <v>0</v>
      </c>
      <c r="F69" s="18">
        <f t="shared" si="17"/>
        <v>0</v>
      </c>
      <c r="G69" s="18">
        <f t="shared" si="17"/>
        <v>0</v>
      </c>
      <c r="H69" s="18">
        <f t="shared" si="17"/>
        <v>0</v>
      </c>
      <c r="I69" s="18">
        <f t="shared" si="17"/>
        <v>0</v>
      </c>
      <c r="J69" s="18">
        <f t="shared" si="17"/>
        <v>0</v>
      </c>
      <c r="K69" s="32"/>
      <c r="L69" s="12"/>
    </row>
    <row r="70" spans="1:12" ht="30" x14ac:dyDescent="0.25">
      <c r="A70" s="30"/>
      <c r="B70" s="17" t="s">
        <v>9</v>
      </c>
      <c r="C70" s="18">
        <f t="shared" si="15"/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33"/>
      <c r="L70" s="12"/>
    </row>
    <row r="71" spans="1:12" x14ac:dyDescent="0.25">
      <c r="A71" s="30" t="s">
        <v>20</v>
      </c>
      <c r="B71" s="17" t="s">
        <v>11</v>
      </c>
      <c r="C71" s="18">
        <f t="shared" si="15"/>
        <v>0</v>
      </c>
      <c r="D71" s="18">
        <f t="shared" ref="D71:J71" si="18">D72+D73+D74+D75</f>
        <v>0</v>
      </c>
      <c r="E71" s="18">
        <f t="shared" si="18"/>
        <v>0</v>
      </c>
      <c r="F71" s="18">
        <f t="shared" si="18"/>
        <v>0</v>
      </c>
      <c r="G71" s="18">
        <f t="shared" si="18"/>
        <v>0</v>
      </c>
      <c r="H71" s="18">
        <f t="shared" si="18"/>
        <v>0</v>
      </c>
      <c r="I71" s="18">
        <f t="shared" si="18"/>
        <v>0</v>
      </c>
      <c r="J71" s="18">
        <f t="shared" si="18"/>
        <v>0</v>
      </c>
      <c r="K71" s="34" t="s">
        <v>13</v>
      </c>
      <c r="L71" s="12"/>
    </row>
    <row r="72" spans="1:12" ht="75" x14ac:dyDescent="0.25">
      <c r="A72" s="30"/>
      <c r="B72" s="17" t="s">
        <v>43</v>
      </c>
      <c r="C72" s="18">
        <f t="shared" si="15"/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34"/>
      <c r="L72" s="12"/>
    </row>
    <row r="73" spans="1:12" ht="75" x14ac:dyDescent="0.25">
      <c r="A73" s="30"/>
      <c r="B73" s="17" t="s">
        <v>42</v>
      </c>
      <c r="C73" s="18">
        <f t="shared" si="15"/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34"/>
      <c r="L73" s="12"/>
    </row>
    <row r="74" spans="1:12" ht="30" x14ac:dyDescent="0.25">
      <c r="A74" s="30"/>
      <c r="B74" s="17" t="s">
        <v>10</v>
      </c>
      <c r="C74" s="18">
        <f t="shared" si="15"/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34"/>
      <c r="L74" s="12"/>
    </row>
    <row r="75" spans="1:12" ht="30" x14ac:dyDescent="0.25">
      <c r="A75" s="30"/>
      <c r="B75" s="17" t="s">
        <v>9</v>
      </c>
      <c r="C75" s="18">
        <f t="shared" si="15"/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34"/>
      <c r="L75" s="12"/>
    </row>
    <row r="76" spans="1:12" x14ac:dyDescent="0.25">
      <c r="A76" s="48" t="s">
        <v>19</v>
      </c>
      <c r="B76" s="49"/>
      <c r="C76" s="49"/>
      <c r="D76" s="49"/>
      <c r="E76" s="49"/>
      <c r="F76" s="49"/>
      <c r="G76" s="49"/>
      <c r="H76" s="49"/>
      <c r="I76" s="49"/>
      <c r="J76" s="49"/>
      <c r="K76" s="50"/>
      <c r="L76" s="12"/>
    </row>
    <row r="77" spans="1:12" s="8" customFormat="1" x14ac:dyDescent="0.25">
      <c r="A77" s="35" t="s">
        <v>18</v>
      </c>
      <c r="B77" s="17" t="s">
        <v>11</v>
      </c>
      <c r="C77" s="18">
        <f t="shared" ref="C77:C86" si="19">SUM(D77:J77)</f>
        <v>95084994.580000013</v>
      </c>
      <c r="D77" s="18">
        <f t="shared" ref="D77:J77" si="20">D78+D79+D80+D81</f>
        <v>13058488.91</v>
      </c>
      <c r="E77" s="18">
        <f t="shared" si="20"/>
        <v>13058488.91</v>
      </c>
      <c r="F77" s="18">
        <f t="shared" si="20"/>
        <v>13058488.91</v>
      </c>
      <c r="G77" s="18">
        <f t="shared" si="20"/>
        <v>13358046.880000001</v>
      </c>
      <c r="H77" s="18">
        <f t="shared" si="20"/>
        <v>13781007.42</v>
      </c>
      <c r="I77" s="18">
        <f t="shared" si="20"/>
        <v>14183826.99</v>
      </c>
      <c r="J77" s="18">
        <f t="shared" si="20"/>
        <v>14586646.560000001</v>
      </c>
      <c r="K77" s="43" t="s">
        <v>13</v>
      </c>
      <c r="L77" s="12"/>
    </row>
    <row r="78" spans="1:12" ht="75" x14ac:dyDescent="0.25">
      <c r="A78" s="36"/>
      <c r="B78" s="17" t="s">
        <v>43</v>
      </c>
      <c r="C78" s="18">
        <f t="shared" si="19"/>
        <v>0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44"/>
      <c r="L78" s="12"/>
    </row>
    <row r="79" spans="1:12" ht="75" x14ac:dyDescent="0.25">
      <c r="A79" s="36"/>
      <c r="B79" s="17" t="s">
        <v>42</v>
      </c>
      <c r="C79" s="18">
        <f t="shared" si="19"/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44"/>
      <c r="L79" s="12"/>
    </row>
    <row r="80" spans="1:12" ht="30" x14ac:dyDescent="0.25">
      <c r="A80" s="36"/>
      <c r="B80" s="17" t="s">
        <v>10</v>
      </c>
      <c r="C80" s="18">
        <f t="shared" si="19"/>
        <v>95084994.580000013</v>
      </c>
      <c r="D80" s="27">
        <v>13058488.91</v>
      </c>
      <c r="E80" s="27">
        <v>13058488.91</v>
      </c>
      <c r="F80" s="27">
        <v>13058488.91</v>
      </c>
      <c r="G80" s="18">
        <v>13358046.880000001</v>
      </c>
      <c r="H80" s="18">
        <v>13781007.42</v>
      </c>
      <c r="I80" s="18">
        <v>14183826.99</v>
      </c>
      <c r="J80" s="18">
        <v>14586646.560000001</v>
      </c>
      <c r="K80" s="44"/>
      <c r="L80" s="12"/>
    </row>
    <row r="81" spans="1:12" ht="30" x14ac:dyDescent="0.25">
      <c r="A81" s="37"/>
      <c r="B81" s="17" t="s">
        <v>9</v>
      </c>
      <c r="C81" s="18">
        <f t="shared" si="19"/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45"/>
      <c r="L81" s="12"/>
    </row>
    <row r="82" spans="1:12" x14ac:dyDescent="0.25">
      <c r="A82" s="30" t="s">
        <v>17</v>
      </c>
      <c r="B82" s="17" t="s">
        <v>11</v>
      </c>
      <c r="C82" s="18">
        <f t="shared" si="19"/>
        <v>0</v>
      </c>
      <c r="D82" s="18">
        <f t="shared" ref="D82:J82" si="21">D83+D84+D85+D86</f>
        <v>0</v>
      </c>
      <c r="E82" s="18">
        <f t="shared" si="21"/>
        <v>0</v>
      </c>
      <c r="F82" s="18">
        <f t="shared" si="21"/>
        <v>0</v>
      </c>
      <c r="G82" s="18">
        <f t="shared" si="21"/>
        <v>0</v>
      </c>
      <c r="H82" s="18">
        <f t="shared" si="21"/>
        <v>0</v>
      </c>
      <c r="I82" s="18">
        <f t="shared" si="21"/>
        <v>0</v>
      </c>
      <c r="J82" s="18">
        <f t="shared" si="21"/>
        <v>0</v>
      </c>
      <c r="K82" s="34" t="s">
        <v>13</v>
      </c>
      <c r="L82" s="12"/>
    </row>
    <row r="83" spans="1:12" ht="75" x14ac:dyDescent="0.25">
      <c r="A83" s="30"/>
      <c r="B83" s="17" t="s">
        <v>43</v>
      </c>
      <c r="C83" s="18">
        <f t="shared" si="19"/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34"/>
      <c r="L83" s="12"/>
    </row>
    <row r="84" spans="1:12" ht="75" x14ac:dyDescent="0.25">
      <c r="A84" s="30"/>
      <c r="B84" s="17" t="s">
        <v>42</v>
      </c>
      <c r="C84" s="18">
        <f t="shared" si="19"/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34"/>
      <c r="L84" s="12"/>
    </row>
    <row r="85" spans="1:12" ht="30" x14ac:dyDescent="0.25">
      <c r="A85" s="30"/>
      <c r="B85" s="17" t="s">
        <v>10</v>
      </c>
      <c r="C85" s="18">
        <f t="shared" si="19"/>
        <v>0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34"/>
      <c r="L85" s="12"/>
    </row>
    <row r="86" spans="1:12" ht="30" x14ac:dyDescent="0.25">
      <c r="A86" s="30"/>
      <c r="B86" s="17" t="s">
        <v>9</v>
      </c>
      <c r="C86" s="18">
        <f t="shared" si="19"/>
        <v>0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34"/>
      <c r="L86" s="12"/>
    </row>
    <row r="87" spans="1:12" x14ac:dyDescent="0.25">
      <c r="A87" s="30" t="s">
        <v>16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12"/>
    </row>
    <row r="88" spans="1:12" s="8" customFormat="1" x14ac:dyDescent="0.25">
      <c r="A88" s="30" t="s">
        <v>51</v>
      </c>
      <c r="B88" s="17" t="s">
        <v>11</v>
      </c>
      <c r="C88" s="18">
        <f>SUM(D88:J88)</f>
        <v>201814094.92000002</v>
      </c>
      <c r="D88" s="18">
        <f t="shared" ref="D88:J88" si="22">D89+D90+D91+D92</f>
        <v>20626195.5</v>
      </c>
      <c r="E88" s="18">
        <f t="shared" si="22"/>
        <v>19303940.280000001</v>
      </c>
      <c r="F88" s="18">
        <f t="shared" si="22"/>
        <v>19303940.280000001</v>
      </c>
      <c r="G88" s="18">
        <f t="shared" si="22"/>
        <v>34065216.399999999</v>
      </c>
      <c r="H88" s="18">
        <f t="shared" si="22"/>
        <v>35144096.230000004</v>
      </c>
      <c r="I88" s="18">
        <f t="shared" si="22"/>
        <v>36171600.82</v>
      </c>
      <c r="J88" s="18">
        <f t="shared" si="22"/>
        <v>37199105.409999996</v>
      </c>
      <c r="K88" s="42" t="s">
        <v>13</v>
      </c>
      <c r="L88" s="12"/>
    </row>
    <row r="89" spans="1:12" ht="75" x14ac:dyDescent="0.25">
      <c r="A89" s="30"/>
      <c r="B89" s="17" t="s">
        <v>43</v>
      </c>
      <c r="C89" s="18">
        <f>SUM(D89:J89)</f>
        <v>0</v>
      </c>
      <c r="D89" s="18">
        <v>0</v>
      </c>
      <c r="E89" s="18">
        <v>0</v>
      </c>
      <c r="F89" s="18">
        <f>E89</f>
        <v>0</v>
      </c>
      <c r="G89" s="18">
        <v>0</v>
      </c>
      <c r="H89" s="18">
        <f>G89</f>
        <v>0</v>
      </c>
      <c r="I89" s="18">
        <v>0</v>
      </c>
      <c r="J89" s="18">
        <f>I89</f>
        <v>0</v>
      </c>
      <c r="K89" s="42"/>
      <c r="L89" s="12"/>
    </row>
    <row r="90" spans="1:12" ht="75" x14ac:dyDescent="0.25">
      <c r="A90" s="30"/>
      <c r="B90" s="17" t="s">
        <v>42</v>
      </c>
      <c r="C90" s="18">
        <f>SUM(D90:J90)</f>
        <v>0</v>
      </c>
      <c r="D90" s="18">
        <v>0</v>
      </c>
      <c r="E90" s="18">
        <v>0</v>
      </c>
      <c r="F90" s="18">
        <f>E90</f>
        <v>0</v>
      </c>
      <c r="G90" s="18">
        <v>0</v>
      </c>
      <c r="H90" s="18">
        <f>G90</f>
        <v>0</v>
      </c>
      <c r="I90" s="18">
        <v>0</v>
      </c>
      <c r="J90" s="18">
        <f>I90</f>
        <v>0</v>
      </c>
      <c r="K90" s="42"/>
      <c r="L90" s="12"/>
    </row>
    <row r="91" spans="1:12" ht="30" x14ac:dyDescent="0.25">
      <c r="A91" s="30"/>
      <c r="B91" s="17" t="s">
        <v>10</v>
      </c>
      <c r="C91" s="18">
        <f>SUM(D91:J91)</f>
        <v>201814094.92000002</v>
      </c>
      <c r="D91" s="27">
        <f>19303940.28+1322255.22</f>
        <v>20626195.5</v>
      </c>
      <c r="E91" s="27">
        <v>19303940.280000001</v>
      </c>
      <c r="F91" s="27">
        <v>19303940.280000001</v>
      </c>
      <c r="G91" s="18">
        <v>34065216.399999999</v>
      </c>
      <c r="H91" s="18">
        <v>35144096.230000004</v>
      </c>
      <c r="I91" s="18">
        <v>36171600.82</v>
      </c>
      <c r="J91" s="18">
        <v>37199105.409999996</v>
      </c>
      <c r="K91" s="42"/>
      <c r="L91" s="12"/>
    </row>
    <row r="92" spans="1:12" ht="30" x14ac:dyDescent="0.25">
      <c r="A92" s="30"/>
      <c r="B92" s="17" t="s">
        <v>9</v>
      </c>
      <c r="C92" s="18">
        <f>SUM(D92:J92)</f>
        <v>0</v>
      </c>
      <c r="D92" s="18">
        <v>0</v>
      </c>
      <c r="E92" s="18">
        <f>D92</f>
        <v>0</v>
      </c>
      <c r="F92" s="18">
        <f t="shared" ref="F92:J92" si="23">E92</f>
        <v>0</v>
      </c>
      <c r="G92" s="18">
        <f t="shared" si="23"/>
        <v>0</v>
      </c>
      <c r="H92" s="18">
        <f t="shared" si="23"/>
        <v>0</v>
      </c>
      <c r="I92" s="18">
        <f t="shared" si="23"/>
        <v>0</v>
      </c>
      <c r="J92" s="18">
        <f t="shared" si="23"/>
        <v>0</v>
      </c>
      <c r="K92" s="42"/>
      <c r="L92" s="12"/>
    </row>
    <row r="93" spans="1:12" ht="30" customHeight="1" x14ac:dyDescent="0.25">
      <c r="A93" s="35" t="s">
        <v>15</v>
      </c>
      <c r="B93" s="17" t="s">
        <v>11</v>
      </c>
      <c r="C93" s="18">
        <f t="shared" ref="C93:J93" si="24">C50+C55+C61+C66+C71+C77+C82+C88</f>
        <v>915353714.91770005</v>
      </c>
      <c r="D93" s="18">
        <f t="shared" si="24"/>
        <v>113893278.94999999</v>
      </c>
      <c r="E93" s="18">
        <f t="shared" si="24"/>
        <v>84695737.239999995</v>
      </c>
      <c r="F93" s="18">
        <f t="shared" si="24"/>
        <v>84697944.239999995</v>
      </c>
      <c r="G93" s="18">
        <f t="shared" si="24"/>
        <v>141565994.44</v>
      </c>
      <c r="H93" s="18">
        <f t="shared" si="24"/>
        <v>152246468.50999999</v>
      </c>
      <c r="I93" s="18">
        <f t="shared" si="24"/>
        <v>163350253.34999999</v>
      </c>
      <c r="J93" s="18">
        <f t="shared" si="24"/>
        <v>174904038.1877</v>
      </c>
      <c r="K93" s="38" t="s">
        <v>13</v>
      </c>
      <c r="L93" s="12"/>
    </row>
    <row r="94" spans="1:12" ht="75" x14ac:dyDescent="0.25">
      <c r="A94" s="36"/>
      <c r="B94" s="28" t="s">
        <v>43</v>
      </c>
      <c r="C94" s="29">
        <f>SUM(D94:J94)</f>
        <v>0</v>
      </c>
      <c r="D94" s="29">
        <v>0</v>
      </c>
      <c r="E94" s="29">
        <v>0</v>
      </c>
      <c r="F94" s="29">
        <f>E94</f>
        <v>0</v>
      </c>
      <c r="G94" s="29">
        <v>0</v>
      </c>
      <c r="H94" s="29">
        <f>G94</f>
        <v>0</v>
      </c>
      <c r="I94" s="29">
        <v>0</v>
      </c>
      <c r="J94" s="29">
        <f>I94</f>
        <v>0</v>
      </c>
      <c r="K94" s="39"/>
      <c r="L94" s="12"/>
    </row>
    <row r="95" spans="1:12" ht="75" x14ac:dyDescent="0.25">
      <c r="A95" s="36"/>
      <c r="B95" s="28" t="s">
        <v>42</v>
      </c>
      <c r="C95" s="29">
        <f>SUM(D95:J95)</f>
        <v>0</v>
      </c>
      <c r="D95" s="29">
        <v>0</v>
      </c>
      <c r="E95" s="29">
        <v>0</v>
      </c>
      <c r="F95" s="29">
        <f>E95</f>
        <v>0</v>
      </c>
      <c r="G95" s="29">
        <v>0</v>
      </c>
      <c r="H95" s="29">
        <f>G95</f>
        <v>0</v>
      </c>
      <c r="I95" s="29">
        <v>0</v>
      </c>
      <c r="J95" s="29">
        <f>I95</f>
        <v>0</v>
      </c>
      <c r="K95" s="39"/>
      <c r="L95" s="12"/>
    </row>
    <row r="96" spans="1:12" ht="30" x14ac:dyDescent="0.25">
      <c r="A96" s="36"/>
      <c r="B96" s="28" t="s">
        <v>10</v>
      </c>
      <c r="C96" s="29">
        <f t="shared" ref="C96:J96" si="25">C53+C58+C64+C69+C74+C80+C85+C91</f>
        <v>915353714.91770005</v>
      </c>
      <c r="D96" s="29">
        <f t="shared" si="25"/>
        <v>113893278.94999999</v>
      </c>
      <c r="E96" s="29">
        <f t="shared" si="25"/>
        <v>84695737.239999995</v>
      </c>
      <c r="F96" s="29">
        <f t="shared" si="25"/>
        <v>84697944.239999995</v>
      </c>
      <c r="G96" s="29">
        <f t="shared" si="25"/>
        <v>141565994.44</v>
      </c>
      <c r="H96" s="29">
        <f t="shared" si="25"/>
        <v>152246468.50999999</v>
      </c>
      <c r="I96" s="29">
        <f t="shared" si="25"/>
        <v>163350253.34999999</v>
      </c>
      <c r="J96" s="29">
        <f t="shared" si="25"/>
        <v>174904038.1877</v>
      </c>
      <c r="K96" s="39"/>
      <c r="L96" s="12"/>
    </row>
    <row r="97" spans="1:12" ht="30" x14ac:dyDescent="0.25">
      <c r="A97" s="37"/>
      <c r="B97" s="28" t="s">
        <v>9</v>
      </c>
      <c r="C97" s="29">
        <f>SUM(D97:J97)</f>
        <v>0</v>
      </c>
      <c r="D97" s="29">
        <v>0</v>
      </c>
      <c r="E97" s="29">
        <v>0</v>
      </c>
      <c r="F97" s="29">
        <f>E97</f>
        <v>0</v>
      </c>
      <c r="G97" s="29">
        <v>0</v>
      </c>
      <c r="H97" s="29">
        <f>G97</f>
        <v>0</v>
      </c>
      <c r="I97" s="29">
        <v>0</v>
      </c>
      <c r="J97" s="29">
        <f>I97</f>
        <v>0</v>
      </c>
      <c r="K97" s="40"/>
      <c r="L97" s="12"/>
    </row>
    <row r="98" spans="1:12" x14ac:dyDescent="0.25">
      <c r="A98" s="47" t="s">
        <v>14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12"/>
    </row>
    <row r="99" spans="1:12" s="8" customFormat="1" x14ac:dyDescent="0.25">
      <c r="A99" s="30" t="s">
        <v>52</v>
      </c>
      <c r="B99" s="17" t="s">
        <v>11</v>
      </c>
      <c r="C99" s="18">
        <f t="shared" ref="C99:C121" si="26">SUM(D99:J99)</f>
        <v>923229161.58999991</v>
      </c>
      <c r="D99" s="18">
        <f t="shared" ref="D99:J99" si="27">SUM(D100:D103)</f>
        <v>138963225.41</v>
      </c>
      <c r="E99" s="18">
        <f t="shared" si="27"/>
        <v>137496810.41999999</v>
      </c>
      <c r="F99" s="18">
        <f>SUM(F100:F103)</f>
        <v>137278290.19999999</v>
      </c>
      <c r="G99" s="18">
        <f t="shared" si="27"/>
        <v>125988708.89</v>
      </c>
      <c r="H99" s="18">
        <f t="shared" si="27"/>
        <v>126988708.89</v>
      </c>
      <c r="I99" s="18">
        <f t="shared" si="27"/>
        <v>127656708.89</v>
      </c>
      <c r="J99" s="18">
        <f t="shared" si="27"/>
        <v>128856708.89</v>
      </c>
      <c r="K99" s="41" t="s">
        <v>13</v>
      </c>
      <c r="L99" s="12"/>
    </row>
    <row r="100" spans="1:12" ht="75" x14ac:dyDescent="0.25">
      <c r="A100" s="30"/>
      <c r="B100" s="17" t="s">
        <v>56</v>
      </c>
      <c r="C100" s="18">
        <f t="shared" si="26"/>
        <v>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41"/>
      <c r="L100" s="12"/>
    </row>
    <row r="101" spans="1:12" ht="75" x14ac:dyDescent="0.25">
      <c r="A101" s="30"/>
      <c r="B101" s="17" t="s">
        <v>57</v>
      </c>
      <c r="C101" s="18">
        <f t="shared" si="26"/>
        <v>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41"/>
      <c r="L101" s="12"/>
    </row>
    <row r="102" spans="1:12" ht="30" x14ac:dyDescent="0.25">
      <c r="A102" s="30"/>
      <c r="B102" s="17" t="s">
        <v>10</v>
      </c>
      <c r="C102" s="18">
        <f t="shared" si="26"/>
        <v>923229161.58999991</v>
      </c>
      <c r="D102" s="27">
        <v>138963225.41</v>
      </c>
      <c r="E102" s="27">
        <v>137496810.41999999</v>
      </c>
      <c r="F102" s="27">
        <v>137278290.19999999</v>
      </c>
      <c r="G102" s="18">
        <v>125988708.89</v>
      </c>
      <c r="H102" s="18">
        <v>126988708.89</v>
      </c>
      <c r="I102" s="18">
        <v>127656708.89</v>
      </c>
      <c r="J102" s="18">
        <v>128856708.89</v>
      </c>
      <c r="K102" s="41"/>
      <c r="L102" s="12"/>
    </row>
    <row r="103" spans="1:12" ht="30" x14ac:dyDescent="0.25">
      <c r="A103" s="30"/>
      <c r="B103" s="17" t="s">
        <v>9</v>
      </c>
      <c r="C103" s="18">
        <f t="shared" si="26"/>
        <v>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41"/>
      <c r="L103" s="12"/>
    </row>
    <row r="104" spans="1:12" s="3" customFormat="1" x14ac:dyDescent="0.25">
      <c r="A104" s="30" t="s">
        <v>53</v>
      </c>
      <c r="B104" s="17" t="s">
        <v>11</v>
      </c>
      <c r="C104" s="18">
        <f t="shared" si="26"/>
        <v>3267226.39</v>
      </c>
      <c r="D104" s="18">
        <f t="shared" ref="D104:J104" si="28">D107</f>
        <v>333527.76</v>
      </c>
      <c r="E104" s="18">
        <f t="shared" si="28"/>
        <v>382608.37</v>
      </c>
      <c r="F104" s="18">
        <f t="shared" si="28"/>
        <v>333527.76</v>
      </c>
      <c r="G104" s="18">
        <f t="shared" si="28"/>
        <v>480769.71</v>
      </c>
      <c r="H104" s="18">
        <f t="shared" si="28"/>
        <v>529850.31999999995</v>
      </c>
      <c r="I104" s="18">
        <f t="shared" si="28"/>
        <v>578930.93000000005</v>
      </c>
      <c r="J104" s="18">
        <f t="shared" si="28"/>
        <v>628011.54</v>
      </c>
      <c r="K104" s="31" t="s">
        <v>30</v>
      </c>
      <c r="L104" s="15"/>
    </row>
    <row r="105" spans="1:12" s="3" customFormat="1" ht="75" x14ac:dyDescent="0.25">
      <c r="A105" s="30"/>
      <c r="B105" s="17" t="s">
        <v>44</v>
      </c>
      <c r="C105" s="18">
        <f t="shared" si="26"/>
        <v>0</v>
      </c>
      <c r="D105" s="18">
        <f t="shared" ref="D105:J108" si="29">D100</f>
        <v>0</v>
      </c>
      <c r="E105" s="18">
        <f t="shared" si="29"/>
        <v>0</v>
      </c>
      <c r="F105" s="18">
        <f t="shared" si="29"/>
        <v>0</v>
      </c>
      <c r="G105" s="18">
        <f t="shared" si="29"/>
        <v>0</v>
      </c>
      <c r="H105" s="18">
        <f t="shared" si="29"/>
        <v>0</v>
      </c>
      <c r="I105" s="18">
        <f t="shared" si="29"/>
        <v>0</v>
      </c>
      <c r="J105" s="18">
        <f t="shared" si="29"/>
        <v>0</v>
      </c>
      <c r="K105" s="32"/>
      <c r="L105" s="15"/>
    </row>
    <row r="106" spans="1:12" s="3" customFormat="1" ht="75" x14ac:dyDescent="0.25">
      <c r="A106" s="30"/>
      <c r="B106" s="17" t="s">
        <v>58</v>
      </c>
      <c r="C106" s="18">
        <f t="shared" si="26"/>
        <v>0</v>
      </c>
      <c r="D106" s="18">
        <f t="shared" si="29"/>
        <v>0</v>
      </c>
      <c r="E106" s="18">
        <f t="shared" si="29"/>
        <v>0</v>
      </c>
      <c r="F106" s="18">
        <f t="shared" si="29"/>
        <v>0</v>
      </c>
      <c r="G106" s="18">
        <f t="shared" si="29"/>
        <v>0</v>
      </c>
      <c r="H106" s="18">
        <f t="shared" si="29"/>
        <v>0</v>
      </c>
      <c r="I106" s="18">
        <f t="shared" si="29"/>
        <v>0</v>
      </c>
      <c r="J106" s="18">
        <f t="shared" si="29"/>
        <v>0</v>
      </c>
      <c r="K106" s="32"/>
      <c r="L106" s="15"/>
    </row>
    <row r="107" spans="1:12" s="3" customFormat="1" ht="30" x14ac:dyDescent="0.25">
      <c r="A107" s="30"/>
      <c r="B107" s="17" t="s">
        <v>10</v>
      </c>
      <c r="C107" s="18">
        <f t="shared" si="26"/>
        <v>3267226.39</v>
      </c>
      <c r="D107" s="27">
        <v>333527.76</v>
      </c>
      <c r="E107" s="27">
        <v>382608.37</v>
      </c>
      <c r="F107" s="27">
        <v>333527.76</v>
      </c>
      <c r="G107" s="18">
        <v>480769.71</v>
      </c>
      <c r="H107" s="18">
        <v>529850.31999999995</v>
      </c>
      <c r="I107" s="18">
        <v>578930.93000000005</v>
      </c>
      <c r="J107" s="18">
        <v>628011.54</v>
      </c>
      <c r="K107" s="32"/>
      <c r="L107" s="15"/>
    </row>
    <row r="108" spans="1:12" s="3" customFormat="1" ht="30" x14ac:dyDescent="0.25">
      <c r="A108" s="30"/>
      <c r="B108" s="17" t="s">
        <v>9</v>
      </c>
      <c r="C108" s="18">
        <f t="shared" si="26"/>
        <v>0</v>
      </c>
      <c r="D108" s="18">
        <f t="shared" si="29"/>
        <v>0</v>
      </c>
      <c r="E108" s="18">
        <f t="shared" si="29"/>
        <v>0</v>
      </c>
      <c r="F108" s="18">
        <f t="shared" si="29"/>
        <v>0</v>
      </c>
      <c r="G108" s="18">
        <f t="shared" si="29"/>
        <v>0</v>
      </c>
      <c r="H108" s="18">
        <f t="shared" si="29"/>
        <v>0</v>
      </c>
      <c r="I108" s="18">
        <f t="shared" si="29"/>
        <v>0</v>
      </c>
      <c r="J108" s="18">
        <f t="shared" si="29"/>
        <v>0</v>
      </c>
      <c r="K108" s="33"/>
      <c r="L108" s="15"/>
    </row>
    <row r="109" spans="1:12" ht="20.25" customHeight="1" x14ac:dyDescent="0.25">
      <c r="A109" s="35" t="s">
        <v>12</v>
      </c>
      <c r="B109" s="17" t="s">
        <v>11</v>
      </c>
      <c r="C109" s="18">
        <f t="shared" si="26"/>
        <v>2080485143.0276999</v>
      </c>
      <c r="D109" s="18">
        <f>SUM(D110:D113)</f>
        <v>297138856.72999996</v>
      </c>
      <c r="E109" s="18">
        <f t="shared" ref="E109:J109" si="30">SUM(E110:E113)</f>
        <v>255970439.96000001</v>
      </c>
      <c r="F109" s="18">
        <f t="shared" si="30"/>
        <v>255718775.34999999</v>
      </c>
      <c r="G109" s="18">
        <f>SUM(G110:G113)</f>
        <v>300005952.64999998</v>
      </c>
      <c r="H109" s="18">
        <f t="shared" si="30"/>
        <v>311735507.33000004</v>
      </c>
      <c r="I109" s="18">
        <f t="shared" si="30"/>
        <v>323556372.78000003</v>
      </c>
      <c r="J109" s="18">
        <f t="shared" si="30"/>
        <v>336359238.22770005</v>
      </c>
      <c r="K109" s="41" t="s">
        <v>34</v>
      </c>
      <c r="L109" s="12"/>
    </row>
    <row r="110" spans="1:12" ht="75" x14ac:dyDescent="0.25">
      <c r="A110" s="36"/>
      <c r="B110" s="17" t="s">
        <v>59</v>
      </c>
      <c r="C110" s="18">
        <f t="shared" si="26"/>
        <v>0</v>
      </c>
      <c r="D110" s="18">
        <f t="shared" ref="D110:J112" si="31">D115+D120</f>
        <v>0</v>
      </c>
      <c r="E110" s="18">
        <f t="shared" si="31"/>
        <v>0</v>
      </c>
      <c r="F110" s="18">
        <f t="shared" si="31"/>
        <v>0</v>
      </c>
      <c r="G110" s="18">
        <f t="shared" si="31"/>
        <v>0</v>
      </c>
      <c r="H110" s="18">
        <f t="shared" si="31"/>
        <v>0</v>
      </c>
      <c r="I110" s="18">
        <f t="shared" si="31"/>
        <v>0</v>
      </c>
      <c r="J110" s="18">
        <f t="shared" si="31"/>
        <v>0</v>
      </c>
      <c r="K110" s="41"/>
      <c r="L110" s="12"/>
    </row>
    <row r="111" spans="1:12" ht="75" x14ac:dyDescent="0.25">
      <c r="A111" s="36"/>
      <c r="B111" s="17" t="s">
        <v>60</v>
      </c>
      <c r="C111" s="18">
        <f t="shared" si="26"/>
        <v>0</v>
      </c>
      <c r="D111" s="18">
        <f t="shared" si="31"/>
        <v>0</v>
      </c>
      <c r="E111" s="18">
        <f t="shared" si="31"/>
        <v>0</v>
      </c>
      <c r="F111" s="18">
        <f t="shared" si="31"/>
        <v>0</v>
      </c>
      <c r="G111" s="18">
        <f t="shared" si="31"/>
        <v>0</v>
      </c>
      <c r="H111" s="18">
        <f t="shared" si="31"/>
        <v>0</v>
      </c>
      <c r="I111" s="18">
        <f t="shared" si="31"/>
        <v>0</v>
      </c>
      <c r="J111" s="18">
        <f t="shared" si="31"/>
        <v>0</v>
      </c>
      <c r="K111" s="41"/>
      <c r="L111" s="12"/>
    </row>
    <row r="112" spans="1:12" ht="30" x14ac:dyDescent="0.25">
      <c r="A112" s="36"/>
      <c r="B112" s="17" t="s">
        <v>10</v>
      </c>
      <c r="C112" s="18">
        <f t="shared" si="26"/>
        <v>2080485143.0276999</v>
      </c>
      <c r="D112" s="18">
        <f>D117+D122</f>
        <v>297138856.72999996</v>
      </c>
      <c r="E112" s="18">
        <f t="shared" si="31"/>
        <v>255970439.96000001</v>
      </c>
      <c r="F112" s="18">
        <f t="shared" si="31"/>
        <v>255718775.34999999</v>
      </c>
      <c r="G112" s="18">
        <f t="shared" si="31"/>
        <v>300005952.64999998</v>
      </c>
      <c r="H112" s="18">
        <f t="shared" si="31"/>
        <v>311735507.33000004</v>
      </c>
      <c r="I112" s="18">
        <f t="shared" si="31"/>
        <v>323556372.78000003</v>
      </c>
      <c r="J112" s="18">
        <f t="shared" si="31"/>
        <v>336359238.22770005</v>
      </c>
      <c r="K112" s="41"/>
      <c r="L112" s="12"/>
    </row>
    <row r="113" spans="1:12" ht="30" x14ac:dyDescent="0.25">
      <c r="A113" s="37"/>
      <c r="B113" s="17" t="s">
        <v>9</v>
      </c>
      <c r="C113" s="18">
        <f t="shared" si="26"/>
        <v>0</v>
      </c>
      <c r="D113" s="18">
        <f t="shared" ref="D113:J113" si="32">D118+D123</f>
        <v>0</v>
      </c>
      <c r="E113" s="18">
        <f t="shared" si="32"/>
        <v>0</v>
      </c>
      <c r="F113" s="18">
        <f t="shared" si="32"/>
        <v>0</v>
      </c>
      <c r="G113" s="18">
        <f t="shared" si="32"/>
        <v>0</v>
      </c>
      <c r="H113" s="18">
        <f t="shared" si="32"/>
        <v>0</v>
      </c>
      <c r="I113" s="18">
        <f t="shared" si="32"/>
        <v>0</v>
      </c>
      <c r="J113" s="18">
        <f t="shared" si="32"/>
        <v>0</v>
      </c>
      <c r="K113" s="41"/>
      <c r="L113" s="12"/>
    </row>
    <row r="114" spans="1:12" ht="15" customHeight="1" x14ac:dyDescent="0.25">
      <c r="A114" s="30" t="s">
        <v>54</v>
      </c>
      <c r="B114" s="17" t="s">
        <v>11</v>
      </c>
      <c r="C114" s="18">
        <f t="shared" si="26"/>
        <v>2077217916.6376998</v>
      </c>
      <c r="D114" s="18">
        <f t="shared" ref="D114:J114" si="33">SUM(D115:D118)</f>
        <v>296805328.96999997</v>
      </c>
      <c r="E114" s="18">
        <f>SUM(E115:E118)</f>
        <v>255587831.59</v>
      </c>
      <c r="F114" s="18">
        <f t="shared" si="33"/>
        <v>255385247.59</v>
      </c>
      <c r="G114" s="18">
        <f t="shared" si="33"/>
        <v>299525182.94</v>
      </c>
      <c r="H114" s="18">
        <f t="shared" si="33"/>
        <v>311205657.01000005</v>
      </c>
      <c r="I114" s="18">
        <f t="shared" si="33"/>
        <v>322977441.85000002</v>
      </c>
      <c r="J114" s="18">
        <f t="shared" si="33"/>
        <v>335731226.68770003</v>
      </c>
      <c r="K114" s="41" t="s">
        <v>13</v>
      </c>
      <c r="L114" s="12"/>
    </row>
    <row r="115" spans="1:12" ht="75" x14ac:dyDescent="0.25">
      <c r="A115" s="30"/>
      <c r="B115" s="17" t="s">
        <v>63</v>
      </c>
      <c r="C115" s="18">
        <f t="shared" si="26"/>
        <v>0</v>
      </c>
      <c r="D115" s="18">
        <f t="shared" ref="D115:J116" si="34">D105+D89+D78+D62+D56+D51</f>
        <v>0</v>
      </c>
      <c r="E115" s="18">
        <f t="shared" si="34"/>
        <v>0</v>
      </c>
      <c r="F115" s="18">
        <f t="shared" si="34"/>
        <v>0</v>
      </c>
      <c r="G115" s="18">
        <f t="shared" si="34"/>
        <v>0</v>
      </c>
      <c r="H115" s="18">
        <f t="shared" si="34"/>
        <v>0</v>
      </c>
      <c r="I115" s="18">
        <f t="shared" si="34"/>
        <v>0</v>
      </c>
      <c r="J115" s="18">
        <f t="shared" si="34"/>
        <v>0</v>
      </c>
      <c r="K115" s="41"/>
      <c r="L115" s="12"/>
    </row>
    <row r="116" spans="1:12" ht="75" x14ac:dyDescent="0.25">
      <c r="A116" s="30"/>
      <c r="B116" s="17" t="s">
        <v>55</v>
      </c>
      <c r="C116" s="18">
        <f t="shared" si="26"/>
        <v>0</v>
      </c>
      <c r="D116" s="18">
        <f t="shared" si="34"/>
        <v>0</v>
      </c>
      <c r="E116" s="18">
        <f t="shared" si="34"/>
        <v>0</v>
      </c>
      <c r="F116" s="18">
        <f t="shared" si="34"/>
        <v>0</v>
      </c>
      <c r="G116" s="18">
        <f t="shared" si="34"/>
        <v>0</v>
      </c>
      <c r="H116" s="18">
        <f t="shared" si="34"/>
        <v>0</v>
      </c>
      <c r="I116" s="18">
        <f t="shared" si="34"/>
        <v>0</v>
      </c>
      <c r="J116" s="18">
        <f t="shared" si="34"/>
        <v>0</v>
      </c>
      <c r="K116" s="41"/>
      <c r="L116" s="12"/>
    </row>
    <row r="117" spans="1:12" ht="30" x14ac:dyDescent="0.25">
      <c r="A117" s="30"/>
      <c r="B117" s="17" t="s">
        <v>10</v>
      </c>
      <c r="C117" s="18">
        <f t="shared" si="26"/>
        <v>2077217916.6376998</v>
      </c>
      <c r="D117" s="27">
        <f t="shared" ref="D117:J117" si="35">D102+D91+D85+D80+D74+D69+D64+D58+D53+D41</f>
        <v>296805328.96999997</v>
      </c>
      <c r="E117" s="27">
        <f t="shared" si="35"/>
        <v>255587831.59</v>
      </c>
      <c r="F117" s="27">
        <f t="shared" si="35"/>
        <v>255385247.59</v>
      </c>
      <c r="G117" s="18">
        <f t="shared" si="35"/>
        <v>299525182.94</v>
      </c>
      <c r="H117" s="18">
        <f t="shared" si="35"/>
        <v>311205657.01000005</v>
      </c>
      <c r="I117" s="18">
        <f t="shared" si="35"/>
        <v>322977441.85000002</v>
      </c>
      <c r="J117" s="18">
        <f t="shared" si="35"/>
        <v>335731226.68770003</v>
      </c>
      <c r="K117" s="41"/>
      <c r="L117" s="12"/>
    </row>
    <row r="118" spans="1:12" ht="30" x14ac:dyDescent="0.25">
      <c r="A118" s="30"/>
      <c r="B118" s="17" t="s">
        <v>9</v>
      </c>
      <c r="C118" s="18">
        <f t="shared" si="26"/>
        <v>0</v>
      </c>
      <c r="D118" s="18">
        <f t="shared" ref="D118:J118" si="36">D108+D92+D81+D65+D59+D54</f>
        <v>0</v>
      </c>
      <c r="E118" s="18">
        <f t="shared" si="36"/>
        <v>0</v>
      </c>
      <c r="F118" s="18">
        <f t="shared" si="36"/>
        <v>0</v>
      </c>
      <c r="G118" s="18">
        <f t="shared" si="36"/>
        <v>0</v>
      </c>
      <c r="H118" s="18">
        <f t="shared" si="36"/>
        <v>0</v>
      </c>
      <c r="I118" s="18">
        <f t="shared" si="36"/>
        <v>0</v>
      </c>
      <c r="J118" s="18">
        <f t="shared" si="36"/>
        <v>0</v>
      </c>
      <c r="K118" s="41"/>
      <c r="L118" s="12"/>
    </row>
    <row r="119" spans="1:12" ht="15" customHeight="1" x14ac:dyDescent="0.25">
      <c r="A119" s="30" t="s">
        <v>36</v>
      </c>
      <c r="B119" s="17" t="s">
        <v>11</v>
      </c>
      <c r="C119" s="18">
        <f t="shared" si="26"/>
        <v>3267226.39</v>
      </c>
      <c r="D119" s="6">
        <f t="shared" ref="D119:J119" si="37">D122</f>
        <v>333527.76</v>
      </c>
      <c r="E119" s="6">
        <f t="shared" si="37"/>
        <v>382608.37</v>
      </c>
      <c r="F119" s="6">
        <f t="shared" si="37"/>
        <v>333527.76</v>
      </c>
      <c r="G119" s="6">
        <f t="shared" si="37"/>
        <v>480769.71</v>
      </c>
      <c r="H119" s="6">
        <f t="shared" si="37"/>
        <v>529850.31999999995</v>
      </c>
      <c r="I119" s="6">
        <f t="shared" si="37"/>
        <v>578930.93000000005</v>
      </c>
      <c r="J119" s="6">
        <f t="shared" si="37"/>
        <v>628011.54</v>
      </c>
      <c r="K119" s="31" t="s">
        <v>30</v>
      </c>
      <c r="L119" s="12"/>
    </row>
    <row r="120" spans="1:12" ht="81" customHeight="1" x14ac:dyDescent="0.25">
      <c r="A120" s="30"/>
      <c r="B120" s="17" t="s">
        <v>62</v>
      </c>
      <c r="C120" s="18">
        <f t="shared" si="26"/>
        <v>0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32"/>
      <c r="L120" s="12"/>
    </row>
    <row r="121" spans="1:12" ht="60" customHeight="1" x14ac:dyDescent="0.25">
      <c r="A121" s="30"/>
      <c r="B121" s="17" t="s">
        <v>61</v>
      </c>
      <c r="C121" s="18">
        <f t="shared" si="26"/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32"/>
      <c r="L121" s="12"/>
    </row>
    <row r="122" spans="1:12" s="14" customFormat="1" ht="30" x14ac:dyDescent="0.25">
      <c r="A122" s="30"/>
      <c r="B122" s="17" t="s">
        <v>10</v>
      </c>
      <c r="C122" s="18">
        <f>C107</f>
        <v>3267226.39</v>
      </c>
      <c r="D122" s="27">
        <f t="shared" ref="D122:J122" si="38">D107</f>
        <v>333527.76</v>
      </c>
      <c r="E122" s="27">
        <f>E107</f>
        <v>382608.37</v>
      </c>
      <c r="F122" s="27">
        <f t="shared" si="38"/>
        <v>333527.76</v>
      </c>
      <c r="G122" s="18">
        <f t="shared" si="38"/>
        <v>480769.71</v>
      </c>
      <c r="H122" s="18">
        <f t="shared" si="38"/>
        <v>529850.31999999995</v>
      </c>
      <c r="I122" s="18">
        <f t="shared" si="38"/>
        <v>578930.93000000005</v>
      </c>
      <c r="J122" s="18">
        <f t="shared" si="38"/>
        <v>628011.54</v>
      </c>
      <c r="K122" s="32"/>
      <c r="L122" s="13"/>
    </row>
    <row r="123" spans="1:12" ht="30" x14ac:dyDescent="0.25">
      <c r="A123" s="30"/>
      <c r="B123" s="17" t="s">
        <v>9</v>
      </c>
      <c r="C123" s="18">
        <f>SUM(D123:J123)</f>
        <v>0</v>
      </c>
      <c r="D123" s="7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33"/>
      <c r="L123" s="12"/>
    </row>
    <row r="124" spans="1:12" x14ac:dyDescent="0.25">
      <c r="L124" s="12"/>
    </row>
  </sheetData>
  <mergeCells count="64">
    <mergeCell ref="I6:L6"/>
    <mergeCell ref="G1:J1"/>
    <mergeCell ref="G2:J2"/>
    <mergeCell ref="G3:J3"/>
    <mergeCell ref="A60:J60"/>
    <mergeCell ref="K43:K47"/>
    <mergeCell ref="A16:A20"/>
    <mergeCell ref="K16:K20"/>
    <mergeCell ref="A10:K10"/>
    <mergeCell ref="A11:A12"/>
    <mergeCell ref="B11:B12"/>
    <mergeCell ref="C11:C12"/>
    <mergeCell ref="D11:J11"/>
    <mergeCell ref="K11:K12"/>
    <mergeCell ref="A13:K13"/>
    <mergeCell ref="A14:K14"/>
    <mergeCell ref="A76:K76"/>
    <mergeCell ref="A15:K15"/>
    <mergeCell ref="A49:K49"/>
    <mergeCell ref="A21:A25"/>
    <mergeCell ref="K21:K25"/>
    <mergeCell ref="A26:A30"/>
    <mergeCell ref="K26:K30"/>
    <mergeCell ref="A31:K31"/>
    <mergeCell ref="A32:A36"/>
    <mergeCell ref="K32:K36"/>
    <mergeCell ref="A37:K37"/>
    <mergeCell ref="A38:A42"/>
    <mergeCell ref="K38:K42"/>
    <mergeCell ref="A48:K48"/>
    <mergeCell ref="A61:A65"/>
    <mergeCell ref="A43:A47"/>
    <mergeCell ref="A119:A123"/>
    <mergeCell ref="K119:K123"/>
    <mergeCell ref="I4:L4"/>
    <mergeCell ref="I5:L5"/>
    <mergeCell ref="I7:L7"/>
    <mergeCell ref="A98:K98"/>
    <mergeCell ref="A99:A103"/>
    <mergeCell ref="K99:K103"/>
    <mergeCell ref="A104:A108"/>
    <mergeCell ref="K104:K108"/>
    <mergeCell ref="A109:A113"/>
    <mergeCell ref="K109:K113"/>
    <mergeCell ref="A82:A86"/>
    <mergeCell ref="K82:K86"/>
    <mergeCell ref="A87:K87"/>
    <mergeCell ref="A88:A92"/>
    <mergeCell ref="K93:K97"/>
    <mergeCell ref="A114:A118"/>
    <mergeCell ref="K114:K118"/>
    <mergeCell ref="K88:K92"/>
    <mergeCell ref="A77:A81"/>
    <mergeCell ref="K77:K81"/>
    <mergeCell ref="A93:A97"/>
    <mergeCell ref="A66:A70"/>
    <mergeCell ref="K66:K70"/>
    <mergeCell ref="A71:A75"/>
    <mergeCell ref="K71:K75"/>
    <mergeCell ref="A50:A54"/>
    <mergeCell ref="K50:K54"/>
    <mergeCell ref="A55:A59"/>
    <mergeCell ref="K55:K59"/>
    <mergeCell ref="K61:K65"/>
  </mergeCells>
  <pageMargins left="0.59055118110236227" right="0.39370078740157483" top="1.1811023622047245" bottom="0.31496062992125984" header="0.23622047244094491" footer="0.19685039370078741"/>
  <pageSetup paperSize="9" scale="59" firstPageNumber="5" fitToHeight="0" orientation="landscape" useFirstPageNumber="1" r:id="rId1"/>
  <headerFooter differentFirst="1">
    <oddHeader>&amp;C&amp;"Times New Roman,обычный"&amp;14&amp;P</oddHeader>
    <firstHeader>&amp;C&amp;"Times New Roman,обычный"&amp;14&amp;P</firstHeader>
  </headerFooter>
  <rowBreaks count="6" manualBreakCount="6">
    <brk id="25" max="10" man="1"/>
    <brk id="42" max="10" man="1"/>
    <brk id="59" max="10" man="1"/>
    <brk id="75" max="10" man="1"/>
    <brk id="92" max="10" man="1"/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 </vt:lpstr>
      <vt:lpstr>'таблица 3 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Гордеев Сергей Викторович</cp:lastModifiedBy>
  <cp:lastPrinted>2024-10-02T10:41:20Z</cp:lastPrinted>
  <dcterms:created xsi:type="dcterms:W3CDTF">2017-02-10T05:22:01Z</dcterms:created>
  <dcterms:modified xsi:type="dcterms:W3CDTF">2024-10-10T12:46:07Z</dcterms:modified>
</cp:coreProperties>
</file>