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335" windowHeight="12045" tabRatio="723"/>
  </bookViews>
  <sheets>
    <sheet name="Раздел 3" sheetId="1" r:id="rId1"/>
    <sheet name="Бюджет" sheetId="6" state="hidden" r:id="rId2"/>
    <sheet name="расчет показателей программы" sheetId="5" state="hidden" r:id="rId3"/>
  </sheets>
  <definedNames>
    <definedName name="_xlnm._FilterDatabase" localSheetId="0" hidden="1">'Раздел 3'!$K$1:$K$217</definedName>
    <definedName name="_xlnm._FilterDatabase" localSheetId="2" hidden="1">'расчет показателей программы'!$A$5:$K$122</definedName>
    <definedName name="APPT" localSheetId="1">Бюджет!$A$19</definedName>
    <definedName name="FIO" localSheetId="1">Бюджет!$F$19</definedName>
    <definedName name="LAST_CELL" localSheetId="1">Бюджет!#REF!</definedName>
    <definedName name="SIGN" localSheetId="1">Бюджет!$A$19:$H$20</definedName>
    <definedName name="sub_1300" localSheetId="0">'Раздел 3'!#REF!</definedName>
    <definedName name="_xlnm.Print_Titles" localSheetId="0">'Раздел 3'!$12:$13</definedName>
    <definedName name="_xlnm.Print_Titles" localSheetId="2">'расчет показателей программы'!$5:$7</definedName>
    <definedName name="_xlnm.Print_Area" localSheetId="0">'Раздел 3'!$A$1:$K$217</definedName>
    <definedName name="_xlnm.Print_Area" localSheetId="2">'расчет показателей программы'!$A$1:$J$122</definedName>
  </definedNames>
  <calcPr calcId="162913" fullPrecision="0"/>
</workbook>
</file>

<file path=xl/calcChain.xml><?xml version="1.0" encoding="utf-8"?>
<calcChain xmlns="http://schemas.openxmlformats.org/spreadsheetml/2006/main">
  <c r="I111" i="5" l="1"/>
  <c r="G111" i="5"/>
  <c r="E111" i="5"/>
  <c r="I110" i="5"/>
  <c r="G110" i="5"/>
  <c r="E110" i="5"/>
  <c r="I100" i="5"/>
  <c r="G100" i="5"/>
  <c r="E100" i="5"/>
  <c r="I93" i="5"/>
  <c r="G93" i="5"/>
  <c r="E93" i="5"/>
  <c r="B51" i="5"/>
  <c r="A51" i="5"/>
  <c r="I32" i="5"/>
  <c r="G32" i="5"/>
  <c r="E32" i="5"/>
  <c r="A28" i="5"/>
  <c r="I12" i="5"/>
  <c r="G12" i="5"/>
  <c r="E12" i="5"/>
  <c r="I217" i="1"/>
  <c r="H217" i="1"/>
  <c r="G217" i="1"/>
  <c r="F217" i="1"/>
  <c r="E217" i="1"/>
  <c r="D217" i="1"/>
  <c r="J214" i="1"/>
  <c r="I214" i="1"/>
  <c r="H214" i="1"/>
  <c r="G214" i="1"/>
  <c r="F214" i="1"/>
  <c r="E214" i="1"/>
  <c r="D214" i="1"/>
  <c r="C214" i="1" s="1"/>
  <c r="J213" i="1"/>
  <c r="I213" i="1"/>
  <c r="H213" i="1"/>
  <c r="G213" i="1"/>
  <c r="F213" i="1"/>
  <c r="E213" i="1"/>
  <c r="D213" i="1"/>
  <c r="C213" i="1" s="1"/>
  <c r="J212" i="1"/>
  <c r="I212" i="1"/>
  <c r="H212" i="1"/>
  <c r="G212" i="1"/>
  <c r="F212" i="1"/>
  <c r="E212" i="1"/>
  <c r="D212" i="1"/>
  <c r="C212" i="1" s="1"/>
  <c r="J211" i="1"/>
  <c r="I211" i="1"/>
  <c r="H211" i="1"/>
  <c r="G211" i="1"/>
  <c r="F211" i="1"/>
  <c r="E211" i="1"/>
  <c r="D211" i="1"/>
  <c r="C211" i="1" s="1"/>
  <c r="J210" i="1"/>
  <c r="I210" i="1"/>
  <c r="H210" i="1"/>
  <c r="G210" i="1"/>
  <c r="F210" i="1"/>
  <c r="E210" i="1"/>
  <c r="D210" i="1"/>
  <c r="C210" i="1" s="1"/>
  <c r="J209" i="1"/>
  <c r="I209" i="1"/>
  <c r="H209" i="1"/>
  <c r="G209" i="1"/>
  <c r="F209" i="1"/>
  <c r="E209" i="1"/>
  <c r="D209" i="1"/>
  <c r="C209" i="1" s="1"/>
  <c r="J208" i="1"/>
  <c r="I208" i="1"/>
  <c r="H208" i="1"/>
  <c r="G208" i="1"/>
  <c r="F208" i="1"/>
  <c r="E208" i="1"/>
  <c r="D208" i="1"/>
  <c r="C208" i="1" s="1"/>
  <c r="J207" i="1"/>
  <c r="I207" i="1"/>
  <c r="H207" i="1"/>
  <c r="G207" i="1"/>
  <c r="F207" i="1"/>
  <c r="E207" i="1"/>
  <c r="D207" i="1"/>
  <c r="C207" i="1" s="1"/>
  <c r="J206" i="1"/>
  <c r="I206" i="1"/>
  <c r="H206" i="1"/>
  <c r="G206" i="1"/>
  <c r="F206" i="1"/>
  <c r="E206" i="1"/>
  <c r="D206" i="1"/>
  <c r="C206" i="1" s="1"/>
  <c r="J205" i="1"/>
  <c r="I205" i="1"/>
  <c r="H205" i="1"/>
  <c r="G205" i="1"/>
  <c r="F205" i="1"/>
  <c r="E205" i="1"/>
  <c r="D205" i="1"/>
  <c r="C205" i="1" s="1"/>
  <c r="J204" i="1"/>
  <c r="I204" i="1"/>
  <c r="H204" i="1"/>
  <c r="F204" i="1"/>
  <c r="E204" i="1"/>
  <c r="D204" i="1"/>
  <c r="J203" i="1"/>
  <c r="I203" i="1"/>
  <c r="H203" i="1"/>
  <c r="F203" i="1"/>
  <c r="E203" i="1"/>
  <c r="D203" i="1"/>
  <c r="J202" i="1"/>
  <c r="I202" i="1"/>
  <c r="H202" i="1"/>
  <c r="G202" i="1"/>
  <c r="F202" i="1"/>
  <c r="E202" i="1"/>
  <c r="D202" i="1"/>
  <c r="C202" i="1" s="1"/>
  <c r="J201" i="1"/>
  <c r="I201" i="1"/>
  <c r="I200" i="1" s="1"/>
  <c r="H201" i="1"/>
  <c r="G201" i="1"/>
  <c r="F201" i="1"/>
  <c r="E201" i="1"/>
  <c r="D201" i="1"/>
  <c r="C201" i="1" s="1"/>
  <c r="J200" i="1"/>
  <c r="H200" i="1"/>
  <c r="G200" i="1"/>
  <c r="F200" i="1"/>
  <c r="E200" i="1"/>
  <c r="D200" i="1"/>
  <c r="C200" i="1" s="1"/>
  <c r="I199" i="1"/>
  <c r="H199" i="1"/>
  <c r="J194" i="1"/>
  <c r="I194" i="1"/>
  <c r="H194" i="1"/>
  <c r="G194" i="1"/>
  <c r="F194" i="1"/>
  <c r="E194" i="1"/>
  <c r="D194" i="1"/>
  <c r="C194" i="1"/>
  <c r="J191" i="1"/>
  <c r="I191" i="1"/>
  <c r="H191" i="1"/>
  <c r="G191" i="1"/>
  <c r="F191" i="1"/>
  <c r="E191" i="1"/>
  <c r="D191" i="1"/>
  <c r="C191" i="1"/>
  <c r="C190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J128" i="1"/>
  <c r="I128" i="1"/>
  <c r="H128" i="1"/>
  <c r="G128" i="1"/>
  <c r="F128" i="1"/>
  <c r="E128" i="1"/>
  <c r="C128" i="1" s="1"/>
  <c r="D128" i="1"/>
  <c r="C127" i="1"/>
  <c r="C126" i="1"/>
  <c r="J125" i="1"/>
  <c r="I125" i="1"/>
  <c r="H125" i="1"/>
  <c r="G125" i="1"/>
  <c r="F125" i="1"/>
  <c r="E125" i="1"/>
  <c r="D125" i="1"/>
  <c r="C125" i="1"/>
  <c r="C124" i="1"/>
  <c r="C123" i="1"/>
  <c r="J122" i="1"/>
  <c r="I122" i="1"/>
  <c r="H122" i="1"/>
  <c r="G122" i="1"/>
  <c r="F122" i="1"/>
  <c r="E122" i="1"/>
  <c r="C122" i="1" s="1"/>
  <c r="D122" i="1"/>
  <c r="C121" i="1"/>
  <c r="C120" i="1"/>
  <c r="J119" i="1"/>
  <c r="I119" i="1"/>
  <c r="H119" i="1"/>
  <c r="G119" i="1"/>
  <c r="F119" i="1"/>
  <c r="E119" i="1"/>
  <c r="D119" i="1"/>
  <c r="C119" i="1"/>
  <c r="C118" i="1"/>
  <c r="C117" i="1"/>
  <c r="J116" i="1"/>
  <c r="I116" i="1"/>
  <c r="H116" i="1"/>
  <c r="G116" i="1"/>
  <c r="F116" i="1"/>
  <c r="E116" i="1"/>
  <c r="C116" i="1" s="1"/>
  <c r="D116" i="1"/>
  <c r="C115" i="1"/>
  <c r="J113" i="1"/>
  <c r="I113" i="1"/>
  <c r="H113" i="1"/>
  <c r="G113" i="1"/>
  <c r="F113" i="1"/>
  <c r="E113" i="1"/>
  <c r="D113" i="1"/>
  <c r="J110" i="1"/>
  <c r="I110" i="1"/>
  <c r="H110" i="1"/>
  <c r="G110" i="1"/>
  <c r="F110" i="1"/>
  <c r="E110" i="1"/>
  <c r="D110" i="1"/>
  <c r="C108" i="1"/>
  <c r="C106" i="1"/>
  <c r="C105" i="1"/>
  <c r="C103" i="1" s="1"/>
  <c r="C104" i="1"/>
  <c r="J103" i="1"/>
  <c r="I103" i="1"/>
  <c r="H103" i="1"/>
  <c r="G103" i="1"/>
  <c r="F103" i="1"/>
  <c r="E103" i="1"/>
  <c r="D103" i="1"/>
  <c r="C102" i="1"/>
  <c r="C101" i="1"/>
  <c r="C100" i="1" s="1"/>
  <c r="J100" i="1"/>
  <c r="I100" i="1"/>
  <c r="H100" i="1"/>
  <c r="G100" i="1"/>
  <c r="F100" i="1"/>
  <c r="E100" i="1"/>
  <c r="D100" i="1"/>
  <c r="C99" i="1"/>
  <c r="C97" i="1" s="1"/>
  <c r="C98" i="1"/>
  <c r="J97" i="1"/>
  <c r="I97" i="1"/>
  <c r="H97" i="1"/>
  <c r="G97" i="1"/>
  <c r="F97" i="1"/>
  <c r="E97" i="1"/>
  <c r="D97" i="1"/>
  <c r="C93" i="1"/>
  <c r="C92" i="1"/>
  <c r="C91" i="1"/>
  <c r="C90" i="1"/>
  <c r="C89" i="1"/>
  <c r="C88" i="1"/>
  <c r="C87" i="1"/>
  <c r="C85" i="1" s="1"/>
  <c r="C86" i="1"/>
  <c r="C84" i="1"/>
  <c r="C83" i="1"/>
  <c r="J82" i="1"/>
  <c r="I82" i="1"/>
  <c r="H82" i="1"/>
  <c r="G82" i="1"/>
  <c r="F82" i="1"/>
  <c r="E82" i="1"/>
  <c r="D82" i="1"/>
  <c r="C82" i="1"/>
  <c r="C81" i="1"/>
  <c r="C80" i="1"/>
  <c r="J79" i="1"/>
  <c r="I79" i="1"/>
  <c r="H79" i="1"/>
  <c r="G79" i="1"/>
  <c r="F79" i="1"/>
  <c r="E79" i="1"/>
  <c r="D79" i="1"/>
  <c r="C79" i="1"/>
  <c r="C78" i="1"/>
  <c r="C77" i="1"/>
  <c r="J76" i="1"/>
  <c r="I76" i="1"/>
  <c r="H76" i="1"/>
  <c r="G76" i="1"/>
  <c r="F76" i="1"/>
  <c r="E76" i="1"/>
  <c r="D76" i="1"/>
  <c r="C76" i="1"/>
  <c r="J75" i="1"/>
  <c r="I75" i="1"/>
  <c r="H75" i="1"/>
  <c r="G75" i="1"/>
  <c r="F75" i="1"/>
  <c r="E75" i="1"/>
  <c r="D75" i="1"/>
  <c r="D73" i="1" s="1"/>
  <c r="C75" i="1"/>
  <c r="J74" i="1"/>
  <c r="I74" i="1"/>
  <c r="H74" i="1"/>
  <c r="H73" i="1" s="1"/>
  <c r="G74" i="1"/>
  <c r="F74" i="1"/>
  <c r="J73" i="1"/>
  <c r="I73" i="1"/>
  <c r="F73" i="1"/>
  <c r="E73" i="1"/>
  <c r="C56" i="1"/>
  <c r="C54" i="1"/>
  <c r="C52" i="1" s="1"/>
  <c r="C53" i="1"/>
  <c r="C51" i="1"/>
  <c r="C50" i="1"/>
  <c r="C49" i="1" s="1"/>
  <c r="J48" i="1"/>
  <c r="J217" i="1" s="1"/>
  <c r="J47" i="1"/>
  <c r="J216" i="1" s="1"/>
  <c r="I47" i="1"/>
  <c r="I46" i="1"/>
  <c r="C45" i="1"/>
  <c r="C44" i="1"/>
  <c r="C43" i="1" s="1"/>
  <c r="C42" i="1"/>
  <c r="C41" i="1"/>
  <c r="J40" i="1"/>
  <c r="I40" i="1"/>
  <c r="H40" i="1"/>
  <c r="G40" i="1"/>
  <c r="F40" i="1"/>
  <c r="E40" i="1"/>
  <c r="D40" i="1"/>
  <c r="C40" i="1"/>
  <c r="C39" i="1"/>
  <c r="C37" i="1" s="1"/>
  <c r="C38" i="1"/>
  <c r="J37" i="1"/>
  <c r="I37" i="1"/>
  <c r="H37" i="1"/>
  <c r="G37" i="1"/>
  <c r="G204" i="1" s="1"/>
  <c r="G203" i="1" s="1"/>
  <c r="F37" i="1"/>
  <c r="E37" i="1"/>
  <c r="D37" i="1"/>
  <c r="D36" i="1"/>
  <c r="C36" i="1"/>
  <c r="D34" i="1"/>
  <c r="C34" i="1" s="1"/>
  <c r="E33" i="1"/>
  <c r="E31" i="1" s="1"/>
  <c r="D33" i="1"/>
  <c r="D31" i="1" s="1"/>
  <c r="C33" i="1"/>
  <c r="C31" i="1" s="1"/>
  <c r="E32" i="1"/>
  <c r="D32" i="1"/>
  <c r="C32" i="1"/>
  <c r="J31" i="1"/>
  <c r="I31" i="1"/>
  <c r="H31" i="1"/>
  <c r="G31" i="1"/>
  <c r="F31" i="1"/>
  <c r="J30" i="1"/>
  <c r="J199" i="1" s="1"/>
  <c r="I30" i="1"/>
  <c r="H30" i="1"/>
  <c r="G30" i="1"/>
  <c r="G199" i="1" s="1"/>
  <c r="F30" i="1"/>
  <c r="F199" i="1" s="1"/>
  <c r="J29" i="1"/>
  <c r="J198" i="1" s="1"/>
  <c r="J197" i="1" s="1"/>
  <c r="I29" i="1"/>
  <c r="H29" i="1"/>
  <c r="G29" i="1"/>
  <c r="F29" i="1"/>
  <c r="E29" i="1"/>
  <c r="D29" i="1"/>
  <c r="J28" i="1"/>
  <c r="I28" i="1"/>
  <c r="H28" i="1"/>
  <c r="G28" i="1"/>
  <c r="C27" i="1"/>
  <c r="C25" i="1" s="1"/>
  <c r="C26" i="1"/>
  <c r="J25" i="1"/>
  <c r="I25" i="1"/>
  <c r="H25" i="1"/>
  <c r="G25" i="1"/>
  <c r="F25" i="1"/>
  <c r="C24" i="1"/>
  <c r="C22" i="1" s="1"/>
  <c r="C23" i="1"/>
  <c r="J22" i="1"/>
  <c r="I22" i="1"/>
  <c r="H22" i="1"/>
  <c r="G22" i="1"/>
  <c r="F22" i="1"/>
  <c r="C21" i="1"/>
  <c r="C19" i="1" s="1"/>
  <c r="C20" i="1"/>
  <c r="J19" i="1"/>
  <c r="I19" i="1"/>
  <c r="H19" i="1"/>
  <c r="G19" i="1"/>
  <c r="D19" i="1"/>
  <c r="C18" i="1"/>
  <c r="C16" i="1" s="1"/>
  <c r="C17" i="1"/>
  <c r="J16" i="1"/>
  <c r="I16" i="1"/>
  <c r="H16" i="1"/>
  <c r="G16" i="1"/>
  <c r="F16" i="1"/>
  <c r="E16" i="1"/>
  <c r="D16" i="1"/>
  <c r="C29" i="1" l="1"/>
  <c r="H47" i="1"/>
  <c r="I198" i="1"/>
  <c r="I197" i="1" s="1"/>
  <c r="I216" i="1"/>
  <c r="I215" i="1" s="1"/>
  <c r="J215" i="1"/>
  <c r="C74" i="1"/>
  <c r="C73" i="1" s="1"/>
  <c r="G73" i="1"/>
  <c r="C204" i="1"/>
  <c r="C217" i="1"/>
  <c r="F28" i="1"/>
  <c r="C203" i="1"/>
  <c r="D30" i="1"/>
  <c r="J46" i="1"/>
  <c r="E30" i="1"/>
  <c r="H46" i="1" l="1"/>
  <c r="G47" i="1"/>
  <c r="H198" i="1"/>
  <c r="H197" i="1" s="1"/>
  <c r="H216" i="1"/>
  <c r="H215" i="1" s="1"/>
  <c r="E28" i="1"/>
  <c r="E199" i="1"/>
  <c r="C30" i="1"/>
  <c r="D199" i="1"/>
  <c r="D28" i="1"/>
  <c r="C28" i="1"/>
  <c r="C199" i="1" l="1"/>
  <c r="G216" i="1"/>
  <c r="G215" i="1" s="1"/>
  <c r="G46" i="1"/>
  <c r="F47" i="1"/>
  <c r="G198" i="1"/>
  <c r="G197" i="1" s="1"/>
  <c r="F216" i="1" l="1"/>
  <c r="F215" i="1" s="1"/>
  <c r="E47" i="1"/>
  <c r="F198" i="1"/>
  <c r="F197" i="1" s="1"/>
  <c r="D47" i="1" l="1"/>
  <c r="E216" i="1"/>
  <c r="E215" i="1" s="1"/>
  <c r="E198" i="1"/>
  <c r="E197" i="1" s="1"/>
  <c r="C47" i="1" l="1"/>
  <c r="D216" i="1"/>
  <c r="D198" i="1"/>
  <c r="C198" i="1" l="1"/>
  <c r="D197" i="1"/>
  <c r="C197" i="1" s="1"/>
  <c r="C216" i="1"/>
  <c r="D215" i="1"/>
  <c r="C215" i="1" s="1"/>
</calcChain>
</file>

<file path=xl/sharedStrings.xml><?xml version="1.0" encoding="utf-8"?>
<sst xmlns="http://schemas.openxmlformats.org/spreadsheetml/2006/main" count="1290" uniqueCount="509">
  <si>
    <t>Степень 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труда, %</t>
  </si>
  <si>
    <t>Структурное подразделение Администрации города без образования юридического лица 
(Управление общественных связей)</t>
  </si>
  <si>
    <t>Структурное подразделение Администрации города без образования юридического лица (Управление по делам гражданской обороны и чрезвычайным ситуациям)</t>
  </si>
  <si>
    <t>Структурное подразделение Администрации города без образования юридического лица (Управление связи и информатизации)</t>
  </si>
  <si>
    <t>Доля подготовленных к подписанию постановлений и распоряжений Главы города, Администрации города, высших должностных лиц Администрации города, %</t>
  </si>
  <si>
    <t>Доля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%</t>
  </si>
  <si>
    <t>Количество организованных заседаний комиссии по наградам при Главе города, ед.</t>
  </si>
  <si>
    <t>Разработка стратегии запланирована на 2014 год</t>
  </si>
  <si>
    <t>Целевые показатели результатов реализации муниципальной программы, 
формируемые в разрезе подпрограмм</t>
  </si>
  <si>
    <t>Администрация города, 
Муниципальное казенное учреждение "Многофункциональный центр предоставления государственных и муниципальных услуг"</t>
  </si>
  <si>
    <t>Количество субсидий, полученных  организациями, ед.</t>
  </si>
  <si>
    <t>Количество субсидий, полученных субъектами малого и среднего предпринимательства , ед.</t>
  </si>
  <si>
    <t>60/60*100</t>
  </si>
  <si>
    <t>Показатель рассчитан прямым счетом, исходя из количества планируемых к проведению контрольных мероприятий предусмотренных планом</t>
  </si>
  <si>
    <t>Показатель рассчитан прямым счетом, исходя из планируемого количества, с учетом фактических данных за предыдущие годы</t>
  </si>
  <si>
    <t>Показатель рассчитан исходя из среднего ежегодного количества граждан, состоящих на учете на получение субсидий на 01.01.2013, прогнозного значения количества граждан снятых с учета по различным основаниям</t>
  </si>
  <si>
    <t>Количество граждан планируемых к получению субсидии / количество граждан, состоящих на учете на получение субсидии на приобретение жилья за счет средств федерального бюджета *100</t>
  </si>
  <si>
    <t>20/621*100</t>
  </si>
  <si>
    <t>20/591*100</t>
  </si>
  <si>
    <t>20/561*100</t>
  </si>
  <si>
    <t xml:space="preserve">Показатель рассчитан прямым счетом, исходя 
из объема субсидии и соответствующего количества граждан планируемых к получению </t>
  </si>
  <si>
    <t>Доля проектов решений Думы города, направленных в Думу города с соблюдением установленных сроков, от общего числа проектов, внесенных Главой города, Администрацией города, %</t>
  </si>
  <si>
    <t xml:space="preserve"> Количество внесенных проектов решений Думы города определяется с учетом предложений структурных подразделений Администрации города, которые утверждаются в плане работы Думы города на полугодие, а также количеством вопросов, которые могут быть внесены ежемесячно в качестве дополнительных в соответствии с Регламентом Думы города исходя из текущей потребности структурных подразделений. Спрогнозировать количество вопросов, которые будут внесены структурными подразделениями Администрации города, Главой города не представляется возможным</t>
  </si>
  <si>
    <t>7/7*100</t>
  </si>
  <si>
    <t>Количество организованных встреч / количество запланированных встреч * 100</t>
  </si>
  <si>
    <t>Доля организованных "прямых телефонных линий", от общего количества запланированных, %</t>
  </si>
  <si>
    <t>Доля организованных встреч Главы города, высших должностных лиц Администрации города с населением города, от общего количества запланированных, %</t>
  </si>
  <si>
    <t>Количество организованных линий / количество запланированных линий * 100</t>
  </si>
  <si>
    <t>43/43*100</t>
  </si>
  <si>
    <t>42/42*100</t>
  </si>
  <si>
    <t>Показатель рассчитан прямым счетом, исходя из количества планируемых встреч ежегодно</t>
  </si>
  <si>
    <t>Количество организованных приемов / количество заявившихся граждан * 100</t>
  </si>
  <si>
    <t>Доля организованных управлением приемов граждан по личным вопросам Главой города, высшими должностными лицами Администрации города, от общего количества заявившихся граждан, %</t>
  </si>
  <si>
    <t>Показатель рассчитан прямым счетом, исходя из количества планируемых линий</t>
  </si>
  <si>
    <t>Спланировать количество заявившихся граждан, не представляется возможным. Организация приемов планируется в полном объеме по мере поступления обращений</t>
  </si>
  <si>
    <t>Количество рассмотренных обращений / количество поступивших обращений * 100</t>
  </si>
  <si>
    <t>Спланировать количество письменных обращений граждан, не представляется возможным. Организация рассмотрения письменных обращений планируется в полном объеме по мере поступления обращений</t>
  </si>
  <si>
    <t>Доля письменных обращений граждан, рассмотрение которых было организовано, от общего количества поступивших обращений, %</t>
  </si>
  <si>
    <t>52/52*100</t>
  </si>
  <si>
    <t>Количество опубликованной информации / количество подлежащей опубликованию информации * 100</t>
  </si>
  <si>
    <t>1350/1350*100</t>
  </si>
  <si>
    <t>Количество подготовленных правовых актов к подписанию / количество поступивших правовых актов * 100</t>
  </si>
  <si>
    <t>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 / количество поступивших  * 100</t>
  </si>
  <si>
    <t xml:space="preserve">Спланировать 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не представляется возможным. Снятие с контроля планируется в полном объеме по мере поступления </t>
  </si>
  <si>
    <t>Уровень выполнение договорных обязательств, по материально-техническому и организационному  обеспечению деятельности органов местного самоуправления, %</t>
  </si>
  <si>
    <r>
      <t>Объем заключенных договорных обязательств за отчетный период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общий объем плана закупок на отчетный период  </t>
    </r>
    <r>
      <rPr>
        <b/>
        <sz val="13"/>
        <rFont val="Times New Roman"/>
        <family val="1"/>
        <charset val="204"/>
      </rPr>
      <t>* 100</t>
    </r>
  </si>
  <si>
    <r>
      <t>Количество проведенных контрольных мероприятий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запланированных контрольных мероприятий  </t>
    </r>
    <r>
      <rPr>
        <b/>
        <sz val="13"/>
        <rFont val="Times New Roman"/>
        <family val="1"/>
        <charset val="204"/>
      </rPr>
      <t>* 100</t>
    </r>
  </si>
  <si>
    <t>Показатель рассчитан прямым, счетом исходя из количества работников прошедших обучение и проверку знаний по охране труда в 2012 году.</t>
  </si>
  <si>
    <t>Количество руководителей и специалистов, которым необходимо пройти обучение и проверку знаний по охране труда</t>
  </si>
  <si>
    <t>Показатель рассчитан исходя из потребности учреждений, подведомственных департаменту образования, в обучении и проверке знаний по охране труда</t>
  </si>
  <si>
    <t>16524+4%</t>
  </si>
  <si>
    <t>15888+4%</t>
  </si>
  <si>
    <t>17185+4%</t>
  </si>
  <si>
    <t>20471+2%</t>
  </si>
  <si>
    <t>20880+2%</t>
  </si>
  <si>
    <t>21298+2%</t>
  </si>
  <si>
    <r>
      <t>Количество  архивных документов и архивных фондов, по которым обеспечена сохранность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архивных документов и архивных фондов  </t>
    </r>
    <r>
      <rPr>
        <b/>
        <sz val="13"/>
        <rFont val="Times New Roman"/>
        <family val="1"/>
        <charset val="204"/>
      </rPr>
      <t>* 100</t>
    </r>
  </si>
  <si>
    <t>123587/123587*100</t>
  </si>
  <si>
    <t>Показатель рассчитан прямым счетом, исходя из количества архивных документов и архивных фондов по состоянию на 01.10.2013</t>
  </si>
  <si>
    <t>18/18*100</t>
  </si>
  <si>
    <t>Показатель рассчитан прямым счетом, в соответствии с постановлением Администрации города от 11.02.2013 №787 "Об утверждении перечней государственных и муниципальных услуг, предоставление которых организуется через Многофункциональный центр предоставления государственных и муниципальных услуг"</t>
  </si>
  <si>
    <t>81/100*100</t>
  </si>
  <si>
    <t>83/100*100</t>
  </si>
  <si>
    <t>85/100*100</t>
  </si>
  <si>
    <t xml:space="preserve">
Количество человек, которые удовлетворены деятельностью Администрации города / общее количество опрошенных заявителей * 100</t>
  </si>
  <si>
    <t>9/9*100</t>
  </si>
  <si>
    <r>
      <t>Количество реализованных функций, переданных для организационного обеспечения деятельности Администрации города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функций, переданных для организационного обеспечения деятельности Администрации города </t>
    </r>
    <r>
      <rPr>
        <b/>
        <sz val="13"/>
        <rFont val="Times New Roman"/>
        <family val="1"/>
        <charset val="204"/>
      </rPr>
      <t>* 100</t>
    </r>
  </si>
  <si>
    <t>67*5000/ 336526 * 100</t>
  </si>
  <si>
    <t>69*5000/ 344146 * 100</t>
  </si>
  <si>
    <t>70*5000 / 351201* 100</t>
  </si>
  <si>
    <t>Показатель рассчитан прямым счетом, в соответствии с требованиями Постановления Правительства РФ от 22 декабря 2012 г. N 1376
"Об утверждении Правил организации деятельности многофункциональных центров предоставления государственных и муниципальных услуг" и исходя из 
прогноза социально-экономического развития города Сургута на 2014-2016 годы.</t>
  </si>
  <si>
    <t>6/6*100</t>
  </si>
  <si>
    <t>Показатель рассчитан прямым счетом, исходя из заключенных соглашений о взаимодействии</t>
  </si>
  <si>
    <t>302 873/ 
336 526 * 100</t>
  </si>
  <si>
    <t>309 731/ 
344 146 * 100</t>
  </si>
  <si>
    <t>316 081/ 
351 201* 100</t>
  </si>
  <si>
    <t>Показатель рассчитан прямым счетом</t>
  </si>
  <si>
    <t>18 478/18 478 * 100</t>
  </si>
  <si>
    <t>Количество проектов муниципальных правовых актов Главы города, Администрации города, ее должностных лиц, прошедших правовую экспертизу/ общее количество поступивших в правовое управление *100</t>
  </si>
  <si>
    <t>Количество проектов муниципальных нормативных правовых актов Главы города, Администрации города, прошедших правовую экспертизу/ общее количество поступивших в правовое управление *100</t>
  </si>
  <si>
    <t>337/337*100</t>
  </si>
  <si>
    <t>Показатель рассчитан прямым счетом исходя из планируемого объема</t>
  </si>
  <si>
    <t>Показатель рассчитан прямым счетом,  исходя из необходимого количества медицинских аптечек на основании ТК РФ ст.223, Приказа Минздравсоцразвития РФ от 05.03.2011 №169н</t>
  </si>
  <si>
    <t>Соблюдение сроков оплаты</t>
  </si>
  <si>
    <t>Финансовое обеспечение проведения выборов в целях избрания депутатов Думы города Сургута, %</t>
  </si>
  <si>
    <t>Своевременное предоставления обоснований бюджетных ассигнований на очередной финансовый год и плановый период, бюджетной отчетности за отчетный год</t>
  </si>
  <si>
    <t>Кассовое исполнение расходов (местный бюджет)/ Плановые значение расходов (местный бюджет)* 100</t>
  </si>
  <si>
    <t>Фактическое поступление администрируемых доходов в бюджет города /плановое значение администрируемых доходов * 100</t>
  </si>
  <si>
    <t>Общее количество составленной и представленной в уполномоченные органы достоверной бюджетной, налоговой, статистической отчетности/ общее количество, подлежащее представлению * 100</t>
  </si>
  <si>
    <t>Количество своевременно составленной и представленной в уполномоченные органы бюджетной росписи главного распорядителя бюджетных средств Администрация города / общее количество, подлежащее исполнению *100</t>
  </si>
  <si>
    <t>3862256,36/
4291395,96*
100</t>
  </si>
  <si>
    <t>3870004,84/
4300005,38*
100</t>
  </si>
  <si>
    <t>3870635,31/
4300705,9*
100</t>
  </si>
  <si>
    <t>4/4*100</t>
  </si>
  <si>
    <t>7491,6/
8324,0*
100</t>
  </si>
  <si>
    <t>1543,4/1543,4*100</t>
  </si>
  <si>
    <t>Кассовое исполнение расходов /объем запланированных средств * 100</t>
  </si>
  <si>
    <t xml:space="preserve"> </t>
  </si>
  <si>
    <t>Наличие утвержденных муниципальных правовых актов</t>
  </si>
  <si>
    <t xml:space="preserve"> Соблюдение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</t>
  </si>
  <si>
    <t>Показатель рассчитан прямым счетом, исходя из планируемого количества</t>
  </si>
  <si>
    <t>485/485*100</t>
  </si>
  <si>
    <t>479/479*100</t>
  </si>
  <si>
    <t xml:space="preserve">Показатель рассчитан прямым счетом исходя из количества работников СГМУП "ГТС, СГМУП "ГВК", СГМУЭП "Горсвет", СГМУП "ДорРемТех", СГМУП "Тепловик", СГМУКП, СГМУП "РКЦ ЖКХ" нуждающихся в инструкциях, методической литературе, наглядной агитации по охране труда  </t>
  </si>
  <si>
    <t>Количество работников организации обеспеченных инструкциями, методической литературой, наглядной агитацией по охране труда / количество работников организации нуждающихся в инструкциях, методической литературе, наглядной агитации по охране труда * 100%</t>
  </si>
  <si>
    <t xml:space="preserve">Количество руководителей и  специалистов, прошедших обучение и проверку знаний по охране труда, чел.
</t>
  </si>
  <si>
    <t>Показатель рассчитан с учетом необходимости проведения аттестации рабочих мест по условиям труда на основании Приказа Минздравсоцразвития РФ от 26.04.2011 № 342н</t>
  </si>
  <si>
    <t xml:space="preserve">Количество рабочих мест, на которых проведена аттестация по условиям труда, ед.
</t>
  </si>
  <si>
    <t xml:space="preserve">Количество работников, охваченных медицинским осмотром, чел.
</t>
  </si>
  <si>
    <t xml:space="preserve">Расчет производится с учетом необходимости проведения обязательных предварительных и периодических медосмотров работников на основании Приказа Минздравсоцразвития от 12.04.2011 № 302н </t>
  </si>
  <si>
    <t>Количество работников учреждения, обеспеченных спецодеждой / общее количество работников нуждающихся (по нормативу) в спецодежде * 100</t>
  </si>
  <si>
    <t>Обеспечение работников спецодеждой, %</t>
  </si>
  <si>
    <t>Количество  работников прошедших обучение по пожарно-техническому минимуму, чел.</t>
  </si>
  <si>
    <t>Обеспеченность медицинскими аптечками  для оказания первой  помощи, %</t>
  </si>
  <si>
    <t>30/30*100</t>
  </si>
  <si>
    <t>Показатель рассчитан прямым счетом исходя из количества необходимого для СГМУП "ГТС" оборудования, приспособлений для проведения работ повышенной опасности</t>
  </si>
  <si>
    <t>Количество приобретенного оборудования, приспособлений / количество необходимого оборудования, приспособлений * 100 %</t>
  </si>
  <si>
    <t>800/800*100</t>
  </si>
  <si>
    <t>Показатель рассчитан прямым счетом исходя из количества работников СГМУП "ГТС" нуждающихся средствами коллективной защиты от воздействия вредных и опасных  производственных факторов</t>
  </si>
  <si>
    <t>Количество работников обеспеченных средствами коллективной защиты от воздействия вредных и опасных  производственных факторов  / количество работников нуждающихся * 100%</t>
  </si>
  <si>
    <t>625/625*100</t>
  </si>
  <si>
    <t>Показатель рассчитан прямым счетом исходя из количества работников СГМУП "ГТС", СГМУП "ГВК", которым согласно Постановления Правительства РФ от 20.11.2008 №870  положено предоставление гарантий за работу во вредных условиях труда</t>
  </si>
  <si>
    <t>Показатель учитывает заключение Договора с подрядными организациями на проведение производственного контроля</t>
  </si>
  <si>
    <t xml:space="preserve"> Договор с подрядными организациями на проведение производственного контроля заключается ежегодно в соответствие с требованиями Федерального  закона от 30.03.1999 N 52-ФЗ</t>
  </si>
  <si>
    <r>
      <t>Количество реализованных вопросов местного значения, отдельных государственных полномочий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вопросов местного значения и переданных  отдельных государственных полномочий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</si>
  <si>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муниципальных услуг предоставляемых по принципу "одного окна" </t>
    </r>
    <r>
      <rPr>
        <b/>
        <sz val="13"/>
        <rFont val="Times New Roman"/>
        <family val="1"/>
        <charset val="204"/>
      </rPr>
      <t>/</t>
    </r>
    <r>
      <rPr>
        <sz val="13"/>
        <rFont val="Times New Roman"/>
        <family val="1"/>
        <charset val="204"/>
      </rPr>
      <t xml:space="preserve"> общее количество муниципальных услуг подлежащих предоставлению </t>
    </r>
    <r>
      <rPr>
        <b/>
        <sz val="13"/>
        <rFont val="Times New Roman"/>
        <family val="1"/>
        <charset val="204"/>
      </rPr>
      <t>*100</t>
    </r>
  </si>
  <si>
    <r>
      <t>Количество муниципальных программ, по которым осуществляется анализ их исполнения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программ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</si>
  <si>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протокольных поручений, информация о выполнении которых направлена в установленные сроки / общее количество протокольных поручений Думы города </t>
    </r>
    <r>
      <rPr>
        <b/>
        <sz val="13"/>
        <rFont val="Times New Roman"/>
        <family val="1"/>
        <charset val="204"/>
      </rPr>
      <t>x 100</t>
    </r>
  </si>
  <si>
    <r>
      <t>Количество муниципальных учреждений, по которым осуществлялось обеспечение деятельности в соответствии с заключенными соглашениями о взаимодействии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учреждений, на обеспечение которых заключены соглашения о взаимодействии </t>
    </r>
    <r>
      <rPr>
        <b/>
        <sz val="13"/>
        <rFont val="Times New Roman"/>
        <family val="1"/>
        <charset val="204"/>
      </rPr>
      <t>* 100</t>
    </r>
  </si>
  <si>
    <t xml:space="preserve">Показатель рассчитан прямым счетом исходя из планируемого количества, с учетом фактических данных за предыдущие периоды </t>
  </si>
  <si>
    <t>Рассчитывается с учетом потребности организаций города  в оказании методической помощи по результатам посещений</t>
  </si>
  <si>
    <t xml:space="preserve">Показатель рассчитан прямым счетом исходя из планируемого объема, с учетом фактических данных за предыдущие периоды </t>
  </si>
  <si>
    <t>Количество человек,
которые ответили на вопрос: 
 "Удовлетворены ли вы качеством предоставления государственных и муниципальных услуг" - положительно / 
общее количество опрошенных 
заявителей * 100</t>
  </si>
  <si>
    <t>Указ Президента Российской Федерации от 07.05.2012г. № 601  "Об основных направлениях совершенствования системы государственного управления";
Постановление Правительства ХМАО - Югры от 12.07.2013 N 246-п "О концепции создания в ХМАО - Югре
многофункциональных центров предоставления государственных и муниципальных услуг"</t>
  </si>
  <si>
    <t>Показатель рассчитан прямым счетом, исходя из данных прогноза СЭР</t>
  </si>
  <si>
    <t>Показатель рассчитан прямым счетом, с учетом данных из прогноза СЭР</t>
  </si>
  <si>
    <t xml:space="preserve">Показатель рассчитан прямым счетом исходя из планируемого объема, с учетом фактически  принятых за предыдущие периоды </t>
  </si>
  <si>
    <t>Рассчитывается с учетом планируемого проведения общегородских смотров -конкурсов по охране труда</t>
  </si>
  <si>
    <t>Рассчитывается с учетом потребности в проведении общегородских мероприятий, а также участия в окружных мероприятиях</t>
  </si>
  <si>
    <r>
      <t xml:space="preserve">Количество проектов решений Думы города, 
направленных в Думу города с соблюдением установленных сроков / общее количество проектов, внесенных Главой города, Администрацией города </t>
    </r>
    <r>
      <rPr>
        <b/>
        <sz val="13"/>
        <rFont val="Times New Roman"/>
        <family val="1"/>
        <charset val="204"/>
      </rPr>
      <t>x 100</t>
    </r>
  </si>
  <si>
    <t>Решения о протокольных поручениях Администрации города принимаются Думой города, поэтому спрогнозировать количественные значения не представляется возможным</t>
  </si>
  <si>
    <t>Количество организованных визитов межмуниципальных делегаций в город Сургут /общее количество запланированных межмуниципальных делегаций *100</t>
  </si>
  <si>
    <t xml:space="preserve">Показатель рассчитан прямым счетом, исходя из фактических данных за предыдущие годы, с учетом ежегодного увеличения на 4%, сложившегося по годам предыдущих периодов
</t>
  </si>
  <si>
    <t xml:space="preserve">Показатель рассчитан прямым счетом, исходя из фактических данных за предыдущие годы, с учетом ежегодного увеличения на 2%, сложившегося по годам предыдущих периодов
</t>
  </si>
  <si>
    <t>Показатель рассчитан прямым счетом, исходя из планируемого количества поступивших проектов</t>
  </si>
  <si>
    <t>Вцелом спланировать значение показателя не представляется возможным. Планируется своевременное составление и представление в соответствующие органы отчетности по мере поступления запросов</t>
  </si>
  <si>
    <t xml:space="preserve">Основанием для определения показателя служит форма 0503164 "Сведения об исполнении бюджета" </t>
  </si>
  <si>
    <t>Основанием для определения показателя служит форма 0503164 "Сведения об исполнении бюджета" (по соответствующей строке бюджета)</t>
  </si>
  <si>
    <t xml:space="preserve">Спланировать количество подготовленных правовых актов, не представляется возможным. Подготовка правовых актов планируется в полном объеме по мере их поступления </t>
  </si>
  <si>
    <t>Показатель рассчитан прямым счетом, исходя из объема бюджетных ассигнований, подлежащих включению в план закупок</t>
  </si>
  <si>
    <t xml:space="preserve">Количество жителей, обеспеченных доступом к получению государственных и муниципальных услуг, посредством окон работающих в многофункциональном центре по принципу "одного окна", из расчета 1 окно на каждые 5 тысяч жителей, проживающих в муниципальном образовании / среднегодовая численность постоянного населения * 100 </t>
  </si>
  <si>
    <t>Показатель рассчитан прямым счетом, исходя из распоряжения Администрации города № 2167 от 21.06.2013 "О передаче отдельных функций 
департамента по экономической политике Администрации города по реализации Федерального 
закона от 27.07.2010 № 210-ФЗ «Об организации предоставления государственных и муниципальных 
услуг».</t>
  </si>
  <si>
    <t xml:space="preserve">Показатель рассчитан прямым счетом исходя из планируемого количества участников, с учетом фактических данных за предыдущие периоды </t>
  </si>
  <si>
    <t>Рассчитывается с учетом количества участников, направляемых от города Сургута для участия в ежегодных окружных смотрах-конкурсах</t>
  </si>
  <si>
    <t>Рассчитывается с учетом участия Администрации города в окружном смотре-конкурсе  "Комплексный подход - основа социальной стабильности", проводимом 1 раз в 2 года</t>
  </si>
  <si>
    <t>Рассчитывается с учетом планируемого проведения социологических исследований в области охраны труда</t>
  </si>
  <si>
    <t>Показатель рассчитан прямым счетом, исходя из необходимого количества уголков в соответствие с Постановлением Минтруда РФ от 14.01.2001 №7</t>
  </si>
  <si>
    <t>Показатель рассчитан прямым счетом, исходя из необходимого количества литературы в соответствие с Постановлением Минтруда РФ от 14.01.2001 №7</t>
  </si>
  <si>
    <t>Рассчитывается с учетом результатов сбора, обработки и подготовки ежегодной информации о количестве обученных по охране труда в организациях города</t>
  </si>
  <si>
    <t>Рассчитывается с учетом фактического участия  в заседаниях комиссии по проверке знаний требований охраны труда за предыдущие годы</t>
  </si>
  <si>
    <t>Рассчитывается с учетом подготовки ежегодной информации об организациях города, оказывающих услуги в области охраны труда</t>
  </si>
  <si>
    <t>Показатель рассчитывается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</si>
  <si>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</si>
  <si>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прямым счетом, исходя из требуемого количества руководителей и  специалистов, подлежащих обучению и проверки знаний по охране труда и объема бюджетных ассигнований</t>
  </si>
  <si>
    <t>Рассчитывается на основании результатов ежегодного сбора и обработки информации о состоянии охраны труда в организациях города, с учетом количества рабочих местах прошедших аттестацию</t>
  </si>
  <si>
    <t>Рассчитывается с учетом фактического проведения ежегодных заседаний межведомственной комиссии по охране труда Администрации города</t>
  </si>
  <si>
    <t xml:space="preserve">Показатель рассчитан прямым счетом, исходя из планируемого количества </t>
  </si>
  <si>
    <t>Показатель рассчитан прямым счетом исходя из планируемого количества с учетом фактически работающих и нуждающихся в обеспечении смывающими средствами</t>
  </si>
  <si>
    <t>Показатель рассчитывается прямым счетом, исходя их  необходимости обеспечения работников   смывающими и  обезвреживающими средствами согласно норм утверждённых Приказом Минздравсоцразвития №1122н от 17.12.2010.</t>
  </si>
  <si>
    <t>Количество приобретённых медицинских аптечек для оказания первой помощи / количество необходимых медицинских аптечек для оказания медицинской помощи * 100%</t>
  </si>
  <si>
    <t xml:space="preserve">Показатель учитывает заключение Договора с подрядными организациями на обслуживание средств пожарной безопасности </t>
  </si>
  <si>
    <t>Договор на обслуживание средств пожарной безопасности заключается ежегодно</t>
  </si>
  <si>
    <t>Количество работников организации, которым предоставлены гарантии, предусмотренные законодательством, за работу во вредных условиях труда / количество работников организаций, которым предусмотрены законодательством гарантии за работу во вредных условиях труда * 100%</t>
  </si>
  <si>
    <t>Рассчитывается на основании потребности в  информировании работодателей и населения города  по вопросам охраны труда с учетом публикаций за предыдущие годы</t>
  </si>
  <si>
    <t>Рассчитывается с учетом необходимости освещения планируемых к проведению общегородских мероприятий по вопросам охраны труда</t>
  </si>
  <si>
    <t>Пояснения к расчету (исходные данные для расчета)</t>
  </si>
  <si>
    <r>
      <t>Муниципальное казенное учреждение "Многофункциональный центр предоставления государственных и муниципальных услуг</t>
    </r>
    <r>
      <rPr>
        <b/>
        <sz val="13"/>
        <rFont val="Times New Roman"/>
        <family val="1"/>
        <charset val="204"/>
      </rPr>
      <t>"</t>
    </r>
  </si>
  <si>
    <t>Наличие действующей подпрограммы "Развитие малого и среднего предпринимательства"</t>
  </si>
  <si>
    <t>124 472,8/
131 029,7*100</t>
  </si>
  <si>
    <t>124 476,8/
131 028,2*100</t>
  </si>
  <si>
    <t>Количество предоставленных услуг  по лицензированию  розничной продажи алкогольной продукции  с соблюдением  установленных законом сроков/общее количество   предоставленных услуг  по лицензированию  розничной продажи алкогольной продукции x 100</t>
  </si>
  <si>
    <t>202/202x100</t>
  </si>
  <si>
    <t>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 в полном объеме</t>
  </si>
  <si>
    <t>Своевременная подготовка муниципальных правовых актов в соответствии с действующим законодательством РФ в сфере закупок</t>
  </si>
  <si>
    <t>Соблюдение административного регламента при осуществлении защиты прав потребителей в полном объеме</t>
  </si>
  <si>
    <t>Соблюдение требований, установленных Федеральным законом от 11.11.2003 № 138 "О лотереях" в полном объеме</t>
  </si>
  <si>
    <t>Количество субсидий, полученных субъектами малого и среднего предпринимательства  и организациями, ед.
в том числе:</t>
  </si>
  <si>
    <t>Экономия, сложившаяся по результатам заключения муниципальных контрактов / стоимость начальной максимальной цены контрактов * 100</t>
  </si>
  <si>
    <t>561 333  / 
9 563 131  *100</t>
  </si>
  <si>
    <t xml:space="preserve">Показатель рассчитан прямым счетом, исходя из  планируемого объема, с учетом фактических данных за предыдущие периоды  </t>
  </si>
  <si>
    <t>Показатель рассчитан прямым счетом, исходя из количества объектов подлежащих комплексному обеспечению</t>
  </si>
  <si>
    <t>Рассчитывается исходя из количества участников за предыдущие годы</t>
  </si>
  <si>
    <t>1872/1872*100</t>
  </si>
  <si>
    <t>176/176*100</t>
  </si>
  <si>
    <t>Источники финансирования</t>
  </si>
  <si>
    <t>2014 год</t>
  </si>
  <si>
    <t>2015 год</t>
  </si>
  <si>
    <t>х</t>
  </si>
  <si>
    <t>2016 год</t>
  </si>
  <si>
    <t>Количество мероприятий, направленных на развитие  молодежного предпринимательства (форумы, слет, проекты, конкурсы), ед.</t>
  </si>
  <si>
    <t>Экономия бюджетных средств, сложившаяся в результате осуществления деятельности  в сфере закупок, %</t>
  </si>
  <si>
    <t>Степень  соблюдения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платы, %</t>
  </si>
  <si>
    <t>Доля архивных документов и архивных фондов, по которым обеспечена сохранность, от общего количества архивных документов и архивных фондов,%</t>
  </si>
  <si>
    <t xml:space="preserve">Доля граждан, получивших
субсидию, от общего количества состоящих на учете, %
</t>
  </si>
  <si>
    <t>Доля своевременно составленной и представленной в уполномоченные органы достоверной бюджетной, налоговой, статистической отчетности, %</t>
  </si>
  <si>
    <t>Доля своевременно составленной и представленной в уполномоченные органы бюджетной росписи главного распорядителя бюджетных средств Администрация города, %</t>
  </si>
  <si>
    <t>Количество субъектов, получивших поддержку, в части применения понижающего коэффициента, применяемого для расчета арендной платы за пользование муниципальным имуществом и количество субъектов, получивших в аренду муниципальное имущество, ед.</t>
  </si>
  <si>
    <t>да</t>
  </si>
  <si>
    <t>Доля муниципальных программ, по которым осуществляется анализ их исполнения от общего количества муниципальных программ, %</t>
  </si>
  <si>
    <t>Департамент по экономической политике</t>
  </si>
  <si>
    <t>Управление кадров и муниципальной службы</t>
  </si>
  <si>
    <t>Степень соблюдения  плана осуществления  контрольной деятельности в соответствии с бюджетным законодательством и нормативными правовыми актами, регулирующими бюджетные правоотношения, %</t>
  </si>
  <si>
    <t>Контрольно-ревизионное управление</t>
  </si>
  <si>
    <t>Правовое управление</t>
  </si>
  <si>
    <t>Служба помощников</t>
  </si>
  <si>
    <t>Управление учета и распределения жилья</t>
  </si>
  <si>
    <t>Доля обнародованной информации в порядке и в сроки, установленные действующим законодательством, %</t>
  </si>
  <si>
    <t>Управление информационной политики</t>
  </si>
  <si>
    <t>Управление общественных связей</t>
  </si>
  <si>
    <t>Управление бюджетного учета  и отчетности</t>
  </si>
  <si>
    <t>Управление записи актов гражданского состояния</t>
  </si>
  <si>
    <t>Муниципальное казенное учреждение "Хозяйственно-эксплуатационное управление"</t>
  </si>
  <si>
    <t>Доля обеспечения реализации отдельных мероприятий, предусмотренных муниципальными правовыми актами о передаче функций по организационному обеспечению деятельности Администрации города, %</t>
  </si>
  <si>
    <t>Доля обеспечения деятельности муниципальных учреждений в соответствии с заключенными соглашениями о взаимодействии, %</t>
  </si>
  <si>
    <t>Количество малых и средних предприятий (юридических лиц) на конец года, ед.</t>
  </si>
  <si>
    <t>Среднесписочная численность работников малых предприятий на конец года, тыс. чел.</t>
  </si>
  <si>
    <t xml:space="preserve">Наличие стратегии социально-экономического  развития  муниципального образования городской округ город Сургут на период до 2030 года, да/нет </t>
  </si>
  <si>
    <t>Цель подпрограммы: Повышение качества функционирования органов местного самоуправления</t>
  </si>
  <si>
    <t>Количество проведенных экспертиз по установлению тарифов  на услуги (работы), предоставляемые  (выполняемые) муниципальными организациями, ед.</t>
  </si>
  <si>
    <t>Доля   муниципальных услуг предоставляемых по принципу "одного окна"  от общего количества муниципальных услуг подлежащих предоставлению, %</t>
  </si>
  <si>
    <t xml:space="preserve">Доля реализованных  вопросов местного значения, отдельных государственных полномочий, переданных в установленном порядке от общего количества вопросов местного значения и  переданных отдельных государственных полномочий, % 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</si>
  <si>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</si>
  <si>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Количество принятых на государственное хранение  документов  постоянного срока хранения, ед.</t>
  </si>
  <si>
    <t>Доля организованных визитов иностранных межмуниципальных делегаций, отдельных лиц и делегаций органов власти и управления Российской Федерации, субъектов Российской Федерации 
на территории города Сургута от количества запланированных, %</t>
  </si>
  <si>
    <t>Количество зарегистрированных актов гражданского состояния - рождение, заключение брака, расторжение брака, усыновление (удочерение) установление отцовства, смерть, перемена имени, ед.</t>
  </si>
  <si>
    <t>Муниципальное казенное учреждение "Многофункциональный центр предоставления государственных и муниципальных услуг"</t>
  </si>
  <si>
    <t>Количество методических рекомендаций, подготовленных для работодателей города по вопросам организации работы в области охраны труда, ед.</t>
  </si>
  <si>
    <t>Количество единиц приобретенной литературы, ед.</t>
  </si>
  <si>
    <t>Количество  принятых на муниципальное хранение  документов  постоянного срока хранения, ед.</t>
  </si>
  <si>
    <t xml:space="preserve">Уровень удовлетворенности населения деятельностью  Администрации города по отдельным вопросам  местного значения (части вопросов местного значения) и переданным в установленном порядке  отдельным  государственным полномочиям, % </t>
  </si>
  <si>
    <t>Подпрограмма функционирования "Обеспечение деятельности Администрации города"</t>
  </si>
  <si>
    <t>Наличие  документов стратегического характера, принятых на уровне муниципального образования (Стратегия СЭР, Прогноз СЭР),  да/нет</t>
  </si>
  <si>
    <t>Управление общего обеспечения деятельности</t>
  </si>
  <si>
    <t>Количество выполненных иных юридически значимых действий – выдача повторных свидетельств (справок) о государственной регистрации актов гражданского состояния, внесение исправлений и (или) изменений в записи актов гражданского состояния, истребование документов о государственной регистрации актов гражданского состояния с территории иностранных государств,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</si>
  <si>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</si>
  <si>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 размещенных информаций, посвященных предпринимательству на официальном сайте Администрации города, ед.  </t>
  </si>
  <si>
    <t>Исполнение плановых показателей по расходам в части средств местного бюджета за отчетный год, %</t>
  </si>
  <si>
    <t>Исполнение плановых значений по администрируемым доходам (без учета безвозмездных поступлений) за отчетный год, %</t>
  </si>
  <si>
    <t xml:space="preserve"> Соблюдение сроков предоставления обоснований бюджетных ассигнований на очередной финансовый год и плановый период, бюджетной отчетности за отчетный год, да/нет</t>
  </si>
  <si>
    <t>Отсутствие просроченной кредиторской задолженности за отчетный год, да/нет</t>
  </si>
  <si>
    <t>Доля граждан , имеющих доступ к получению государственных и муниципальных услуг по принципу одного окна" в том числе через многофункциональный центр, %</t>
  </si>
  <si>
    <t>Департамент городского хозяйства</t>
  </si>
  <si>
    <t>Обеспеченность оборудованием и приспособлениями для проведения работ повышенной опасности, %</t>
  </si>
  <si>
    <t>Обслуживание средств пожарной безопасности (перезарядка огнетушителей, проверка пожарных гидрантов), да/нет</t>
  </si>
  <si>
    <t>Обеспеченность работников средствами коллективной и индивидуальной защиты  от воздействия вредных и опасных производственных факторов, %</t>
  </si>
  <si>
    <t>Проведение производственного контроля, да/нет</t>
  </si>
  <si>
    <t>Доля протокольных поручений Думы города, информация о выполнении которых направлена в установленные сроки, от общего числа протокольных поручений со сроком исполнения в текущем году, %</t>
  </si>
  <si>
    <t xml:space="preserve">Количество проведенных проверок, ед. </t>
  </si>
  <si>
    <t>Доля проектов муниципальных правовых актов Главы города, Администрации города, ее должностных лиц, поступивших в правовое управление, прошедших правовую экспертизу, %</t>
  </si>
  <si>
    <t>Доля проектов муниципальных нормативных правовых актов Главы города, Администрации города, поступивших в правовое управление, прошедших антикоррупционную экспертизу, %</t>
  </si>
  <si>
    <t>Оборот (товаров, работ, услуг) субъектов малого предпринимательства, млн. руб.</t>
  </si>
  <si>
    <t>-</t>
  </si>
  <si>
    <t>Департамент имущественных и земельных отношений</t>
  </si>
  <si>
    <t>Ответственный  исполнитель  (администратор или соадминистратор)</t>
  </si>
  <si>
    <t>Целевые показатели  результатов реализации муниципальной программы</t>
  </si>
  <si>
    <t xml:space="preserve">Цель подпрограммы: Повышение качества и доступности предоставления государственных и муниципальных услуг на территории муниципального образования городской округ город Сургут по принципу «одного окна» </t>
  </si>
  <si>
    <t>Цель подпрограммы  "Развитие малого и среднего предпринимательства": 
Повышение роли малого и среднего предпринимательства в экономике муниципального образования городской округ город Сургут</t>
  </si>
  <si>
    <t xml:space="preserve">Цель подпрограммы «Улучшение условий  и охраны труда в городе Сургуте»:  
Создание условий труда, обеспечивающих сохранение жизни и здоровья  работников в процессе трудовой деятельности </t>
  </si>
  <si>
    <t>Иные показатели  мероприятий муниципальной программы</t>
  </si>
  <si>
    <t>Иные показатели  мероприятий подпрограммы функционирования "Обеспечение деятельности Администрации города"</t>
  </si>
  <si>
    <t>департамент по экономической политике</t>
  </si>
  <si>
    <t>Архивный отдел</t>
  </si>
  <si>
    <t>Иные показатели мероприятий подпрограммы " Развитие малого и среднего  предпринимательства"</t>
  </si>
  <si>
    <t>Иные показатели мероприятий подпрограммы "Улучшение условий охраны  труда в городе Сургуте"</t>
  </si>
  <si>
    <t>Количество организаций - участников конкурсов по охране труда, ед.</t>
  </si>
  <si>
    <t>Количество комплектов подготовленных материалов для участия Администрации города  Сургута в окружном смотре-конкурсе "Комплексный подход - основа социальной стабильности", ед.</t>
  </si>
  <si>
    <t>Комплексная цель муниципальной программы: Совершенствование  и реализация  муниципальной политики в отдельных секторах экономики</t>
  </si>
  <si>
    <t xml:space="preserve">«Создание условий для развития муниципальной политики 
в отдельных секторах экономики  города Сургута на 2014 – 2016 годы» </t>
  </si>
  <si>
    <t xml:space="preserve">Департамент по экономической политике </t>
  </si>
  <si>
    <t>Количество оформленных уголков по охране труда, ед. 
в том числе:</t>
  </si>
  <si>
    <t>- в  управлении по делам гражданской обороны и чрезвычайным ситуациям, ед.</t>
  </si>
  <si>
    <t>Обеспеченность работников инструкциями, методической литературой, наглядной агитацией по охране труда, %</t>
  </si>
  <si>
    <t>Подготовка информации о количестве обученных специалистов по охране труда в обучающих организациях города, ед.</t>
  </si>
  <si>
    <t>Количество заседаний комиссий по проверке знаний требований охраны труда в обучающих организациях города , ед.</t>
  </si>
  <si>
    <t>Подготовка ежегодной информации об организациях города, оказывающих услуги в области охраны труда, ед.</t>
  </si>
  <si>
    <t xml:space="preserve"> Департамент архитектуры и градостроительства</t>
  </si>
  <si>
    <t>- в МКУ "Управление капитального строительства", подведомственного департаменту архитектуры и градостроительства, чел.</t>
  </si>
  <si>
    <t>Департамент образования</t>
  </si>
  <si>
    <t>- в учреждениях, подведомственных департаменту образования, чел.</t>
  </si>
  <si>
    <t>- в МКУ "Казна городского хозяйства", подведомственного департаменту городского хозяйства, чел.</t>
  </si>
  <si>
    <t>- в муниципальных предприятиях, курируемых департаментом городского хозяйства, чел.</t>
  </si>
  <si>
    <t>- в МКУ "ИЦ "АСУ - город", подведомственного управлению связи и информатизации, чел.</t>
  </si>
  <si>
    <t>Муниципальное казенное учреждение «Многофункциональный центр предоставления государственных и муниципальных услуг города Сургута»</t>
  </si>
  <si>
    <t>- в МКУ "Многофункциональный центр предоставления государственных и муниципальных услуг города Сургута", чел.</t>
  </si>
  <si>
    <t>Количество заседаний межведомственной комиссии по охране труда при Администрации города, ед.</t>
  </si>
  <si>
    <t>Подготовка информации о количестве рабочих мест, прошедших аттестацию по условиям труда в организациях города Сургута, ед.</t>
  </si>
  <si>
    <t>Количество работников, обеспеченных смывающими и обезвреживающими средствами, чел.</t>
  </si>
  <si>
    <t>Обеспечение гарантий, предусмотренных федеральных законодательством за работу во вредных условиях труда, %</t>
  </si>
  <si>
    <t>Количество размещенных публикаций в целях информирования работодателей и населения  по вопросам охраны труда через печатные и электронные средства массовой информации, ед.</t>
  </si>
  <si>
    <t>Количество информационных материалов, подготовленных для освещения проводимых городских мероприятий в области охраны труда, ед.</t>
  </si>
  <si>
    <t>не менее 90</t>
  </si>
  <si>
    <t>Уровень удовлетворенности населения города качеством предоставления государственных и муниципальных услуг, предоставляемых по принципу «одного окна», %</t>
  </si>
  <si>
    <t>Количество проведенных радио и телепередач, опросов, анализов социально-экономических и иных показателей,  деловых встреч, круглых столов, конкурсов, конференций, ярмарок, выпущенных статей и т.д., ед.</t>
  </si>
  <si>
    <t>Количество изготовленных единиц печатной продукции по результатам проведения мониторингов, социологических исследований в области охраны труда, ед.</t>
  </si>
  <si>
    <t>Подготовка ежегодной информации о состоянии условий и охраны труда,  причинах производственного травматизма и профессиональной заболеваемости в организациях города, ед.</t>
  </si>
  <si>
    <t>Доля предоставленных услуг  по лицензированию  розничной продажи алкогольной продукции в установленные законом сроки, %</t>
  </si>
  <si>
    <t>Степень своевременного обеспечения принятия и корректировки муниципальных правовых актов в соответствии с действующим законодательством РФ в сфере закупок, %</t>
  </si>
  <si>
    <t xml:space="preserve">Количество граждан, состоящих на учете на получение субсидии на приобретение жилья за счет средств федерального бюджета , чел.                                      </t>
  </si>
  <si>
    <t>Количество подготовленных проектов или предложений по внесению изменений и дополнений в нормативные правовые акты, регулирующие сферу малого и среднего предпринимательства, ед.</t>
  </si>
  <si>
    <t>Количество проведенных образовательных мероприятий  для субъектов малого и среднего предпринимательства и иных организаций, ед.</t>
  </si>
  <si>
    <t xml:space="preserve">Количество  муниципальных правовых актов по вопросам охраны труда, ед. </t>
  </si>
  <si>
    <t>Количество субъектов малого и среднего предпринимательства, включенных в реестр субъектов малого и среднего предпринимательства  – получателей  поддержки, ед.</t>
  </si>
  <si>
    <t>Наименование  показателя результата реализации программы, ед. измерения</t>
  </si>
  <si>
    <t xml:space="preserve">Расчет показателей результатов  реализации муниципальной программы </t>
  </si>
  <si>
    <t xml:space="preserve">Расчет </t>
  </si>
  <si>
    <t>Итоговое значение</t>
  </si>
  <si>
    <t>Расчетная формула,
 описание расчета</t>
  </si>
  <si>
    <t>32/32*100</t>
  </si>
  <si>
    <t>Показатель рассчитан прямым счетом, исходя из перечня муниципальных программ, подлежащих исполнению начиная с 2014 года.</t>
  </si>
  <si>
    <t>Показатель рассчитан прямым счетом, исходя 
из количества вопросов местного значения и переданных отдельных государственных полномочий в соответствии 
с положениями о структурных подразделениях</t>
  </si>
  <si>
    <t>Степень соблюдения административного регламента при осуществлении защиты прав потребителей, %</t>
  </si>
  <si>
    <t>Организация содействия развитию малого и среднего предпринимательства на территории города Сургута, да/нет</t>
  </si>
  <si>
    <t>Степень соблюдения требований, установленных Федеральным законом от 11.11.2003 № 138 "О лотереях", %</t>
  </si>
  <si>
    <t>2027 год</t>
  </si>
  <si>
    <t>2028 год</t>
  </si>
  <si>
    <t>2029 год</t>
  </si>
  <si>
    <t>2030 год</t>
  </si>
  <si>
    <t>Наименование</t>
  </si>
  <si>
    <t>за счет межбюджетных трансфертов из окружного бюджета</t>
  </si>
  <si>
    <t xml:space="preserve">за счет средств местного бюджета </t>
  </si>
  <si>
    <t>всего, в том числе</t>
  </si>
  <si>
    <t xml:space="preserve">департамент образования </t>
  </si>
  <si>
    <t xml:space="preserve">департамент образования  </t>
  </si>
  <si>
    <t xml:space="preserve">управление физической культуры и спорта </t>
  </si>
  <si>
    <t>управление физической культуры и спорта</t>
  </si>
  <si>
    <t>отдел по организации работы комиссии
 по делам несовершеннолетних, защите их прав</t>
  </si>
  <si>
    <t xml:space="preserve">отдел по организации работы комиссии
по делам несовершеннолетних, защите их прав </t>
  </si>
  <si>
    <t xml:space="preserve">отдел по организации работы комиссии 
по делам несовершеннолетних, защите их прав </t>
  </si>
  <si>
    <t>отдел по организации работы комиссии
по делам несовершеннолетних, защите их прав</t>
  </si>
  <si>
    <t>департамент образования</t>
  </si>
  <si>
    <t>Цель программы: снижение уровня преступности</t>
  </si>
  <si>
    <t>Задача  2. Создание условий для деятельности субъектов профилактики наркомании. Реализация профилактического комплекса мер в антинаркотической деятельности</t>
  </si>
  <si>
    <t>Приложение 2
к постановлению
Администрации города 
от ________________ № _________</t>
  </si>
  <si>
    <t>Ответственный (администратор                                                 или соадминистратор)</t>
  </si>
  <si>
    <t>Основное мероприятие 2.12. 
Дискуссионный круглый стол «наркомания – болезнь или преступление?» (целевой показатель № 5 из таблицы № 1)</t>
  </si>
  <si>
    <t>Основное мероприятие  2.1.  
Мониторинг наркоситуации в городе (целевой показатель № 5 из таблицы № 1)</t>
  </si>
  <si>
    <t xml:space="preserve">управление по вопросам общественной безопасности
</t>
  </si>
  <si>
    <t>управление по вопросам общественной безопасности</t>
  </si>
  <si>
    <t xml:space="preserve">управление по вопросам общественной безопасности                      
</t>
  </si>
  <si>
    <t xml:space="preserve">Основное мероприятие 2.18.                                                      Развитие и поддержка добровольческого (волонтерского) антинаркотического движения (целевой показатель № 5 из таблицы № 1)      </t>
  </si>
  <si>
    <t>Мероприятие 1.5.2. 
Материально-техническое обеспечение деятельности административной комиссии</t>
  </si>
  <si>
    <t xml:space="preserve">Мероприятие 1.5.3. 
Информационно-коммуникационное обеспечение деятельности административной комиссии  </t>
  </si>
  <si>
    <t>Мероприятие 1.5.1. 
Содержание аппарата  административной комиссии</t>
  </si>
  <si>
    <t>Задача 1. Создание и совершенствование условий для обеспечения общественного порядка, в том числе с участием граждан</t>
  </si>
  <si>
    <t>Таблица 2</t>
  </si>
  <si>
    <t xml:space="preserve">Основное мероприятие 1.2.
Материальное стимулирование граждан, являющихся членами народных дружин, участвующих в мероприятиях по охране общественного порядка на территории муниципального образования городской округ  Сургут (целевой показатель № 2 из таблицы № 1) </t>
  </si>
  <si>
    <t xml:space="preserve">управление по вопросам общественной безопасности   </t>
  </si>
  <si>
    <t xml:space="preserve">Мероприятие 1.15.1. 
Содержание аппарата комиссии по делам несовершеннолетних и защите их прав
 </t>
  </si>
  <si>
    <t xml:space="preserve">Мероприятие  1.15.2.
Материально-техническое обеспечение деятельности  комиссии по делам несовершеннолетних и защите их прав 
 </t>
  </si>
  <si>
    <t xml:space="preserve">Основное мероприятие 1.18.
Взаимодействие с некомерческими организациями, чья основная деятельность связана с профилактикой социально опасных форм поведения граждан в рамках деятельности коллегиальных органов (целевой показатель № 4 из таблицы № 1) </t>
  </si>
  <si>
    <t xml:space="preserve">Основное мероприятие  1.22.
Реализация плана профилактических мероприятий по формированию культуры безопасного использования компьютерных технологий, расчетных банковских карт, социальных сетей на территории муниципального образования городской округ Сургут (целевой показатель № 1 из таблицы № 1) </t>
  </si>
  <si>
    <t>2024 год</t>
  </si>
  <si>
    <t>2025 год</t>
  </si>
  <si>
    <t>2026 год</t>
  </si>
  <si>
    <t xml:space="preserve">департамент образования;                           управление физической культуры и спорта </t>
  </si>
  <si>
    <r>
      <t xml:space="preserve">муниципальное казенное учреждение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Хозяйственно-эксплуатационное управление</t>
    </r>
    <r>
      <rPr>
        <sz val="26"/>
        <rFont val="Calibri"/>
        <family val="2"/>
        <charset val="204"/>
      </rPr>
      <t>»</t>
    </r>
  </si>
  <si>
    <r>
      <t xml:space="preserve">муниципальное казённое учреждение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Управление информационных технологий и связи города Сургута</t>
    </r>
    <r>
      <rPr>
        <sz val="26"/>
        <rFont val="Calibri"/>
        <family val="2"/>
        <charset val="204"/>
      </rPr>
      <t>»</t>
    </r>
  </si>
  <si>
    <r>
      <t xml:space="preserve">Мероприятие  2.8.4. 
Городской турнир по ушу в рамках кампании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Спорт против наркотиков</t>
    </r>
    <r>
      <rPr>
        <sz val="26"/>
        <rFont val="Calibri"/>
        <family val="2"/>
        <charset val="204"/>
      </rPr>
      <t>»</t>
    </r>
  </si>
  <si>
    <t>Основное мероприятие  2.7. 
Организация и проведение культурно-массовых мероприятий, способствующих формированию здорового образа жизни (целевой показатель № 5 из таблицы № 1)</t>
  </si>
  <si>
    <t>муниципальное казенное учреждение «Хозяйственно-эксплуатационное управление»</t>
  </si>
  <si>
    <t>Основное мероприятие 2.11. 
Публикации по профилактике употребления психоактивных веществ (целевой показатель № 5 из таблицы № 1)</t>
  </si>
  <si>
    <t xml:space="preserve">Основное мероприятие 1.3. 
Проведение конкурса  народных дружинников (целевой показатель № 2 из таблицы № 1) </t>
  </si>
  <si>
    <t>04-3303</t>
  </si>
  <si>
    <t>170199</t>
  </si>
  <si>
    <t>0000000</t>
  </si>
  <si>
    <t>040</t>
  </si>
  <si>
    <t>0000</t>
  </si>
  <si>
    <t>223</t>
  </si>
  <si>
    <t>247</t>
  </si>
  <si>
    <t>17002G4250</t>
  </si>
  <si>
    <t>0113</t>
  </si>
  <si>
    <t>МКУ "ХЭУ"</t>
  </si>
  <si>
    <t>346</t>
  </si>
  <si>
    <t>244</t>
  </si>
  <si>
    <t>226</t>
  </si>
  <si>
    <t>0500030</t>
  </si>
  <si>
    <t>225</t>
  </si>
  <si>
    <t>0401020</t>
  </si>
  <si>
    <t>222</t>
  </si>
  <si>
    <t>170336</t>
  </si>
  <si>
    <t>310</t>
  </si>
  <si>
    <t>МКУ "УИТС г. Сургута"</t>
  </si>
  <si>
    <t>0500060</t>
  </si>
  <si>
    <t>266</t>
  </si>
  <si>
    <t>129</t>
  </si>
  <si>
    <t>Администрация города Сургута</t>
  </si>
  <si>
    <t>213</t>
  </si>
  <si>
    <t>122</t>
  </si>
  <si>
    <t>04-2621</t>
  </si>
  <si>
    <t>214</t>
  </si>
  <si>
    <t>212</t>
  </si>
  <si>
    <t>121</t>
  </si>
  <si>
    <t>211</t>
  </si>
  <si>
    <t>Итого</t>
  </si>
  <si>
    <t>Расход по ЛС</t>
  </si>
  <si>
    <t>Бюджетные назначения 2024</t>
  </si>
  <si>
    <t>Код РО</t>
  </si>
  <si>
    <t>Доп. КР</t>
  </si>
  <si>
    <t>Доп. ЭК</t>
  </si>
  <si>
    <t>КВСР</t>
  </si>
  <si>
    <t>Доп. ФК</t>
  </si>
  <si>
    <t>КОСГУ</t>
  </si>
  <si>
    <t>КВР</t>
  </si>
  <si>
    <t>КЦСР</t>
  </si>
  <si>
    <t>КФСР</t>
  </si>
  <si>
    <t>Бюджетополучатель</t>
  </si>
  <si>
    <t>руб.</t>
  </si>
  <si>
    <t>КВСР: 040</t>
  </si>
  <si>
    <t xml:space="preserve">КВР: </t>
  </si>
  <si>
    <t>КЦСР: 17002G4250</t>
  </si>
  <si>
    <t>Тип бланка расходов: Смета, Фонды, ПНО</t>
  </si>
  <si>
    <t>Бюджет: Бюджет городского округа Сургут Ханты-Мансийского автономного округа - Югры</t>
  </si>
  <si>
    <t>Дата печати 22.10.2024 (13:51:12)</t>
  </si>
  <si>
    <t xml:space="preserve"> за период с 20.12.2023 по 22.10.2024 г.</t>
  </si>
  <si>
    <t>(наименование органа, исполняющего бюджет)</t>
  </si>
  <si>
    <t>департамент финансов Администрации города Сургута</t>
  </si>
  <si>
    <t>«Профилактика правонарушений в городе Сургуте на период до 2030 года»</t>
  </si>
  <si>
    <t xml:space="preserve">Программные мероприятия, объем финансирования муниципальной программы </t>
  </si>
  <si>
    <t>Объем финансирования
(всего, руб.)</t>
  </si>
  <si>
    <t>В том числе по годам</t>
  </si>
  <si>
    <t>департамент массовых коммуникаций                       и аналитики</t>
  </si>
  <si>
    <t>департамент массовых коммуникаций                         и аналитики</t>
  </si>
  <si>
    <t>департамент массовых коммуникаций                                  и аналитики</t>
  </si>
  <si>
    <t xml:space="preserve">управление                                 по вопросам общественной безопасности
</t>
  </si>
  <si>
    <t>департамент имущественных                                 и земельных отношений</t>
  </si>
  <si>
    <t>департамент архитектуры                      и градостроительства</t>
  </si>
  <si>
    <t>департамент архитектуры                                            и градостроительства</t>
  </si>
  <si>
    <t xml:space="preserve">департамент массовых коммуникаций                                 и аналитики </t>
  </si>
  <si>
    <t xml:space="preserve">департамент массовых коммуникаций                                    и аналитики;
управление по вопросам общественной безопасности  </t>
  </si>
  <si>
    <t xml:space="preserve">департамент культуры                        и молодёжной политики  </t>
  </si>
  <si>
    <t>департамент культуры                        и молодёжной плитики</t>
  </si>
  <si>
    <t xml:space="preserve">департамент культуры                                              и молодёжной политики </t>
  </si>
  <si>
    <t xml:space="preserve">департамент культуры                        и молодёжной политики </t>
  </si>
  <si>
    <t xml:space="preserve">департамент культуры                                    и молодёжной политики </t>
  </si>
  <si>
    <t xml:space="preserve">департамент культуры                               и молодёжной политики </t>
  </si>
  <si>
    <t>департамент массовых коммуникаций                                                                 и аналитики</t>
  </si>
  <si>
    <t xml:space="preserve">департамент массовых коммуникаций                                 и аналитики;                         управление по вопросам общественной безопасности
</t>
  </si>
  <si>
    <t xml:space="preserve">управление по вопросам общественной безопасности;                                                            департамент культуры                                            и молодёжной политики </t>
  </si>
  <si>
    <t xml:space="preserve">                    Приложение
                    к постановлению
                    Администрации города
                    от _____________ № ________</t>
  </si>
  <si>
    <t>за счет межбюджетных трансфертов                    из окружного бюджета</t>
  </si>
  <si>
    <t>за счет межбюджетных трансфертов                       из окружного бюджета</t>
  </si>
  <si>
    <t>за счет межбюджетных трансфертов                      из окружного бюджета</t>
  </si>
  <si>
    <t>за счет межбюджетных трансфертов                                 из окружного бюджета</t>
  </si>
  <si>
    <t>за счет межбюджетных трансфертов                     из окружного бюджета</t>
  </si>
  <si>
    <t>за счет межбюджетных трансфертов                        из окружного бюджета</t>
  </si>
  <si>
    <t>за счет межбюджетных трансфертов                                  из окружного бюджета</t>
  </si>
  <si>
    <t>за счет межбюджетных трансфертов                                            из окружного бюджета</t>
  </si>
  <si>
    <t xml:space="preserve"> за счет межбюджетных трансфертов                      из окружного бюджета</t>
  </si>
  <si>
    <t xml:space="preserve">Объем финансирования соадминистратора –
отдел по организации работы комиссии по делам несовершеннолетних, защите их прав
</t>
  </si>
  <si>
    <t xml:space="preserve">Объем финансирования соадминистратора –
муниципальное казенное учреждение «Хозяйственно-эксплуатационное управление»
</t>
  </si>
  <si>
    <t xml:space="preserve">Основное мероприятие 1.23.                                                              Издание и распространение информационных материалов профилактической направленности (целевой показатель № 1, 5 из таблицы № 1)
</t>
  </si>
  <si>
    <t xml:space="preserve">Объем финансирования соадминистратора –
муниципальное казённое учреждение «Управление информационных технологий                                            и связи города Сургута»
</t>
  </si>
  <si>
    <t xml:space="preserve">Основное мероприятие 1.7.
Ремонт помещений для размещения участковых пунктов полиции (целевой показатель № 1                                                                 из таблицы № 1) </t>
  </si>
  <si>
    <t>Основное мероприятие 1.8.                        Приобретение нежилых помещений                                            для размещения участковых уполномоченных полиции (целевой показатель № 1                                            из таблицы № 1)</t>
  </si>
  <si>
    <t xml:space="preserve">Основное мероприятие 1.9.
Обеспечение охраны общественного порядка                                              при проведении общегородских, праздничных, культурно-массовых и спортивных мероприятий (целевой показатель № 2 из таблицы № 1) </t>
  </si>
  <si>
    <t xml:space="preserve">Основное мероприятие 1.10.                                                               Организация семинара для специалистов психолого-педагогического и медико-социального сопровождения несовершеннолетних, находящихся в социально-опасном положении (целевой показатель № 4                                                            из таблицы № 1)  </t>
  </si>
  <si>
    <t xml:space="preserve">Основное мероприятие  1.13.
Участие специалистов в межведомственных семинарах по проблеме профилактики безнадзорности и правонарушений несовершеннолетних (целевой показатель № 4                                            из таблицы № 1) </t>
  </si>
  <si>
    <t xml:space="preserve">Основное мероприятие  1.16.
Оказание помощи в трудовом и  бытовом устройстве, а также в социальной реабилитации несовершеннолетних и членов их семей (целевой показатель № 3 из таблицы № 1) </t>
  </si>
  <si>
    <t xml:space="preserve">Основное мероприятие  1.20.
Размещение на официальном портале Администрации города интерактивной  карты безопасности (целевой показатель № 1                                            из таблицы № 1) </t>
  </si>
  <si>
    <t xml:space="preserve">Основное мероприятие  1.21.
Правовое просвещение и правовое информирование граждан. Реализация плана мероприятий по правовому просвещению граждан в городе Сургуте на период до 2030 года, утвержденного распоряжением Администрации города от 19.02.2019 № 270                                            (целевой показатель № 1 из таблицы № 1) </t>
  </si>
  <si>
    <t xml:space="preserve">Основное мероприятие 2.5.
Спартакиада студенческой молодежи (целевой показатель № 5 из таблицы № 1) </t>
  </si>
  <si>
    <r>
      <t xml:space="preserve">Основное мероприятие 2.6. 
Реализация курса по профилактике употребления наркотических средств и психотропных веществ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Я принимаю вызов!</t>
    </r>
    <r>
      <rPr>
        <sz val="26"/>
        <rFont val="Calibri"/>
        <family val="2"/>
        <charset val="204"/>
      </rPr>
      <t>»</t>
    </r>
    <r>
      <rPr>
        <sz val="26"/>
        <rFont val="Times New Roman"/>
        <family val="1"/>
        <charset val="204"/>
      </rPr>
      <t xml:space="preserve"> для обучающихся 5 – 9 классов (целевой показатель № 5 из таблицы № 1) </t>
    </r>
  </si>
  <si>
    <r>
      <t xml:space="preserve">Мероприятие  2.8.6.
Открытый городской турнир по русским шашкам среди юношей и девушек в рамках компании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Спорт против наркотиков</t>
    </r>
    <r>
      <rPr>
        <sz val="26"/>
        <rFont val="Calibri"/>
        <family val="2"/>
        <charset val="204"/>
      </rPr>
      <t>»</t>
    </r>
    <r>
      <rPr>
        <sz val="26"/>
        <rFont val="Times New Roman"/>
        <family val="1"/>
        <charset val="204"/>
      </rPr>
      <t xml:space="preserve"> (основная быстрая                                                                    и молниеносная программы)</t>
    </r>
  </si>
  <si>
    <t>Мероприятие  2.8.7.
Легкоатлетический пробег, посвященный Международному дню борьбы с наркоманией                                                и незаконным оборотом наркотиков</t>
  </si>
  <si>
    <t>Основное мероприятие  2.9. 
Тематические часы (встречи с сотрудниками полиции, родительские собрания и так далее)                                                                (целевой показатель № 5 из таблицы № 1)</t>
  </si>
  <si>
    <t xml:space="preserve">Основное мероприятие  2.10.
Проведение социально-психологического тестирования обучающихся муниципальных бюджетных общеобразовательных учреждений, направленного на раннее выявление незаконного потребления наркотических средств                                            и психотропных веществ (целевой показатель № 5 из таблицы № 1)
</t>
  </si>
  <si>
    <t xml:space="preserve">Основное мероприятие 2.13. 
Организация и проведение мероприятий в клубах и центрах по месту жительства, направленных                                                              на профилактику незаконного потребления наркотических и психотропных веществ, наркомании и токсикомании, а также мероприятий, направленных на формирование здорового образа жизни (целевой показатель № 5 из таблицы № 1) </t>
  </si>
  <si>
    <t>Основное мероприятие 2.15.
Создание  и распространение социальной рекламы, направленной на профилактику незаконного потребления наркотических                                            средств и психотропных веществ, а также                     на формирование здорового образа жизни (целевой показатель № 5 из таблицы № 1)</t>
  </si>
  <si>
    <r>
      <t xml:space="preserve">Основное мероприятие 2.19.                                                                    Проведение семинаров, форумов, конференций, тренингов, </t>
    </r>
    <r>
      <rPr>
        <sz val="26"/>
        <color theme="1"/>
        <rFont val="Calibri"/>
        <family val="2"/>
        <charset val="204"/>
      </rPr>
      <t>«</t>
    </r>
    <r>
      <rPr>
        <sz val="26"/>
        <color theme="1"/>
        <rFont val="Times New Roman"/>
        <family val="1"/>
        <charset val="204"/>
      </rPr>
      <t>круглых столов</t>
    </r>
    <r>
      <rPr>
        <sz val="26"/>
        <color theme="1"/>
        <rFont val="Calibri"/>
        <family val="2"/>
        <charset val="204"/>
      </rPr>
      <t>»</t>
    </r>
    <r>
      <rPr>
        <sz val="26"/>
        <color theme="1"/>
        <rFont val="Times New Roman"/>
        <family val="1"/>
        <charset val="204"/>
      </rPr>
      <t xml:space="preserve"> по вопросам профилактики правонарушений                                              (целевой показатель № 5 из таблицы № 1)
</t>
    </r>
  </si>
  <si>
    <t xml:space="preserve">Общий объем финансирования
программы – всего, в том числе  </t>
  </si>
  <si>
    <t>Основное мероприятие 1.1.
Создание условий для деятельности народных дружин (целевой показатель № 2 из таблицы № 1)</t>
  </si>
  <si>
    <t xml:space="preserve">Основное мероприятие 1.6. 
Аренда помещения в целях предоставления                                     для работы на обслуживаемом административном участке сотруднику, замещающему должность участкового уполномоченного Полиции УМВД России по городу Сургуту                                   (целевой показатель № 1 из таблицы № 1) </t>
  </si>
  <si>
    <t xml:space="preserve">Основное мероприятие 1.11.
Реализация межведомственного плана профилактических мероприятий с обучающимися муниципальных бюджетных общеобразовательных учреждений на учебный год (целевой показатель № 4                                                                         из таблицы № 1) </t>
  </si>
  <si>
    <t xml:space="preserve">Основное мероприятие 1.19.                                         Исполнение мероприятий Комплекса мер                      по профилактике безнадзорности, преступлений                                            и правонарушений несовершеннолетних, самовольных уходов, семейного неблагополучия, а также обеспечению комплексной безопасности несовершеннолетних на 2021 – 2025 годы                                            на территории муниципального образования городской округ Сургут  Ханты-Мансийского автономного округа – Югры                                             (целевой показатель № 4 из таблицы № 1)                                                                               </t>
  </si>
  <si>
    <t xml:space="preserve">Основное мероприятие  2.3. 
Реализация комплекса профилактических мероприятий для обучающихся, их родителей (законных представителей), педагогов, пропагандирующих здоровый образ жизни, направленных на информирование                                                                           об административной и уголовной ответственности несовершеннолетних                          за потребление, приобретение, хранение наркотических средств                                                                                    и психотропных веществ, признаках                                      их потребления, негативных последствиях потребления для здоровья подростка, местах реабилитации наркозависимых (целевой показатель № 5 из таблицы № 1) </t>
  </si>
  <si>
    <t>Основное мероприятие 2.17. 
Оказание социально-ориентированным некоммерческим организациям, осуществляющим свою деятельность и реализующим проекты                                                     в сфере профилактики социально опасных форм поведения граждан, мероприятий по медицинской реабилитации и социальной реабилитации, социальной и трудовой реинтеграции лиц, осуществляющих незаконное потребление наркотических средств или психотропных веществ, имущественной, консультационной, информационной поддержки, а также поддержки в области подготовки, дополнительного профессионального образования работников                                            и добровольцев (волонтеров)                                                        (целевой показатель № 5 из таблицы № 1)</t>
  </si>
  <si>
    <t>Основное мероприятие 2.20.                                                      Проведение профилактических мероприятий просветительского характера для опекаемых                                    и их воспитателей, законных представителей                                            о вреде употребления наркотических средств                                            и психотропных веществ, а также                           о предусмотренной законом  ответственности                                         за совершение правонарушений и преступлений                                                          в сфере незаконного оборота наркотиков                                                                       (целевой показатель № 5 из таблицы № 1)</t>
  </si>
  <si>
    <t xml:space="preserve">Основное мероприятие 1.4.  
Выплата компенсации за проезд в общественном транспорте гражданам, являющимся членами народных дружин  (целевой показатель № 2                                            из таблицы № 1) </t>
  </si>
  <si>
    <r>
      <t xml:space="preserve">Основное мероприятие  1.12.
Размещение на официальных страницах образовательных учреждений в социальных сетях информационно-телекоммуникационной сети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Интернет</t>
    </r>
    <r>
      <rPr>
        <sz val="26"/>
        <rFont val="Calibri"/>
        <family val="2"/>
        <charset val="204"/>
      </rPr>
      <t>»</t>
    </r>
    <r>
      <rPr>
        <sz val="26"/>
        <rFont val="Times New Roman"/>
        <family val="1"/>
        <charset val="204"/>
      </rPr>
      <t xml:space="preserve"> информации по профилактике безнадзорности и правонарушений несовершеннолетних (целевой показатель № 4                                            из таблицы № 1) </t>
    </r>
  </si>
  <si>
    <t xml:space="preserve">Основное мероприятие  1.14.
Оказание социально-психологической помощи учащимся, имеющим проблемы в поведении                                            и обучении  (целевой показатель № 4                                           из таблицы № 1) </t>
  </si>
  <si>
    <t xml:space="preserve">Основное мероприятие  1.15.
Реализация переданного отдельного государственного полномочия по созданию                                             и осуществлению деятельности комиссии                                            по делам несовершеннолетних и защите их прав  
(целевой показатель № 3 из таблицы № 1) </t>
  </si>
  <si>
    <t xml:space="preserve">Мероприятие 1.15.3.
Информационно-коммуникационное обеспечение деятельности комиссии по делам несовершеннолетних и защите их прав 
 </t>
  </si>
  <si>
    <t xml:space="preserve">Основное мероприятие 1.17.
Распространение методической                                                и информационной продукции, тиражируемой территориальной комиссией по делам несовершеннолетних и защите их прав 
(целевой показатель № 3 из таблицы № 1) </t>
  </si>
  <si>
    <t xml:space="preserve">Основное мероприятие  2.2.  
Организация и проведение пресс-конференций, брифингов с участием представителей Администрации города, средств массовой информации, силовых структур, учреждений системы здравоохранения, членов Антинаркотической комиссии на темы профилактики наркомании и пропаганды здорового образа жизни                                                                 (целевой показатель № 5 из таблицы № 1) </t>
  </si>
  <si>
    <t xml:space="preserve">Основное мероприятие 2.4.
Реализация Комплексного плана межведомственных профилактических мероприятий антинаркотической направленности и популяризации здорового образа жизни                      на территории города Сургута на 2023 – 2025 годы (целевой показатель № 5 из таблицы № 1) </t>
  </si>
  <si>
    <t xml:space="preserve">Основное мероприятие  2.8.
Организация и проведение спортивных мероприятий, направленных на первичную профилактику наркомании и формирование здорового образа жизни                                                                                (целевой показатель № 5 из таблицы № 1) </t>
  </si>
  <si>
    <t>Мероприятие 2.8.1. 
Открытое первенство города Сургута                                     по баскетболу среди девушек в рамках кампании «Спорт против наркотиков»</t>
  </si>
  <si>
    <t xml:space="preserve">Мероприятие  2.8.3. 
Реализация комплекса мер первичной профилактики наркомании 
и формирование здорового образа жизни. Акция «Здоровое поколение» 
</t>
  </si>
  <si>
    <r>
      <t xml:space="preserve">Мероприятие  2.8.5.
Городской турнир по художественной гимнастике в рамках кампании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Спорт против наркотиков</t>
    </r>
    <r>
      <rPr>
        <sz val="26"/>
        <rFont val="Calibri"/>
        <family val="2"/>
        <charset val="204"/>
      </rPr>
      <t>»</t>
    </r>
  </si>
  <si>
    <r>
      <t xml:space="preserve">Мероприятие  2.8.2.                                                                     Городской турнир по спортивной борьбе                                          (греко-римская борьба) среди юношей                                                         в рамках кампании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Спорт против наркотиков</t>
    </r>
    <r>
      <rPr>
        <sz val="26"/>
        <rFont val="Calibri"/>
        <family val="2"/>
        <charset val="204"/>
      </rPr>
      <t>»</t>
    </r>
  </si>
  <si>
    <r>
      <t xml:space="preserve">Мероприятие  2.8.8. 
Семейные соревнования по скалолазанию                              в рамках кампании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Спорт против наркотиков</t>
    </r>
    <r>
      <rPr>
        <sz val="26"/>
        <rFont val="Calibri"/>
        <family val="2"/>
        <charset val="204"/>
      </rPr>
      <t>»</t>
    </r>
  </si>
  <si>
    <t xml:space="preserve">Основное мероприятие 2.16. 
Организация и проведение мероприятий правового просветительского характера                                            для населения, в том числе для целевых групп – наркозависимые и их окружение, лица, состоящие на профилактических учетах, в том числе несовершеннолетние, о предусмотренной законодательством ответственности                                                           за немедицинское потребление наркотических средств и психотропных веществ, их незаконный оборот, а также за уклонение от исполнения возложенной судом обязанности пройти диагностику, лечение от наркомании                                                     и (или) реабилитацию (целевой показатель № 5                                   из таблицы № 1) </t>
  </si>
  <si>
    <r>
      <t xml:space="preserve">Основное мероприятие 2.14.
Городская акция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PROживи</t>
    </r>
    <r>
      <rPr>
        <sz val="26"/>
        <rFont val="Calibri"/>
        <family val="2"/>
        <charset val="204"/>
      </rPr>
      <t>»</t>
    </r>
    <r>
      <rPr>
        <sz val="26"/>
        <rFont val="Times New Roman"/>
        <family val="1"/>
        <charset val="204"/>
      </rPr>
      <t xml:space="preserve">, приуроченная                          к Международному Дню борьбы с наркоманией                                                                 и незаконным оборотом наркотиков (совместно                                                             с общественными организациями, занимающимися антинаркотической профилактической работой,                                                     в том числе – добровольческой)                             (целевой показатель № 5 из таблицы № 1) </t>
    </r>
  </si>
  <si>
    <t>Основное мероприятие 2.21.            
Реализация мероприятия для родителей (законных представителей) учащихся                                «100 вопросов специалисту                                            (целевой показатель № 5 из таблицы № 1)</t>
  </si>
  <si>
    <t xml:space="preserve">Объем финансирования соадминистратора –
департамент массовых коммуникаций                                     и аналитики
</t>
  </si>
  <si>
    <t>Объем финансирования администратора – управление по вопросам общественной безопасности</t>
  </si>
  <si>
    <t xml:space="preserve">Объем финансирования соадминистратора – департамент имущественных и земельных отношений
</t>
  </si>
  <si>
    <r>
      <t xml:space="preserve">Основное мероприятие 1.5.
Осуществление отдельных государственных полномочий по созданию и обеспечению деятельности административной комиссии               и определению перечня должностных лиц органов местного самоуправления, уполномоченных составлять протоколы                             об административных правонарушениях, предусмотренных Законом ХМАО – Югры                                           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Об административных правонарушениях</t>
    </r>
    <r>
      <rPr>
        <sz val="26"/>
        <rFont val="Calibri"/>
        <family val="2"/>
        <charset val="204"/>
      </rPr>
      <t>»</t>
    </r>
    <r>
      <rPr>
        <sz val="10.4"/>
        <rFont val="Times New Roman"/>
        <family val="1"/>
        <charset val="204"/>
      </rPr>
      <t xml:space="preserve">                                                                                      </t>
    </r>
    <r>
      <rPr>
        <sz val="26"/>
        <rFont val="Times New Roman"/>
        <family val="1"/>
        <charset val="204"/>
      </rPr>
      <t>(целевой показатель № 3 из таблицы № 1)</t>
    </r>
  </si>
  <si>
    <r>
      <t xml:space="preserve">Мероприятие 1.5.4.
Определение перечня должностных лиц Администрации города, уполномоченных составлять протоколы об административных правонарушениях, предусмотренных пунктом 2 ст. 48 Закона ХМАО – Югры                                            </t>
    </r>
    <r>
      <rPr>
        <sz val="26"/>
        <rFont val="Calibri"/>
        <family val="2"/>
        <charset val="204"/>
      </rPr>
      <t>«</t>
    </r>
    <r>
      <rPr>
        <sz val="26"/>
        <rFont val="Times New Roman"/>
        <family val="1"/>
        <charset val="204"/>
      </rPr>
      <t>Об административных правонарушениях</t>
    </r>
    <r>
      <rPr>
        <sz val="26"/>
        <rFont val="Calibri"/>
        <family val="2"/>
        <charset val="204"/>
      </rPr>
      <t>»</t>
    </r>
    <r>
      <rPr>
        <sz val="26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</si>
</sst>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dd/mm/yyyy\ hh:mm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color indexed="8"/>
      <name val="Calibri"/>
      <family val="2"/>
    </font>
    <font>
      <sz val="13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scheme val="minor"/>
    </font>
    <font>
      <sz val="36"/>
      <color theme="1"/>
      <name val="Calibri"/>
      <family val="2"/>
      <scheme val="minor"/>
    </font>
    <font>
      <sz val="26"/>
      <color rgb="FFFF0000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sz val="26"/>
      <color theme="1"/>
      <name val="Calibri"/>
      <family val="2"/>
      <charset val="204"/>
    </font>
    <font>
      <sz val="26"/>
      <name val="Calibri"/>
      <family val="2"/>
      <charset val="204"/>
    </font>
    <font>
      <sz val="10.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</font>
    <font>
      <sz val="8.5"/>
      <name val="MS Sans Serif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9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2" fillId="0" borderId="0"/>
    <xf numFmtId="0" fontId="11" fillId="0" borderId="0"/>
    <xf numFmtId="166" fontId="4" fillId="0" borderId="0" applyFont="0" applyFill="0" applyBorder="0" applyAlignment="0" applyProtection="0"/>
    <xf numFmtId="0" fontId="1" fillId="0" borderId="0"/>
    <xf numFmtId="0" fontId="25" fillId="0" borderId="0"/>
  </cellStyleXfs>
  <cellXfs count="151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0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0" fontId="14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center"/>
    </xf>
    <xf numFmtId="0" fontId="15" fillId="0" borderId="0" xfId="0" applyNumberFormat="1" applyFont="1" applyFill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3" fillId="0" borderId="1" xfId="5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166" fontId="13" fillId="0" borderId="1" xfId="5" applyFont="1" applyFill="1" applyBorder="1" applyAlignment="1">
      <alignment horizontal="left" vertical="top" wrapText="1"/>
    </xf>
    <xf numFmtId="164" fontId="13" fillId="0" borderId="0" xfId="0" applyNumberFormat="1" applyFont="1" applyFill="1" applyAlignment="1">
      <alignment vertical="center"/>
    </xf>
    <xf numFmtId="166" fontId="13" fillId="0" borderId="2" xfId="5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>
      <alignment vertical="top" wrapText="1"/>
    </xf>
    <xf numFmtId="3" fontId="14" fillId="0" borderId="0" xfId="0" applyNumberFormat="1" applyFont="1" applyFill="1" applyAlignment="1">
      <alignment horizontal="center" vertical="top"/>
    </xf>
    <xf numFmtId="3" fontId="16" fillId="0" borderId="0" xfId="0" applyNumberFormat="1" applyFont="1" applyFill="1" applyAlignment="1">
      <alignment horizontal="center" vertical="top"/>
    </xf>
    <xf numFmtId="166" fontId="13" fillId="0" borderId="3" xfId="5" applyFont="1" applyFill="1" applyBorder="1" applyAlignment="1">
      <alignment horizontal="left" vertical="top" wrapText="1"/>
    </xf>
    <xf numFmtId="166" fontId="13" fillId="0" borderId="3" xfId="5" applyFont="1" applyFill="1" applyBorder="1" applyAlignment="1">
      <alignment vertical="top" wrapText="1"/>
    </xf>
    <xf numFmtId="166" fontId="13" fillId="0" borderId="1" xfId="5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5" fillId="0" borderId="0" xfId="0" applyNumberFormat="1" applyFont="1" applyFill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9" fillId="0" borderId="0" xfId="0" applyFont="1" applyFill="1" applyAlignment="1">
      <alignment vertical="center"/>
    </xf>
    <xf numFmtId="0" fontId="20" fillId="0" borderId="3" xfId="0" applyNumberFormat="1" applyFont="1" applyFill="1" applyBorder="1" applyAlignment="1">
      <alignment horizontal="left" vertical="top" wrapText="1"/>
    </xf>
    <xf numFmtId="166" fontId="20" fillId="0" borderId="3" xfId="5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164" fontId="13" fillId="0" borderId="1" xfId="5" applyNumberFormat="1" applyFont="1" applyFill="1" applyBorder="1" applyAlignment="1">
      <alignment vertical="top" wrapText="1"/>
    </xf>
    <xf numFmtId="166" fontId="13" fillId="0" borderId="1" xfId="5" applyNumberFormat="1" applyFont="1" applyFill="1" applyBorder="1" applyAlignment="1">
      <alignment vertical="top" wrapText="1"/>
    </xf>
    <xf numFmtId="166" fontId="13" fillId="0" borderId="1" xfId="5" applyFont="1" applyFill="1" applyBorder="1" applyAlignment="1">
      <alignment horizontal="center" vertical="top" wrapText="1"/>
    </xf>
    <xf numFmtId="166" fontId="13" fillId="0" borderId="3" xfId="5" applyFont="1" applyFill="1" applyBorder="1" applyAlignment="1">
      <alignment horizontal="right" vertical="top" wrapText="1"/>
    </xf>
    <xf numFmtId="166" fontId="13" fillId="0" borderId="1" xfId="5" applyFont="1" applyFill="1" applyBorder="1" applyAlignment="1">
      <alignment horizontal="right" vertical="top" wrapText="1"/>
    </xf>
    <xf numFmtId="0" fontId="13" fillId="3" borderId="1" xfId="0" applyNumberFormat="1" applyFont="1" applyFill="1" applyBorder="1" applyAlignment="1">
      <alignment horizontal="left" vertical="top" wrapText="1"/>
    </xf>
    <xf numFmtId="166" fontId="13" fillId="3" borderId="1" xfId="5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166" fontId="20" fillId="0" borderId="1" xfId="5" applyFont="1" applyFill="1" applyBorder="1" applyAlignment="1">
      <alignment vertical="top" wrapText="1"/>
    </xf>
    <xf numFmtId="166" fontId="20" fillId="0" borderId="1" xfId="5" applyFont="1" applyFill="1" applyBorder="1" applyAlignment="1">
      <alignment horizontal="center" vertical="top" wrapText="1"/>
    </xf>
    <xf numFmtId="166" fontId="22" fillId="0" borderId="1" xfId="5" applyFont="1" applyFill="1" applyBorder="1" applyAlignment="1">
      <alignment horizontal="right" vertical="top" wrapText="1"/>
    </xf>
    <xf numFmtId="166" fontId="20" fillId="3" borderId="1" xfId="5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3" borderId="1" xfId="0" applyNumberFormat="1" applyFont="1" applyFill="1" applyBorder="1" applyAlignment="1">
      <alignment vertical="top" wrapText="1"/>
    </xf>
    <xf numFmtId="0" fontId="13" fillId="3" borderId="0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center" wrapText="1"/>
    </xf>
    <xf numFmtId="166" fontId="19" fillId="0" borderId="0" xfId="5" applyFont="1" applyFill="1" applyBorder="1" applyAlignment="1">
      <alignment vertical="top" wrapText="1"/>
    </xf>
    <xf numFmtId="164" fontId="13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Alignment="1">
      <alignment horizontal="center" vertical="top"/>
    </xf>
    <xf numFmtId="0" fontId="20" fillId="0" borderId="1" xfId="0" applyNumberFormat="1" applyFont="1" applyFill="1" applyBorder="1" applyAlignment="1">
      <alignment horizontal="left" vertical="top" wrapText="1"/>
    </xf>
    <xf numFmtId="164" fontId="20" fillId="0" borderId="1" xfId="5" applyNumberFormat="1" applyFont="1" applyFill="1" applyBorder="1" applyAlignment="1">
      <alignment vertical="top" wrapText="1"/>
    </xf>
    <xf numFmtId="0" fontId="25" fillId="0" borderId="0" xfId="7"/>
    <xf numFmtId="4" fontId="26" fillId="0" borderId="9" xfId="7" applyNumberFormat="1" applyFont="1" applyBorder="1" applyAlignment="1" applyProtection="1">
      <alignment horizontal="right" vertical="center" wrapText="1"/>
    </xf>
    <xf numFmtId="49" fontId="26" fillId="0" borderId="9" xfId="7" applyNumberFormat="1" applyFont="1" applyBorder="1" applyAlignment="1" applyProtection="1">
      <alignment horizontal="left" vertical="center" wrapText="1"/>
    </xf>
    <xf numFmtId="49" fontId="26" fillId="0" borderId="9" xfId="7" applyNumberFormat="1" applyFont="1" applyBorder="1" applyAlignment="1" applyProtection="1">
      <alignment horizontal="center" vertical="center" wrapText="1"/>
    </xf>
    <xf numFmtId="4" fontId="27" fillId="4" borderId="10" xfId="7" applyNumberFormat="1" applyFont="1" applyFill="1" applyBorder="1" applyAlignment="1" applyProtection="1">
      <alignment horizontal="right" vertical="center" wrapText="1"/>
    </xf>
    <xf numFmtId="49" fontId="27" fillId="0" borderId="10" xfId="7" applyNumberFormat="1" applyFont="1" applyBorder="1" applyAlignment="1" applyProtection="1">
      <alignment horizontal="left" vertical="center" wrapText="1"/>
    </xf>
    <xf numFmtId="49" fontId="27" fillId="0" borderId="10" xfId="7" applyNumberFormat="1" applyFont="1" applyBorder="1" applyAlignment="1" applyProtection="1">
      <alignment horizontal="center" vertical="center" wrapText="1"/>
    </xf>
    <xf numFmtId="49" fontId="27" fillId="0" borderId="11" xfId="7" applyNumberFormat="1" applyFont="1" applyBorder="1" applyAlignment="1" applyProtection="1">
      <alignment horizontal="left" vertical="center" wrapText="1"/>
    </xf>
    <xf numFmtId="4" fontId="27" fillId="0" borderId="10" xfId="7" applyNumberFormat="1" applyFont="1" applyBorder="1" applyAlignment="1" applyProtection="1">
      <alignment horizontal="right" vertical="center" wrapText="1"/>
    </xf>
    <xf numFmtId="4" fontId="27" fillId="0" borderId="10" xfId="7" applyNumberFormat="1" applyFont="1" applyBorder="1" applyAlignment="1" applyProtection="1">
      <alignment horizontal="right"/>
    </xf>
    <xf numFmtId="49" fontId="27" fillId="0" borderId="10" xfId="7" applyNumberFormat="1" applyFont="1" applyBorder="1" applyAlignment="1" applyProtection="1">
      <alignment horizontal="left"/>
    </xf>
    <xf numFmtId="49" fontId="27" fillId="0" borderId="10" xfId="7" applyNumberFormat="1" applyFont="1" applyBorder="1" applyAlignment="1" applyProtection="1">
      <alignment horizontal="center"/>
    </xf>
    <xf numFmtId="49" fontId="27" fillId="0" borderId="11" xfId="7" applyNumberFormat="1" applyFont="1" applyBorder="1" applyAlignment="1" applyProtection="1">
      <alignment horizontal="left"/>
    </xf>
    <xf numFmtId="49" fontId="28" fillId="0" borderId="1" xfId="7" applyNumberFormat="1" applyFont="1" applyBorder="1" applyAlignment="1" applyProtection="1">
      <alignment horizontal="center" vertical="center" wrapText="1"/>
    </xf>
    <xf numFmtId="0" fontId="29" fillId="0" borderId="0" xfId="7" applyFont="1" applyBorder="1" applyAlignment="1" applyProtection="1"/>
    <xf numFmtId="0" fontId="29" fillId="0" borderId="0" xfId="7" applyFont="1" applyBorder="1" applyAlignment="1" applyProtection="1">
      <alignment wrapText="1"/>
    </xf>
    <xf numFmtId="0" fontId="29" fillId="0" borderId="0" xfId="7" applyFont="1" applyBorder="1" applyAlignment="1" applyProtection="1">
      <alignment horizontal="left" vertical="top" wrapText="1"/>
    </xf>
    <xf numFmtId="0" fontId="30" fillId="0" borderId="0" xfId="7" applyFont="1" applyBorder="1" applyAlignment="1" applyProtection="1">
      <alignment horizontal="center"/>
    </xf>
    <xf numFmtId="169" fontId="30" fillId="0" borderId="0" xfId="7" applyNumberFormat="1" applyFont="1" applyBorder="1" applyAlignment="1" applyProtection="1">
      <alignment horizontal="center"/>
    </xf>
    <xf numFmtId="0" fontId="30" fillId="0" borderId="0" xfId="7" applyFont="1" applyBorder="1" applyAlignment="1" applyProtection="1">
      <alignment horizontal="left"/>
    </xf>
    <xf numFmtId="0" fontId="26" fillId="0" borderId="0" xfId="7" applyFont="1" applyBorder="1" applyAlignment="1" applyProtection="1"/>
    <xf numFmtId="0" fontId="19" fillId="0" borderId="0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horizontal="left" vertical="top" wrapText="1"/>
    </xf>
    <xf numFmtId="0" fontId="13" fillId="0" borderId="4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vertical="top" wrapText="1"/>
    </xf>
    <xf numFmtId="0" fontId="13" fillId="0" borderId="4" xfId="0" applyNumberFormat="1" applyFont="1" applyFill="1" applyBorder="1" applyAlignment="1">
      <alignment vertical="top" wrapText="1"/>
    </xf>
    <xf numFmtId="0" fontId="13" fillId="0" borderId="3" xfId="0" applyNumberFormat="1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6" xfId="0" applyNumberFormat="1" applyFont="1" applyFill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3" fillId="0" borderId="5" xfId="0" applyNumberFormat="1" applyFont="1" applyFill="1" applyBorder="1" applyAlignment="1">
      <alignment horizontal="left" vertical="top" wrapText="1"/>
    </xf>
    <xf numFmtId="9" fontId="13" fillId="0" borderId="1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20" fillId="0" borderId="2" xfId="0" applyNumberFormat="1" applyFont="1" applyFill="1" applyBorder="1" applyAlignment="1">
      <alignment horizontal="left" vertical="top" wrapText="1"/>
    </xf>
    <xf numFmtId="0" fontId="20" fillId="0" borderId="4" xfId="0" applyNumberFormat="1" applyFont="1" applyFill="1" applyBorder="1" applyAlignment="1">
      <alignment horizontal="left" vertical="top" wrapText="1"/>
    </xf>
    <xf numFmtId="0" fontId="20" fillId="0" borderId="3" xfId="0" applyNumberFormat="1" applyFont="1" applyFill="1" applyBorder="1" applyAlignment="1">
      <alignment horizontal="left" vertical="top" wrapText="1"/>
    </xf>
    <xf numFmtId="0" fontId="15" fillId="0" borderId="0" xfId="0" applyNumberFormat="1" applyFont="1" applyFill="1" applyAlignment="1">
      <alignment horizontal="left" vertical="top" wrapText="1"/>
    </xf>
    <xf numFmtId="0" fontId="13" fillId="0" borderId="1" xfId="0" applyNumberFormat="1" applyFont="1" applyFill="1" applyBorder="1" applyAlignment="1">
      <alignment vertical="top" wrapText="1"/>
    </xf>
    <xf numFmtId="3" fontId="15" fillId="0" borderId="0" xfId="0" applyNumberFormat="1" applyFont="1" applyFill="1" applyAlignment="1">
      <alignment horizontal="left" vertical="top" wrapText="1"/>
    </xf>
    <xf numFmtId="0" fontId="18" fillId="0" borderId="0" xfId="0" applyFont="1" applyFill="1" applyAlignment="1">
      <alignment horizontal="left"/>
    </xf>
    <xf numFmtId="0" fontId="13" fillId="0" borderId="0" xfId="0" applyNumberFormat="1" applyFont="1" applyFill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top" wrapText="1"/>
    </xf>
    <xf numFmtId="3" fontId="20" fillId="3" borderId="7" xfId="0" applyNumberFormat="1" applyFont="1" applyFill="1" applyBorder="1" applyAlignment="1">
      <alignment horizontal="center" vertical="top" wrapText="1"/>
    </xf>
    <xf numFmtId="3" fontId="20" fillId="3" borderId="5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3" fillId="3" borderId="1" xfId="0" applyNumberFormat="1" applyFont="1" applyFill="1" applyBorder="1" applyAlignment="1">
      <alignment vertical="top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5" fillId="0" borderId="0" xfId="0" applyNumberFormat="1" applyFont="1" applyFill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top" wrapText="1"/>
    </xf>
    <xf numFmtId="0" fontId="29" fillId="0" borderId="0" xfId="7" applyFont="1" applyBorder="1" applyAlignment="1" applyProtection="1">
      <alignment horizontal="left" vertical="top" wrapText="1"/>
    </xf>
    <xf numFmtId="0" fontId="25" fillId="0" borderId="0" xfId="7" applyFont="1" applyBorder="1" applyAlignment="1" applyProtection="1">
      <alignment horizontal="left" vertical="top" wrapText="1"/>
    </xf>
    <xf numFmtId="0" fontId="29" fillId="0" borderId="0" xfId="7" applyFont="1" applyBorder="1" applyAlignment="1" applyProtection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8">
    <cellStyle name="Денежный 2" xfId="1"/>
    <cellStyle name="Денежный 2 2" xfId="2"/>
    <cellStyle name="Обычный" xfId="0" builtinId="0"/>
    <cellStyle name="Обычный 2" xfId="3"/>
    <cellStyle name="Обычный 2 2" xfId="6"/>
    <cellStyle name="Обычный 3" xfId="4"/>
    <cellStyle name="Обычный 4" xfId="7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4</xdr:col>
      <xdr:colOff>542925</xdr:colOff>
      <xdr:row>39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6022848"/>
          <a:ext cx="5740908" cy="356616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40</xdr:row>
      <xdr:rowOff>76200</xdr:rowOff>
    </xdr:from>
    <xdr:to>
      <xdr:col>4</xdr:col>
      <xdr:colOff>542925</xdr:colOff>
      <xdr:row>42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6562344"/>
          <a:ext cx="5740908" cy="330708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221"/>
  <sheetViews>
    <sheetView tabSelected="1" view="pageBreakPreview" topLeftCell="A5" zoomScale="48" zoomScaleNormal="33" zoomScaleSheetLayoutView="48" zoomScalePageLayoutView="25" workbookViewId="0">
      <selection activeCell="A43" sqref="A43:A45"/>
    </sheetView>
  </sheetViews>
  <sheetFormatPr defaultColWidth="9.140625" defaultRowHeight="33" x14ac:dyDescent="0.25"/>
  <cols>
    <col min="1" max="1" width="100.42578125" style="28" customWidth="1"/>
    <col min="2" max="2" width="51.140625" style="28" customWidth="1"/>
    <col min="3" max="3" width="50" style="38" customWidth="1"/>
    <col min="4" max="10" width="41.28515625" style="38" customWidth="1"/>
    <col min="11" max="11" width="51.5703125" style="28" customWidth="1"/>
    <col min="12" max="12" width="47.5703125" style="24" customWidth="1"/>
    <col min="13" max="13" width="41.85546875" style="24" customWidth="1"/>
    <col min="14" max="14" width="43.28515625" style="24" customWidth="1"/>
    <col min="15" max="15" width="13.28515625" style="24" customWidth="1"/>
    <col min="16" max="16" width="21.85546875" style="24" customWidth="1"/>
    <col min="17" max="17" width="35" style="24" bestFit="1" customWidth="1"/>
    <col min="18" max="16384" width="9.140625" style="24"/>
  </cols>
  <sheetData>
    <row r="1" spans="1:15" ht="32.450000000000003" hidden="1" customHeight="1" x14ac:dyDescent="0.25">
      <c r="A1" s="22"/>
      <c r="B1" s="22"/>
      <c r="C1" s="37"/>
      <c r="D1" s="37"/>
      <c r="E1" s="37"/>
      <c r="F1" s="37"/>
      <c r="G1" s="37"/>
      <c r="H1" s="37"/>
      <c r="I1" s="128" t="s">
        <v>342</v>
      </c>
      <c r="J1" s="128"/>
      <c r="K1" s="128"/>
      <c r="L1" s="23"/>
      <c r="M1" s="23"/>
      <c r="N1" s="23"/>
      <c r="O1" s="23"/>
    </row>
    <row r="2" spans="1:15" ht="32.450000000000003" hidden="1" customHeight="1" x14ac:dyDescent="0.25">
      <c r="A2" s="22"/>
      <c r="B2" s="22" t="s">
        <v>97</v>
      </c>
      <c r="C2" s="37"/>
      <c r="D2" s="37"/>
      <c r="E2" s="37"/>
      <c r="F2" s="37"/>
      <c r="G2" s="37"/>
      <c r="H2" s="37"/>
      <c r="I2" s="128"/>
      <c r="J2" s="128"/>
      <c r="K2" s="128"/>
      <c r="L2" s="23"/>
      <c r="M2" s="23"/>
      <c r="N2" s="23"/>
      <c r="O2" s="23"/>
    </row>
    <row r="3" spans="1:15" ht="141" hidden="1" customHeight="1" x14ac:dyDescent="0.25">
      <c r="A3" s="128"/>
      <c r="B3" s="128"/>
      <c r="C3" s="128"/>
      <c r="D3" s="37"/>
      <c r="E3" s="37"/>
      <c r="F3" s="37"/>
      <c r="G3" s="37"/>
      <c r="H3" s="37"/>
      <c r="I3" s="128"/>
      <c r="J3" s="128"/>
      <c r="K3" s="128"/>
      <c r="L3" s="23"/>
      <c r="M3" s="23"/>
      <c r="N3" s="23"/>
      <c r="O3" s="23"/>
    </row>
    <row r="4" spans="1:15" ht="32.450000000000003" hidden="1" customHeight="1" x14ac:dyDescent="0.25">
      <c r="A4" s="128"/>
      <c r="B4" s="128"/>
      <c r="C4" s="128"/>
      <c r="D4" s="37"/>
      <c r="E4" s="37"/>
      <c r="F4" s="37"/>
      <c r="G4" s="37"/>
      <c r="H4" s="37"/>
      <c r="I4" s="37"/>
      <c r="J4" s="37"/>
      <c r="K4" s="25"/>
    </row>
    <row r="5" spans="1:15" ht="279.75" customHeight="1" x14ac:dyDescent="0.7">
      <c r="A5" s="45"/>
      <c r="B5" s="45"/>
      <c r="C5" s="45"/>
      <c r="D5" s="37"/>
      <c r="E5" s="37"/>
      <c r="F5" s="37"/>
      <c r="G5" s="37"/>
      <c r="H5" s="37"/>
      <c r="I5" s="130" t="s">
        <v>448</v>
      </c>
      <c r="J5" s="131"/>
      <c r="K5" s="131"/>
    </row>
    <row r="6" spans="1:15" ht="32.450000000000003" customHeight="1" x14ac:dyDescent="0.25">
      <c r="A6" s="45"/>
      <c r="B6" s="45"/>
      <c r="C6" s="45"/>
      <c r="D6" s="37"/>
      <c r="E6" s="37"/>
      <c r="F6" s="37"/>
      <c r="G6" s="37"/>
      <c r="H6" s="37"/>
      <c r="I6" s="37"/>
      <c r="J6" s="37"/>
      <c r="K6" s="25"/>
    </row>
    <row r="7" spans="1:15" ht="32.25" customHeight="1" x14ac:dyDescent="0.25">
      <c r="A7" s="45"/>
      <c r="B7" s="45"/>
      <c r="C7" s="45"/>
      <c r="D7" s="37"/>
      <c r="E7" s="37"/>
      <c r="F7" s="37"/>
      <c r="G7" s="37"/>
      <c r="H7" s="37"/>
      <c r="I7" s="37"/>
      <c r="J7" s="37"/>
      <c r="K7" s="25" t="s">
        <v>354</v>
      </c>
    </row>
    <row r="8" spans="1:15" ht="32.25" customHeight="1" x14ac:dyDescent="0.25">
      <c r="A8" s="45"/>
      <c r="B8" s="45"/>
      <c r="C8" s="45"/>
      <c r="D8" s="37"/>
      <c r="E8" s="37"/>
      <c r="F8" s="37"/>
      <c r="G8" s="37"/>
      <c r="H8" s="37"/>
      <c r="I8" s="37"/>
      <c r="J8" s="37"/>
      <c r="K8" s="25"/>
    </row>
    <row r="9" spans="1:15" ht="51" customHeight="1" x14ac:dyDescent="0.25">
      <c r="A9" s="141" t="s">
        <v>427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spans="1:15" ht="45.75" x14ac:dyDescent="0.25">
      <c r="A10" s="141" t="s">
        <v>426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spans="1:15" x14ac:dyDescent="0.25">
      <c r="A11" s="132" t="s">
        <v>97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</row>
    <row r="12" spans="1:15" ht="32.450000000000003" customHeight="1" x14ac:dyDescent="0.25">
      <c r="A12" s="133" t="s">
        <v>327</v>
      </c>
      <c r="B12" s="133" t="s">
        <v>194</v>
      </c>
      <c r="C12" s="142" t="s">
        <v>428</v>
      </c>
      <c r="D12" s="134" t="s">
        <v>429</v>
      </c>
      <c r="E12" s="134"/>
      <c r="F12" s="134"/>
      <c r="G12" s="134"/>
      <c r="H12" s="134"/>
      <c r="I12" s="134"/>
      <c r="J12" s="135"/>
      <c r="K12" s="133" t="s">
        <v>343</v>
      </c>
    </row>
    <row r="13" spans="1:15" ht="70.900000000000006" customHeight="1" x14ac:dyDescent="0.25">
      <c r="A13" s="133"/>
      <c r="B13" s="133"/>
      <c r="C13" s="142"/>
      <c r="D13" s="47" t="s">
        <v>361</v>
      </c>
      <c r="E13" s="47" t="s">
        <v>362</v>
      </c>
      <c r="F13" s="47" t="s">
        <v>363</v>
      </c>
      <c r="G13" s="47" t="s">
        <v>323</v>
      </c>
      <c r="H13" s="47" t="s">
        <v>324</v>
      </c>
      <c r="I13" s="47" t="s">
        <v>325</v>
      </c>
      <c r="J13" s="47" t="s">
        <v>326</v>
      </c>
      <c r="K13" s="133"/>
    </row>
    <row r="14" spans="1:15" ht="35.450000000000003" customHeight="1" x14ac:dyDescent="0.25">
      <c r="A14" s="118" t="s">
        <v>340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20"/>
    </row>
    <row r="15" spans="1:15" ht="42" customHeight="1" x14ac:dyDescent="0.25">
      <c r="A15" s="118" t="s">
        <v>353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20"/>
    </row>
    <row r="16" spans="1:15" s="49" customFormat="1" ht="65.25" customHeight="1" x14ac:dyDescent="0.25">
      <c r="A16" s="114" t="s">
        <v>480</v>
      </c>
      <c r="B16" s="50" t="s">
        <v>330</v>
      </c>
      <c r="C16" s="51">
        <f t="shared" ref="C16" si="0">C17+C18</f>
        <v>16401030.810000001</v>
      </c>
      <c r="D16" s="51">
        <f>D17+D18</f>
        <v>885115.75</v>
      </c>
      <c r="E16" s="51">
        <f t="shared" ref="E16" si="1">E17+E18</f>
        <v>1068848.75</v>
      </c>
      <c r="F16" s="51">
        <f t="shared" ref="F16" si="2">F17+F18</f>
        <v>1068848.75</v>
      </c>
      <c r="G16" s="51">
        <f t="shared" ref="G16" si="3">G17+G18</f>
        <v>3129554.39</v>
      </c>
      <c r="H16" s="51">
        <f t="shared" ref="H16" si="4">H17+H18</f>
        <v>3129554.39</v>
      </c>
      <c r="I16" s="51">
        <f t="shared" ref="I16" si="5">I17+I18</f>
        <v>3479554.39</v>
      </c>
      <c r="J16" s="51">
        <f t="shared" ref="J16" si="6">J17+J18</f>
        <v>3639554.39</v>
      </c>
      <c r="K16" s="109" t="s">
        <v>430</v>
      </c>
    </row>
    <row r="17" spans="1:225" ht="165" x14ac:dyDescent="0.25">
      <c r="A17" s="115"/>
      <c r="B17" s="44" t="s">
        <v>449</v>
      </c>
      <c r="C17" s="41">
        <f>SUM(D17:J17)</f>
        <v>1478732</v>
      </c>
      <c r="D17" s="61">
        <v>167000</v>
      </c>
      <c r="E17" s="61">
        <v>167000</v>
      </c>
      <c r="F17" s="61">
        <v>167000</v>
      </c>
      <c r="G17" s="41">
        <v>244433</v>
      </c>
      <c r="H17" s="41">
        <v>244433</v>
      </c>
      <c r="I17" s="41">
        <v>244433</v>
      </c>
      <c r="J17" s="41">
        <v>244433</v>
      </c>
      <c r="K17" s="110"/>
    </row>
    <row r="18" spans="1:225" ht="75" customHeight="1" x14ac:dyDescent="0.25">
      <c r="A18" s="116"/>
      <c r="B18" s="44" t="s">
        <v>329</v>
      </c>
      <c r="C18" s="41">
        <f>SUM(D18:J18)</f>
        <v>14922298.810000001</v>
      </c>
      <c r="D18" s="61">
        <v>718115.75</v>
      </c>
      <c r="E18" s="61">
        <v>901848.75</v>
      </c>
      <c r="F18" s="61">
        <v>901848.75</v>
      </c>
      <c r="G18" s="41">
        <v>2885121.39</v>
      </c>
      <c r="H18" s="41">
        <v>2885121.39</v>
      </c>
      <c r="I18" s="41">
        <v>3235121.39</v>
      </c>
      <c r="J18" s="41">
        <v>3395121.39</v>
      </c>
      <c r="K18" s="111"/>
    </row>
    <row r="19" spans="1:225" ht="77.25" customHeight="1" x14ac:dyDescent="0.25">
      <c r="A19" s="114" t="s">
        <v>355</v>
      </c>
      <c r="B19" s="44" t="s">
        <v>330</v>
      </c>
      <c r="C19" s="40">
        <f>C20+C21</f>
        <v>33846000</v>
      </c>
      <c r="D19" s="51">
        <f t="shared" ref="D19:J19" si="7">D20+D21</f>
        <v>3588000</v>
      </c>
      <c r="E19" s="51">
        <v>3588000</v>
      </c>
      <c r="F19" s="51">
        <v>3588000</v>
      </c>
      <c r="G19" s="40">
        <f t="shared" si="7"/>
        <v>5588000</v>
      </c>
      <c r="H19" s="40">
        <f t="shared" si="7"/>
        <v>5678000</v>
      </c>
      <c r="I19" s="40">
        <f t="shared" si="7"/>
        <v>5758000</v>
      </c>
      <c r="J19" s="40">
        <f t="shared" si="7"/>
        <v>6058000</v>
      </c>
      <c r="K19" s="109" t="s">
        <v>432</v>
      </c>
    </row>
    <row r="20" spans="1:225" s="17" customFormat="1" ht="165" x14ac:dyDescent="0.25">
      <c r="A20" s="115"/>
      <c r="B20" s="44" t="s">
        <v>450</v>
      </c>
      <c r="C20" s="41">
        <f>SUM(D20:J20)</f>
        <v>0</v>
      </c>
      <c r="D20" s="61">
        <v>0</v>
      </c>
      <c r="E20" s="61">
        <v>0</v>
      </c>
      <c r="F20" s="61">
        <v>0</v>
      </c>
      <c r="G20" s="41">
        <v>0</v>
      </c>
      <c r="H20" s="41">
        <v>0</v>
      </c>
      <c r="I20" s="41">
        <v>0</v>
      </c>
      <c r="J20" s="41">
        <v>0</v>
      </c>
      <c r="K20" s="110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</row>
    <row r="21" spans="1:225" s="26" customFormat="1" ht="86.25" customHeight="1" x14ac:dyDescent="0.25">
      <c r="A21" s="116"/>
      <c r="B21" s="44" t="s">
        <v>329</v>
      </c>
      <c r="C21" s="41">
        <f>SUM(D21:J21)</f>
        <v>33846000</v>
      </c>
      <c r="D21" s="61">
        <v>3588000</v>
      </c>
      <c r="E21" s="61">
        <v>3588000</v>
      </c>
      <c r="F21" s="61">
        <v>3588000</v>
      </c>
      <c r="G21" s="41">
        <v>5588000</v>
      </c>
      <c r="H21" s="41">
        <v>5678000</v>
      </c>
      <c r="I21" s="41">
        <v>5758000</v>
      </c>
      <c r="J21" s="41">
        <v>6058000</v>
      </c>
      <c r="K21" s="111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</row>
    <row r="22" spans="1:225" s="17" customFormat="1" ht="33" customHeight="1" x14ac:dyDescent="0.25">
      <c r="A22" s="114" t="s">
        <v>371</v>
      </c>
      <c r="B22" s="44" t="s">
        <v>330</v>
      </c>
      <c r="C22" s="40">
        <f>C23+C24</f>
        <v>178780</v>
      </c>
      <c r="D22" s="61">
        <v>15260</v>
      </c>
      <c r="E22" s="61">
        <v>15260</v>
      </c>
      <c r="F22" s="61">
        <f>F23+F24</f>
        <v>15260</v>
      </c>
      <c r="G22" s="41">
        <f>G23+G24</f>
        <v>32500</v>
      </c>
      <c r="H22" s="41">
        <f>H23+H24</f>
        <v>32500</v>
      </c>
      <c r="I22" s="41">
        <f>I23+I24</f>
        <v>34000</v>
      </c>
      <c r="J22" s="41">
        <f>J23+J24</f>
        <v>34000</v>
      </c>
      <c r="K22" s="109" t="s">
        <v>431</v>
      </c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</row>
    <row r="23" spans="1:225" s="17" customFormat="1" ht="165" x14ac:dyDescent="0.25">
      <c r="A23" s="115"/>
      <c r="B23" s="27" t="s">
        <v>451</v>
      </c>
      <c r="C23" s="41">
        <f>SUM(D23:J23)</f>
        <v>0</v>
      </c>
      <c r="D23" s="61">
        <v>0</v>
      </c>
      <c r="E23" s="61">
        <v>0</v>
      </c>
      <c r="F23" s="61">
        <v>0</v>
      </c>
      <c r="G23" s="41">
        <v>0</v>
      </c>
      <c r="H23" s="41">
        <v>0</v>
      </c>
      <c r="I23" s="41">
        <v>0</v>
      </c>
      <c r="J23" s="41">
        <v>0</v>
      </c>
      <c r="K23" s="110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</row>
    <row r="24" spans="1:225" s="17" customFormat="1" ht="66" x14ac:dyDescent="0.25">
      <c r="A24" s="116"/>
      <c r="B24" s="27" t="s">
        <v>329</v>
      </c>
      <c r="C24" s="41">
        <f>SUM(D24:J24)</f>
        <v>178780</v>
      </c>
      <c r="D24" s="61">
        <v>15260</v>
      </c>
      <c r="E24" s="61">
        <v>15260</v>
      </c>
      <c r="F24" s="61">
        <v>15260</v>
      </c>
      <c r="G24" s="41">
        <v>32500</v>
      </c>
      <c r="H24" s="41">
        <v>32500</v>
      </c>
      <c r="I24" s="41">
        <v>34000</v>
      </c>
      <c r="J24" s="41">
        <v>34000</v>
      </c>
      <c r="K24" s="110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</row>
    <row r="25" spans="1:225" s="17" customFormat="1" ht="36" customHeight="1" x14ac:dyDescent="0.25">
      <c r="A25" s="109" t="s">
        <v>487</v>
      </c>
      <c r="B25" s="44" t="s">
        <v>330</v>
      </c>
      <c r="C25" s="40">
        <f>C26+C27</f>
        <v>3260290</v>
      </c>
      <c r="D25" s="51">
        <v>113430</v>
      </c>
      <c r="E25" s="51">
        <v>113430</v>
      </c>
      <c r="F25" s="51">
        <f>F26+F27</f>
        <v>113430</v>
      </c>
      <c r="G25" s="40">
        <f>G26+G27</f>
        <v>610000</v>
      </c>
      <c r="H25" s="40">
        <f>H26+H27</f>
        <v>610000</v>
      </c>
      <c r="I25" s="40">
        <f>I26+I27</f>
        <v>850000</v>
      </c>
      <c r="J25" s="40">
        <f>J26+J27</f>
        <v>850000</v>
      </c>
      <c r="K25" s="110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</row>
    <row r="26" spans="1:225" s="18" customFormat="1" ht="165" x14ac:dyDescent="0.25">
      <c r="A26" s="110"/>
      <c r="B26" s="44" t="s">
        <v>452</v>
      </c>
      <c r="C26" s="41">
        <f>SUM(D26:J26)</f>
        <v>0</v>
      </c>
      <c r="D26" s="61">
        <v>0</v>
      </c>
      <c r="E26" s="61">
        <v>0</v>
      </c>
      <c r="F26" s="61">
        <v>0</v>
      </c>
      <c r="G26" s="41">
        <v>0</v>
      </c>
      <c r="H26" s="41">
        <v>0</v>
      </c>
      <c r="I26" s="41">
        <v>0</v>
      </c>
      <c r="J26" s="41">
        <v>0</v>
      </c>
      <c r="K26" s="110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</row>
    <row r="27" spans="1:225" s="18" customFormat="1" ht="71.25" customHeight="1" x14ac:dyDescent="0.25">
      <c r="A27" s="111"/>
      <c r="B27" s="44" t="s">
        <v>329</v>
      </c>
      <c r="C27" s="41">
        <f>SUM(D27:J27)</f>
        <v>3260290</v>
      </c>
      <c r="D27" s="51">
        <v>113430</v>
      </c>
      <c r="E27" s="51">
        <v>113430</v>
      </c>
      <c r="F27" s="51">
        <v>113430</v>
      </c>
      <c r="G27" s="40">
        <v>610000</v>
      </c>
      <c r="H27" s="40">
        <v>610000</v>
      </c>
      <c r="I27" s="40">
        <v>850000</v>
      </c>
      <c r="J27" s="40">
        <v>850000</v>
      </c>
      <c r="K27" s="111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</row>
    <row r="28" spans="1:225" s="18" customFormat="1" ht="64.5" customHeight="1" x14ac:dyDescent="0.25">
      <c r="A28" s="114" t="s">
        <v>507</v>
      </c>
      <c r="B28" s="44" t="s">
        <v>330</v>
      </c>
      <c r="C28" s="56">
        <f t="shared" ref="C28" si="8">C29+C30</f>
        <v>127585407.87</v>
      </c>
      <c r="D28" s="51">
        <f>D29+D30</f>
        <v>20686648.629999999</v>
      </c>
      <c r="E28" s="51">
        <f t="shared" ref="E28:I28" si="9">E29+E30</f>
        <v>16480275.66</v>
      </c>
      <c r="F28" s="51">
        <f t="shared" si="9"/>
        <v>16448767.93</v>
      </c>
      <c r="G28" s="40">
        <f t="shared" si="9"/>
        <v>17772121.690000001</v>
      </c>
      <c r="H28" s="40">
        <f t="shared" si="9"/>
        <v>18182531.32</v>
      </c>
      <c r="I28" s="40">
        <f t="shared" si="9"/>
        <v>18882531.32</v>
      </c>
      <c r="J28" s="40">
        <f>J29+J30</f>
        <v>19132531.32</v>
      </c>
      <c r="K28" s="109" t="s">
        <v>433</v>
      </c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</row>
    <row r="29" spans="1:225" ht="129.75" customHeight="1" x14ac:dyDescent="0.25">
      <c r="A29" s="115"/>
      <c r="B29" s="44" t="s">
        <v>452</v>
      </c>
      <c r="C29" s="57">
        <f>SUM(D29:J29)</f>
        <v>80623222.370000005</v>
      </c>
      <c r="D29" s="61">
        <f>D32+D38+D41+D44</f>
        <v>12936900</v>
      </c>
      <c r="E29" s="61">
        <f t="shared" ref="E29:J29" si="10">E32+E38+E41+E44</f>
        <v>12936900</v>
      </c>
      <c r="F29" s="61">
        <f t="shared" si="10"/>
        <v>12936900</v>
      </c>
      <c r="G29" s="41">
        <f t="shared" si="10"/>
        <v>10820323.369999999</v>
      </c>
      <c r="H29" s="41">
        <f t="shared" si="10"/>
        <v>10330733</v>
      </c>
      <c r="I29" s="41">
        <f t="shared" si="10"/>
        <v>10330733</v>
      </c>
      <c r="J29" s="41">
        <f t="shared" si="10"/>
        <v>10330733</v>
      </c>
      <c r="K29" s="110"/>
    </row>
    <row r="30" spans="1:225" s="29" customFormat="1" ht="213" customHeight="1" x14ac:dyDescent="0.25">
      <c r="A30" s="116"/>
      <c r="B30" s="44" t="s">
        <v>329</v>
      </c>
      <c r="C30" s="41">
        <f>SUM(D30:J30)</f>
        <v>46962185.5</v>
      </c>
      <c r="D30" s="61">
        <f>D33+D39+D42+D459+D36</f>
        <v>7749748.6299999999</v>
      </c>
      <c r="E30" s="61">
        <f t="shared" ref="E30:F30" si="11">E33+E39+E42+E459+E36</f>
        <v>3543375.66</v>
      </c>
      <c r="F30" s="61">
        <f t="shared" si="11"/>
        <v>3511867.93</v>
      </c>
      <c r="G30" s="41">
        <f>G39+G42+G33</f>
        <v>6951798.3200000003</v>
      </c>
      <c r="H30" s="41">
        <f>H39+H42+H33</f>
        <v>7851798.3200000003</v>
      </c>
      <c r="I30" s="41">
        <f>I39+I42+I33</f>
        <v>8551798.3200000003</v>
      </c>
      <c r="J30" s="41">
        <f>J39+J42+J33</f>
        <v>8801798.3200000003</v>
      </c>
      <c r="K30" s="111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</row>
    <row r="31" spans="1:225" s="30" customFormat="1" ht="48.75" customHeight="1" x14ac:dyDescent="0.25">
      <c r="A31" s="125" t="s">
        <v>352</v>
      </c>
      <c r="B31" s="75" t="s">
        <v>330</v>
      </c>
      <c r="C31" s="51">
        <f>C32+C33</f>
        <v>115958326.83</v>
      </c>
      <c r="D31" s="61">
        <f>D32+D33</f>
        <v>15108894.050000001</v>
      </c>
      <c r="E31" s="61">
        <f>E32+E33</f>
        <v>14959953.050000001</v>
      </c>
      <c r="F31" s="61">
        <f>F32+F33</f>
        <v>14662899.050000001</v>
      </c>
      <c r="G31" s="61">
        <f t="shared" ref="G31:J31" si="12">G32+G33</f>
        <v>16719145.17</v>
      </c>
      <c r="H31" s="61">
        <f t="shared" si="12"/>
        <v>17619145.170000002</v>
      </c>
      <c r="I31" s="61">
        <f t="shared" si="12"/>
        <v>18319145.170000002</v>
      </c>
      <c r="J31" s="61">
        <f t="shared" si="12"/>
        <v>18569145.170000002</v>
      </c>
      <c r="K31" s="125" t="s">
        <v>346</v>
      </c>
      <c r="L31" s="139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</row>
    <row r="32" spans="1:225" s="31" customFormat="1" ht="139.5" customHeight="1" x14ac:dyDescent="0.25">
      <c r="A32" s="126"/>
      <c r="B32" s="75" t="s">
        <v>451</v>
      </c>
      <c r="C32" s="61">
        <f>SUM(D32:J32)</f>
        <v>75185756.329999998</v>
      </c>
      <c r="D32" s="61">
        <f>12232675.68+15366.63</f>
        <v>12248042.310000001</v>
      </c>
      <c r="E32" s="61">
        <f>12050912.68+15366.63</f>
        <v>12066279.310000001</v>
      </c>
      <c r="F32" s="61">
        <v>11802047.310000001</v>
      </c>
      <c r="G32" s="62">
        <v>9767346.8499999996</v>
      </c>
      <c r="H32" s="62">
        <v>9767346.8499999996</v>
      </c>
      <c r="I32" s="61">
        <v>9767346.8499999996</v>
      </c>
      <c r="J32" s="61">
        <v>9767346.8499999996</v>
      </c>
      <c r="K32" s="126"/>
      <c r="L32" s="139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</row>
    <row r="33" spans="1:225" s="31" customFormat="1" ht="75" customHeight="1" x14ac:dyDescent="0.25">
      <c r="A33" s="126"/>
      <c r="B33" s="75" t="s">
        <v>329</v>
      </c>
      <c r="C33" s="61">
        <f>SUM(D33:J33)</f>
        <v>40772570.5</v>
      </c>
      <c r="D33" s="62">
        <f>Бюджет!K16</f>
        <v>2860851.74</v>
      </c>
      <c r="E33" s="61">
        <f>3543375.66-E36</f>
        <v>2893673.74</v>
      </c>
      <c r="F33" s="61">
        <v>2860851.74</v>
      </c>
      <c r="G33" s="62">
        <v>6951798.3200000003</v>
      </c>
      <c r="H33" s="62">
        <v>7851798.3200000003</v>
      </c>
      <c r="I33" s="61">
        <v>8551798.3200000003</v>
      </c>
      <c r="J33" s="61">
        <v>8801798.3200000003</v>
      </c>
      <c r="K33" s="127"/>
      <c r="L33" s="139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</row>
    <row r="34" spans="1:225" s="31" customFormat="1" ht="46.5" customHeight="1" x14ac:dyDescent="0.25">
      <c r="A34" s="126"/>
      <c r="B34" s="75" t="s">
        <v>330</v>
      </c>
      <c r="C34" s="51">
        <f>D34+E34+F34</f>
        <v>2089615</v>
      </c>
      <c r="D34" s="62">
        <f>D36</f>
        <v>788896.89</v>
      </c>
      <c r="E34" s="61">
        <v>649701.92000000004</v>
      </c>
      <c r="F34" s="61">
        <v>651016.18999999994</v>
      </c>
      <c r="G34" s="62">
        <v>0</v>
      </c>
      <c r="H34" s="62">
        <v>0</v>
      </c>
      <c r="I34" s="61">
        <v>0</v>
      </c>
      <c r="J34" s="61">
        <v>0</v>
      </c>
      <c r="K34" s="125" t="s">
        <v>369</v>
      </c>
      <c r="L34" s="71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</row>
    <row r="35" spans="1:225" s="31" customFormat="1" ht="132.75" customHeight="1" x14ac:dyDescent="0.25">
      <c r="A35" s="126"/>
      <c r="B35" s="75" t="s">
        <v>451</v>
      </c>
      <c r="C35" s="51">
        <v>0</v>
      </c>
      <c r="D35" s="62">
        <v>0</v>
      </c>
      <c r="E35" s="61">
        <v>0</v>
      </c>
      <c r="F35" s="61">
        <v>0</v>
      </c>
      <c r="G35" s="62">
        <v>0</v>
      </c>
      <c r="H35" s="62">
        <v>0</v>
      </c>
      <c r="I35" s="61">
        <v>0</v>
      </c>
      <c r="J35" s="61">
        <v>0</v>
      </c>
      <c r="K35" s="126"/>
      <c r="L35" s="71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</row>
    <row r="36" spans="1:225" s="31" customFormat="1" ht="75" customHeight="1" x14ac:dyDescent="0.25">
      <c r="A36" s="127"/>
      <c r="B36" s="75" t="s">
        <v>329</v>
      </c>
      <c r="C36" s="51">
        <f>D36+E36+F36</f>
        <v>2089615</v>
      </c>
      <c r="D36" s="51">
        <f>Бюджет!K28</f>
        <v>788896.89</v>
      </c>
      <c r="E36" s="62">
        <v>649701.92000000004</v>
      </c>
      <c r="F36" s="61">
        <v>651016.18999999994</v>
      </c>
      <c r="G36" s="62">
        <v>0</v>
      </c>
      <c r="H36" s="62">
        <v>0</v>
      </c>
      <c r="I36" s="61">
        <v>0</v>
      </c>
      <c r="J36" s="61">
        <v>0</v>
      </c>
      <c r="K36" s="127"/>
      <c r="L36" s="71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</row>
    <row r="37" spans="1:225" s="31" customFormat="1" ht="35.25" customHeight="1" x14ac:dyDescent="0.25">
      <c r="A37" s="114" t="s">
        <v>350</v>
      </c>
      <c r="B37" s="44" t="s">
        <v>330</v>
      </c>
      <c r="C37" s="40">
        <f>C38+C39</f>
        <v>3592799.81</v>
      </c>
      <c r="D37" s="61">
        <f t="shared" ref="D37:J37" si="13">D38</f>
        <v>378547.56</v>
      </c>
      <c r="E37" s="61">
        <f t="shared" si="13"/>
        <v>560310.56000000006</v>
      </c>
      <c r="F37" s="61">
        <f t="shared" si="13"/>
        <v>824542.56</v>
      </c>
      <c r="G37" s="55">
        <f t="shared" si="13"/>
        <v>824542.56</v>
      </c>
      <c r="H37" s="55">
        <f>H38</f>
        <v>334952.19</v>
      </c>
      <c r="I37" s="41">
        <f t="shared" si="13"/>
        <v>334952.19</v>
      </c>
      <c r="J37" s="41">
        <f t="shared" si="13"/>
        <v>334952.19</v>
      </c>
      <c r="K37" s="109" t="s">
        <v>365</v>
      </c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</row>
    <row r="38" spans="1:225" s="31" customFormat="1" ht="165" x14ac:dyDescent="0.25">
      <c r="A38" s="115"/>
      <c r="B38" s="44" t="s">
        <v>451</v>
      </c>
      <c r="C38" s="41">
        <f>SUM(D38:J38)</f>
        <v>3592799.81</v>
      </c>
      <c r="D38" s="61">
        <v>378547.56</v>
      </c>
      <c r="E38" s="61">
        <v>560310.56000000006</v>
      </c>
      <c r="F38" s="61">
        <v>824542.56</v>
      </c>
      <c r="G38" s="55">
        <v>824542.56</v>
      </c>
      <c r="H38" s="55">
        <v>334952.19</v>
      </c>
      <c r="I38" s="41">
        <v>334952.19</v>
      </c>
      <c r="J38" s="41">
        <v>334952.19</v>
      </c>
      <c r="K38" s="110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</row>
    <row r="39" spans="1:225" s="31" customFormat="1" ht="70.5" customHeight="1" x14ac:dyDescent="0.25">
      <c r="A39" s="116"/>
      <c r="B39" s="44" t="s">
        <v>329</v>
      </c>
      <c r="C39" s="41">
        <f>SUM(D39:J39)</f>
        <v>0</v>
      </c>
      <c r="D39" s="63">
        <v>0</v>
      </c>
      <c r="E39" s="61">
        <v>0</v>
      </c>
      <c r="F39" s="61">
        <v>0</v>
      </c>
      <c r="G39" s="55">
        <v>0</v>
      </c>
      <c r="H39" s="55">
        <v>0</v>
      </c>
      <c r="I39" s="41">
        <v>0</v>
      </c>
      <c r="J39" s="41">
        <v>0</v>
      </c>
      <c r="K39" s="111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</row>
    <row r="40" spans="1:225" s="31" customFormat="1" ht="34.5" customHeight="1" x14ac:dyDescent="0.25">
      <c r="A40" s="114" t="s">
        <v>351</v>
      </c>
      <c r="B40" s="44" t="s">
        <v>330</v>
      </c>
      <c r="C40" s="40">
        <f>C41+C42</f>
        <v>5944666.2300000004</v>
      </c>
      <c r="D40" s="62">
        <f>D41+D42</f>
        <v>4410310.13</v>
      </c>
      <c r="E40" s="62">
        <f t="shared" ref="E40:J40" si="14">E41</f>
        <v>310310.13</v>
      </c>
      <c r="F40" s="62">
        <f t="shared" si="14"/>
        <v>310310.13</v>
      </c>
      <c r="G40" s="55">
        <f>G41</f>
        <v>228433.96</v>
      </c>
      <c r="H40" s="55">
        <f t="shared" si="14"/>
        <v>228433.96</v>
      </c>
      <c r="I40" s="41">
        <f t="shared" si="14"/>
        <v>228433.96</v>
      </c>
      <c r="J40" s="41">
        <f t="shared" si="14"/>
        <v>228433.96</v>
      </c>
      <c r="K40" s="109" t="s">
        <v>366</v>
      </c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</row>
    <row r="41" spans="1:225" ht="165" x14ac:dyDescent="0.25">
      <c r="A41" s="115"/>
      <c r="B41" s="44" t="s">
        <v>451</v>
      </c>
      <c r="C41" s="41">
        <f>SUM(D41:J41)</f>
        <v>1844666.23</v>
      </c>
      <c r="D41" s="62">
        <v>310310.13</v>
      </c>
      <c r="E41" s="62">
        <v>310310.13</v>
      </c>
      <c r="F41" s="62">
        <v>310310.13</v>
      </c>
      <c r="G41" s="55">
        <v>228433.96</v>
      </c>
      <c r="H41" s="55">
        <v>228433.96</v>
      </c>
      <c r="I41" s="41">
        <v>228433.96</v>
      </c>
      <c r="J41" s="41">
        <v>228433.96</v>
      </c>
      <c r="K41" s="110"/>
    </row>
    <row r="42" spans="1:225" s="29" customFormat="1" ht="73.5" customHeight="1" x14ac:dyDescent="0.25">
      <c r="A42" s="116"/>
      <c r="B42" s="44" t="s">
        <v>329</v>
      </c>
      <c r="C42" s="41">
        <f>SUM(D42:J42)</f>
        <v>4100000</v>
      </c>
      <c r="D42" s="61">
        <v>4100000</v>
      </c>
      <c r="E42" s="61">
        <v>0</v>
      </c>
      <c r="F42" s="61">
        <v>0</v>
      </c>
      <c r="G42" s="41">
        <v>0</v>
      </c>
      <c r="H42" s="41">
        <v>0</v>
      </c>
      <c r="I42" s="41">
        <v>0</v>
      </c>
      <c r="J42" s="41">
        <v>0</v>
      </c>
      <c r="K42" s="111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</row>
    <row r="43" spans="1:225" s="30" customFormat="1" ht="39.75" customHeight="1" x14ac:dyDescent="0.25">
      <c r="A43" s="114" t="s">
        <v>508</v>
      </c>
      <c r="B43" s="44" t="s">
        <v>330</v>
      </c>
      <c r="C43" s="40">
        <f>C44+C45</f>
        <v>0</v>
      </c>
      <c r="D43" s="61">
        <v>0</v>
      </c>
      <c r="E43" s="61">
        <v>0</v>
      </c>
      <c r="F43" s="61">
        <v>0</v>
      </c>
      <c r="G43" s="41">
        <v>0</v>
      </c>
      <c r="H43" s="41">
        <v>0</v>
      </c>
      <c r="I43" s="41">
        <v>0</v>
      </c>
      <c r="J43" s="41">
        <v>0</v>
      </c>
      <c r="K43" s="109" t="s">
        <v>346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</row>
    <row r="44" spans="1:225" s="32" customFormat="1" ht="165" x14ac:dyDescent="0.25">
      <c r="A44" s="115"/>
      <c r="B44" s="44" t="s">
        <v>451</v>
      </c>
      <c r="C44" s="41">
        <f>SUM(D44:J44)</f>
        <v>0</v>
      </c>
      <c r="D44" s="61">
        <v>0</v>
      </c>
      <c r="E44" s="61">
        <v>0</v>
      </c>
      <c r="F44" s="61">
        <v>0</v>
      </c>
      <c r="G44" s="41">
        <v>0</v>
      </c>
      <c r="H44" s="41">
        <v>0</v>
      </c>
      <c r="I44" s="41">
        <v>0</v>
      </c>
      <c r="J44" s="41">
        <v>0</v>
      </c>
      <c r="K44" s="110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</row>
    <row r="45" spans="1:225" s="32" customFormat="1" ht="99" customHeight="1" x14ac:dyDescent="0.25">
      <c r="A45" s="116"/>
      <c r="B45" s="44" t="s">
        <v>329</v>
      </c>
      <c r="C45" s="41">
        <f>SUM(D45:J45)</f>
        <v>0</v>
      </c>
      <c r="D45" s="61">
        <v>0</v>
      </c>
      <c r="E45" s="61">
        <v>0</v>
      </c>
      <c r="F45" s="61">
        <v>0</v>
      </c>
      <c r="G45" s="41">
        <v>0</v>
      </c>
      <c r="H45" s="41">
        <v>0</v>
      </c>
      <c r="I45" s="41">
        <v>0</v>
      </c>
      <c r="J45" s="41">
        <v>0</v>
      </c>
      <c r="K45" s="111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</row>
    <row r="46" spans="1:225" ht="71.25" customHeight="1" x14ac:dyDescent="0.25">
      <c r="A46" s="114" t="s">
        <v>481</v>
      </c>
      <c r="B46" s="44" t="s">
        <v>330</v>
      </c>
      <c r="C46" s="40">
        <v>0</v>
      </c>
      <c r="D46" s="51">
        <v>0</v>
      </c>
      <c r="E46" s="51">
        <v>0</v>
      </c>
      <c r="F46" s="51">
        <v>0</v>
      </c>
      <c r="G46" s="40">
        <f t="shared" ref="G46:J46" si="15">G47+G48</f>
        <v>982580.29</v>
      </c>
      <c r="H46" s="40">
        <f t="shared" si="15"/>
        <v>982580.29</v>
      </c>
      <c r="I46" s="40">
        <f t="shared" si="15"/>
        <v>981080.29</v>
      </c>
      <c r="J46" s="40">
        <f t="shared" si="15"/>
        <v>1181080.29</v>
      </c>
      <c r="K46" s="109" t="s">
        <v>434</v>
      </c>
    </row>
    <row r="47" spans="1:225" ht="165" x14ac:dyDescent="0.25">
      <c r="A47" s="115"/>
      <c r="B47" s="44" t="s">
        <v>452</v>
      </c>
      <c r="C47" s="41">
        <f>SUM(D47:J47)</f>
        <v>0</v>
      </c>
      <c r="D47" s="51">
        <f t="shared" ref="D47:J47" si="16">E47+F47+G47+H47+I47+J47+K47+L47+M47+N47+O47</f>
        <v>0</v>
      </c>
      <c r="E47" s="51">
        <f t="shared" si="16"/>
        <v>0</v>
      </c>
      <c r="F47" s="51">
        <f t="shared" si="16"/>
        <v>0</v>
      </c>
      <c r="G47" s="40">
        <f t="shared" si="16"/>
        <v>0</v>
      </c>
      <c r="H47" s="40">
        <f t="shared" si="16"/>
        <v>0</v>
      </c>
      <c r="I47" s="40">
        <f t="shared" si="16"/>
        <v>0</v>
      </c>
      <c r="J47" s="40">
        <f t="shared" si="16"/>
        <v>0</v>
      </c>
      <c r="K47" s="110"/>
    </row>
    <row r="48" spans="1:225" ht="105" customHeight="1" x14ac:dyDescent="0.25">
      <c r="A48" s="116"/>
      <c r="B48" s="44" t="s">
        <v>329</v>
      </c>
      <c r="C48" s="41">
        <v>0</v>
      </c>
      <c r="D48" s="61">
        <v>0</v>
      </c>
      <c r="E48" s="61">
        <v>0</v>
      </c>
      <c r="F48" s="61">
        <v>0</v>
      </c>
      <c r="G48" s="41">
        <v>982580.29</v>
      </c>
      <c r="H48" s="41">
        <v>982580.29</v>
      </c>
      <c r="I48" s="41">
        <v>981080.29</v>
      </c>
      <c r="J48" s="41">
        <f>1181503.89-423.6</f>
        <v>1181080.29</v>
      </c>
      <c r="K48" s="111"/>
    </row>
    <row r="49" spans="1:225" ht="45.75" customHeight="1" x14ac:dyDescent="0.25">
      <c r="A49" s="109" t="s">
        <v>462</v>
      </c>
      <c r="B49" s="44" t="s">
        <v>330</v>
      </c>
      <c r="C49" s="40">
        <f>C50+C51</f>
        <v>0</v>
      </c>
      <c r="D49" s="51">
        <v>0</v>
      </c>
      <c r="E49" s="51">
        <v>0</v>
      </c>
      <c r="F49" s="51">
        <v>0</v>
      </c>
      <c r="G49" s="40">
        <v>0</v>
      </c>
      <c r="H49" s="40">
        <v>0</v>
      </c>
      <c r="I49" s="40">
        <v>0</v>
      </c>
      <c r="J49" s="40">
        <v>0</v>
      </c>
      <c r="K49" s="109" t="s">
        <v>435</v>
      </c>
    </row>
    <row r="50" spans="1:225" ht="165" x14ac:dyDescent="0.25">
      <c r="A50" s="110"/>
      <c r="B50" s="44" t="s">
        <v>451</v>
      </c>
      <c r="C50" s="41">
        <f>SUM(D50:J50)</f>
        <v>0</v>
      </c>
      <c r="D50" s="51">
        <v>0</v>
      </c>
      <c r="E50" s="51">
        <v>0</v>
      </c>
      <c r="F50" s="51">
        <v>0</v>
      </c>
      <c r="G50" s="40">
        <v>0</v>
      </c>
      <c r="H50" s="40">
        <v>0</v>
      </c>
      <c r="I50" s="40">
        <v>0</v>
      </c>
      <c r="J50" s="40">
        <v>0</v>
      </c>
      <c r="K50" s="110"/>
    </row>
    <row r="51" spans="1:225" ht="70.5" customHeight="1" x14ac:dyDescent="0.25">
      <c r="A51" s="111"/>
      <c r="B51" s="44" t="s">
        <v>329</v>
      </c>
      <c r="C51" s="41">
        <f>SUM(D51:J51)</f>
        <v>0</v>
      </c>
      <c r="D51" s="51">
        <v>0</v>
      </c>
      <c r="E51" s="51">
        <v>0</v>
      </c>
      <c r="F51" s="51">
        <v>0</v>
      </c>
      <c r="G51" s="40">
        <v>0</v>
      </c>
      <c r="H51" s="40">
        <v>0</v>
      </c>
      <c r="I51" s="40">
        <v>0</v>
      </c>
      <c r="J51" s="40">
        <v>0</v>
      </c>
      <c r="K51" s="111"/>
    </row>
    <row r="52" spans="1:225" ht="33" customHeight="1" x14ac:dyDescent="0.25">
      <c r="A52" s="109" t="s">
        <v>463</v>
      </c>
      <c r="B52" s="44" t="s">
        <v>330</v>
      </c>
      <c r="C52" s="40">
        <f>C53+C54</f>
        <v>0</v>
      </c>
      <c r="D52" s="51">
        <v>0</v>
      </c>
      <c r="E52" s="51">
        <v>0</v>
      </c>
      <c r="F52" s="51">
        <v>0</v>
      </c>
      <c r="G52" s="40">
        <v>0</v>
      </c>
      <c r="H52" s="40">
        <v>0</v>
      </c>
      <c r="I52" s="40">
        <v>0</v>
      </c>
      <c r="J52" s="40">
        <v>0</v>
      </c>
      <c r="K52" s="109" t="s">
        <v>436</v>
      </c>
    </row>
    <row r="53" spans="1:225" ht="165" x14ac:dyDescent="0.25">
      <c r="A53" s="110"/>
      <c r="B53" s="44" t="s">
        <v>452</v>
      </c>
      <c r="C53" s="41">
        <f>SUM(D53:J53)</f>
        <v>0</v>
      </c>
      <c r="D53" s="51">
        <v>0</v>
      </c>
      <c r="E53" s="51">
        <v>0</v>
      </c>
      <c r="F53" s="51">
        <v>0</v>
      </c>
      <c r="G53" s="40">
        <v>0</v>
      </c>
      <c r="H53" s="40">
        <v>0</v>
      </c>
      <c r="I53" s="40">
        <v>0</v>
      </c>
      <c r="J53" s="40">
        <v>0</v>
      </c>
      <c r="K53" s="110"/>
    </row>
    <row r="54" spans="1:225" ht="73.5" customHeight="1" x14ac:dyDescent="0.25">
      <c r="A54" s="111"/>
      <c r="B54" s="44" t="s">
        <v>329</v>
      </c>
      <c r="C54" s="41">
        <f>SUM(D54:J54)</f>
        <v>0</v>
      </c>
      <c r="D54" s="51">
        <v>0</v>
      </c>
      <c r="E54" s="51">
        <v>0</v>
      </c>
      <c r="F54" s="51">
        <v>0</v>
      </c>
      <c r="G54" s="40">
        <v>0</v>
      </c>
      <c r="H54" s="40">
        <v>0</v>
      </c>
      <c r="I54" s="40">
        <v>0</v>
      </c>
      <c r="J54" s="40">
        <v>0</v>
      </c>
      <c r="K54" s="111"/>
    </row>
    <row r="55" spans="1:225" ht="45.75" customHeight="1" x14ac:dyDescent="0.25">
      <c r="A55" s="114" t="s">
        <v>464</v>
      </c>
      <c r="B55" s="44" t="s">
        <v>330</v>
      </c>
      <c r="C55" s="40">
        <v>0</v>
      </c>
      <c r="D55" s="51">
        <v>0</v>
      </c>
      <c r="E55" s="51">
        <v>0</v>
      </c>
      <c r="F55" s="51">
        <v>0</v>
      </c>
      <c r="G55" s="40">
        <v>0</v>
      </c>
      <c r="H55" s="40">
        <v>0</v>
      </c>
      <c r="I55" s="40">
        <v>0</v>
      </c>
      <c r="J55" s="40">
        <v>0</v>
      </c>
      <c r="K55" s="109" t="s">
        <v>347</v>
      </c>
    </row>
    <row r="56" spans="1:225" ht="165" x14ac:dyDescent="0.25">
      <c r="A56" s="115"/>
      <c r="B56" s="44" t="s">
        <v>452</v>
      </c>
      <c r="C56" s="41">
        <f>SUM(D56:J56)</f>
        <v>0</v>
      </c>
      <c r="D56" s="51">
        <v>0</v>
      </c>
      <c r="E56" s="51">
        <v>0</v>
      </c>
      <c r="F56" s="51">
        <v>0</v>
      </c>
      <c r="G56" s="40">
        <v>0</v>
      </c>
      <c r="H56" s="40">
        <v>0</v>
      </c>
      <c r="I56" s="40">
        <v>0</v>
      </c>
      <c r="J56" s="40">
        <v>0</v>
      </c>
      <c r="K56" s="110"/>
    </row>
    <row r="57" spans="1:225" ht="73.5" customHeight="1" x14ac:dyDescent="0.25">
      <c r="A57" s="116"/>
      <c r="B57" s="44" t="s">
        <v>329</v>
      </c>
      <c r="C57" s="41">
        <v>0</v>
      </c>
      <c r="D57" s="51">
        <v>0</v>
      </c>
      <c r="E57" s="51">
        <v>0</v>
      </c>
      <c r="F57" s="51">
        <v>0</v>
      </c>
      <c r="G57" s="40">
        <v>0</v>
      </c>
      <c r="H57" s="40">
        <v>0</v>
      </c>
      <c r="I57" s="40">
        <v>0</v>
      </c>
      <c r="J57" s="40">
        <v>0</v>
      </c>
      <c r="K57" s="111"/>
    </row>
    <row r="58" spans="1:225" ht="50.25" customHeight="1" x14ac:dyDescent="0.25">
      <c r="A58" s="109" t="s">
        <v>465</v>
      </c>
      <c r="B58" s="44" t="s">
        <v>330</v>
      </c>
      <c r="C58" s="40">
        <v>0</v>
      </c>
      <c r="D58" s="51">
        <v>0</v>
      </c>
      <c r="E58" s="51">
        <v>0</v>
      </c>
      <c r="F58" s="51">
        <v>0</v>
      </c>
      <c r="G58" s="40">
        <v>0</v>
      </c>
      <c r="H58" s="40">
        <v>0</v>
      </c>
      <c r="I58" s="40">
        <v>0</v>
      </c>
      <c r="J58" s="40">
        <v>0</v>
      </c>
      <c r="K58" s="109" t="s">
        <v>339</v>
      </c>
    </row>
    <row r="59" spans="1:225" ht="165" x14ac:dyDescent="0.25">
      <c r="A59" s="110"/>
      <c r="B59" s="44" t="s">
        <v>451</v>
      </c>
      <c r="C59" s="40">
        <v>0</v>
      </c>
      <c r="D59" s="51">
        <v>0</v>
      </c>
      <c r="E59" s="51">
        <v>0</v>
      </c>
      <c r="F59" s="51">
        <v>0</v>
      </c>
      <c r="G59" s="40">
        <v>0</v>
      </c>
      <c r="H59" s="40">
        <v>0</v>
      </c>
      <c r="I59" s="40">
        <v>0</v>
      </c>
      <c r="J59" s="40">
        <v>0</v>
      </c>
      <c r="K59" s="110"/>
    </row>
    <row r="60" spans="1:225" ht="85.5" customHeight="1" x14ac:dyDescent="0.25">
      <c r="A60" s="111"/>
      <c r="B60" s="44" t="s">
        <v>329</v>
      </c>
      <c r="C60" s="40">
        <v>0</v>
      </c>
      <c r="D60" s="51">
        <v>0</v>
      </c>
      <c r="E60" s="51">
        <v>0</v>
      </c>
      <c r="F60" s="51">
        <v>0</v>
      </c>
      <c r="G60" s="40">
        <v>0</v>
      </c>
      <c r="H60" s="40">
        <v>0</v>
      </c>
      <c r="I60" s="40">
        <v>0</v>
      </c>
      <c r="J60" s="40">
        <v>0</v>
      </c>
      <c r="K60" s="111"/>
    </row>
    <row r="61" spans="1:225" s="18" customFormat="1" ht="37.5" customHeight="1" x14ac:dyDescent="0.25">
      <c r="A61" s="114" t="s">
        <v>482</v>
      </c>
      <c r="B61" s="43" t="s">
        <v>330</v>
      </c>
      <c r="C61" s="40">
        <v>0</v>
      </c>
      <c r="D61" s="51">
        <v>0</v>
      </c>
      <c r="E61" s="51">
        <v>0</v>
      </c>
      <c r="F61" s="51">
        <v>0</v>
      </c>
      <c r="G61" s="40">
        <v>0</v>
      </c>
      <c r="H61" s="40">
        <v>0</v>
      </c>
      <c r="I61" s="40">
        <v>0</v>
      </c>
      <c r="J61" s="40">
        <v>0</v>
      </c>
      <c r="K61" s="114" t="s">
        <v>331</v>
      </c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1"/>
      <c r="GF61" s="31"/>
      <c r="GG61" s="31"/>
      <c r="GH61" s="31"/>
      <c r="GI61" s="31"/>
      <c r="GJ61" s="31"/>
      <c r="GK61" s="31"/>
      <c r="GL61" s="31"/>
      <c r="GM61" s="31"/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  <c r="GZ61" s="31"/>
      <c r="HA61" s="31"/>
      <c r="HB61" s="31"/>
      <c r="HC61" s="31"/>
      <c r="HD61" s="31"/>
      <c r="HE61" s="31"/>
      <c r="HF61" s="31"/>
      <c r="HG61" s="31"/>
      <c r="HH61" s="31"/>
      <c r="HI61" s="31"/>
      <c r="HJ61" s="31"/>
      <c r="HK61" s="31"/>
      <c r="HL61" s="31"/>
      <c r="HM61" s="31"/>
      <c r="HN61" s="31"/>
      <c r="HO61" s="31"/>
      <c r="HP61" s="31"/>
      <c r="HQ61" s="31"/>
    </row>
    <row r="62" spans="1:225" s="18" customFormat="1" ht="165" x14ac:dyDescent="0.25">
      <c r="A62" s="115"/>
      <c r="B62" s="43" t="s">
        <v>451</v>
      </c>
      <c r="C62" s="40">
        <v>0</v>
      </c>
      <c r="D62" s="51">
        <v>0</v>
      </c>
      <c r="E62" s="51">
        <v>0</v>
      </c>
      <c r="F62" s="51">
        <v>0</v>
      </c>
      <c r="G62" s="40">
        <v>0</v>
      </c>
      <c r="H62" s="40">
        <v>0</v>
      </c>
      <c r="I62" s="40">
        <v>0</v>
      </c>
      <c r="J62" s="40">
        <v>0</v>
      </c>
      <c r="K62" s="115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</row>
    <row r="63" spans="1:225" s="18" customFormat="1" ht="110.25" customHeight="1" x14ac:dyDescent="0.25">
      <c r="A63" s="116"/>
      <c r="B63" s="39" t="s">
        <v>329</v>
      </c>
      <c r="C63" s="41">
        <v>0</v>
      </c>
      <c r="D63" s="61">
        <v>0</v>
      </c>
      <c r="E63" s="61">
        <v>0</v>
      </c>
      <c r="F63" s="61">
        <v>0</v>
      </c>
      <c r="G63" s="41">
        <v>0</v>
      </c>
      <c r="H63" s="41">
        <v>0</v>
      </c>
      <c r="I63" s="41">
        <v>0</v>
      </c>
      <c r="J63" s="41">
        <v>0</v>
      </c>
      <c r="K63" s="116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  <c r="GP63" s="31"/>
      <c r="GQ63" s="31"/>
      <c r="GR63" s="31"/>
      <c r="GS63" s="31"/>
      <c r="GT63" s="31"/>
      <c r="GU63" s="31"/>
      <c r="GV63" s="31"/>
      <c r="GW63" s="31"/>
      <c r="GX63" s="31"/>
      <c r="GY63" s="31"/>
      <c r="GZ63" s="31"/>
      <c r="HA63" s="31"/>
      <c r="HB63" s="31"/>
      <c r="HC63" s="31"/>
      <c r="HD63" s="31"/>
      <c r="HE63" s="31"/>
      <c r="HF63" s="31"/>
      <c r="HG63" s="31"/>
      <c r="HH63" s="31"/>
      <c r="HI63" s="31"/>
      <c r="HJ63" s="31"/>
      <c r="HK63" s="31"/>
      <c r="HL63" s="31"/>
      <c r="HM63" s="31"/>
      <c r="HN63" s="31"/>
      <c r="HO63" s="31"/>
      <c r="HP63" s="31"/>
      <c r="HQ63" s="31"/>
    </row>
    <row r="64" spans="1:225" s="18" customFormat="1" ht="65.25" customHeight="1" x14ac:dyDescent="0.25">
      <c r="A64" s="114" t="s">
        <v>488</v>
      </c>
      <c r="B64" s="39" t="s">
        <v>330</v>
      </c>
      <c r="C64" s="41">
        <v>0</v>
      </c>
      <c r="D64" s="61">
        <v>0</v>
      </c>
      <c r="E64" s="61">
        <v>0</v>
      </c>
      <c r="F64" s="61">
        <v>0</v>
      </c>
      <c r="G64" s="41">
        <v>0</v>
      </c>
      <c r="H64" s="41">
        <v>0</v>
      </c>
      <c r="I64" s="41">
        <v>0</v>
      </c>
      <c r="J64" s="41">
        <v>0</v>
      </c>
      <c r="K64" s="114" t="s">
        <v>331</v>
      </c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  <c r="GQ64" s="31"/>
      <c r="GR64" s="31"/>
      <c r="GS64" s="31"/>
      <c r="GT64" s="31"/>
      <c r="GU64" s="31"/>
      <c r="GV64" s="31"/>
      <c r="GW64" s="31"/>
      <c r="GX64" s="31"/>
      <c r="GY64" s="31"/>
      <c r="GZ64" s="31"/>
      <c r="HA64" s="31"/>
      <c r="HB64" s="31"/>
      <c r="HC64" s="31"/>
      <c r="HD64" s="31"/>
      <c r="HE64" s="31"/>
      <c r="HF64" s="31"/>
      <c r="HG64" s="31"/>
      <c r="HH64" s="31"/>
      <c r="HI64" s="31"/>
      <c r="HJ64" s="31"/>
      <c r="HK64" s="31"/>
      <c r="HL64" s="31"/>
      <c r="HM64" s="31"/>
      <c r="HN64" s="31"/>
      <c r="HO64" s="31"/>
      <c r="HP64" s="31"/>
      <c r="HQ64" s="31"/>
    </row>
    <row r="65" spans="1:225" s="18" customFormat="1" ht="149.25" customHeight="1" x14ac:dyDescent="0.25">
      <c r="A65" s="115"/>
      <c r="B65" s="39" t="s">
        <v>452</v>
      </c>
      <c r="C65" s="41">
        <v>0</v>
      </c>
      <c r="D65" s="61">
        <v>0</v>
      </c>
      <c r="E65" s="61">
        <v>0</v>
      </c>
      <c r="F65" s="61">
        <v>0</v>
      </c>
      <c r="G65" s="41">
        <v>0</v>
      </c>
      <c r="H65" s="41">
        <v>0</v>
      </c>
      <c r="I65" s="41">
        <v>0</v>
      </c>
      <c r="J65" s="41">
        <v>0</v>
      </c>
      <c r="K65" s="115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  <c r="GP65" s="31"/>
      <c r="GQ65" s="31"/>
      <c r="GR65" s="31"/>
      <c r="GS65" s="31"/>
      <c r="GT65" s="31"/>
      <c r="GU65" s="31"/>
      <c r="GV65" s="31"/>
      <c r="GW65" s="31"/>
      <c r="GX65" s="31"/>
      <c r="GY65" s="31"/>
      <c r="GZ65" s="31"/>
      <c r="HA65" s="31"/>
      <c r="HB65" s="31"/>
      <c r="HC65" s="31"/>
      <c r="HD65" s="31"/>
      <c r="HE65" s="31"/>
      <c r="HF65" s="31"/>
      <c r="HG65" s="31"/>
      <c r="HH65" s="31"/>
      <c r="HI65" s="31"/>
      <c r="HJ65" s="31"/>
      <c r="HK65" s="31"/>
      <c r="HL65" s="31"/>
      <c r="HM65" s="31"/>
      <c r="HN65" s="31"/>
      <c r="HO65" s="31"/>
      <c r="HP65" s="31"/>
      <c r="HQ65" s="31"/>
    </row>
    <row r="66" spans="1:225" ht="101.25" customHeight="1" x14ac:dyDescent="0.25">
      <c r="A66" s="116"/>
      <c r="B66" s="33" t="s">
        <v>329</v>
      </c>
      <c r="C66" s="41">
        <v>0</v>
      </c>
      <c r="D66" s="61">
        <v>0</v>
      </c>
      <c r="E66" s="61">
        <v>0</v>
      </c>
      <c r="F66" s="61">
        <v>0</v>
      </c>
      <c r="G66" s="41">
        <v>0</v>
      </c>
      <c r="H66" s="41">
        <v>0</v>
      </c>
      <c r="I66" s="41">
        <v>0</v>
      </c>
      <c r="J66" s="41">
        <v>0</v>
      </c>
      <c r="K66" s="116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  <c r="DY66" s="28"/>
      <c r="DZ66" s="28"/>
      <c r="EA66" s="28"/>
      <c r="EB66" s="28"/>
      <c r="EC66" s="28"/>
      <c r="ED66" s="28"/>
      <c r="EE66" s="28"/>
      <c r="EF66" s="28"/>
      <c r="EG66" s="28"/>
      <c r="EH66" s="28"/>
      <c r="EI66" s="28"/>
      <c r="EJ66" s="28"/>
      <c r="EK66" s="28"/>
      <c r="EL66" s="28"/>
      <c r="EM66" s="28"/>
      <c r="EN66" s="28"/>
      <c r="EO66" s="28"/>
      <c r="EP66" s="28"/>
      <c r="EQ66" s="28"/>
      <c r="ER66" s="28"/>
      <c r="ES66" s="28"/>
      <c r="ET66" s="28"/>
      <c r="EU66" s="28"/>
      <c r="EV66" s="28"/>
      <c r="EW66" s="28"/>
      <c r="EX66" s="28"/>
      <c r="EY66" s="28"/>
      <c r="EZ66" s="28"/>
      <c r="FA66" s="28"/>
      <c r="FB66" s="28"/>
      <c r="FC66" s="28"/>
      <c r="FD66" s="28"/>
      <c r="FE66" s="28"/>
      <c r="FF66" s="28"/>
      <c r="FG66" s="28"/>
      <c r="FH66" s="28"/>
      <c r="FI66" s="28"/>
      <c r="FJ66" s="28"/>
      <c r="FK66" s="28"/>
      <c r="FL66" s="28"/>
      <c r="FM66" s="28"/>
      <c r="FN66" s="28"/>
      <c r="FO66" s="28"/>
      <c r="FP66" s="28"/>
      <c r="FQ66" s="28"/>
      <c r="FR66" s="28"/>
      <c r="FS66" s="28"/>
      <c r="FT66" s="28"/>
      <c r="FU66" s="28"/>
      <c r="FV66" s="28"/>
      <c r="FW66" s="28"/>
      <c r="FX66" s="28"/>
      <c r="FY66" s="28"/>
      <c r="FZ66" s="28"/>
      <c r="GA66" s="28"/>
      <c r="GB66" s="28"/>
      <c r="GC66" s="28"/>
      <c r="GD66" s="28"/>
      <c r="GE66" s="28"/>
      <c r="GF66" s="28"/>
      <c r="GG66" s="28"/>
      <c r="GH66" s="28"/>
      <c r="GI66" s="28"/>
      <c r="GJ66" s="28"/>
      <c r="GK66" s="28"/>
      <c r="GL66" s="28"/>
      <c r="GM66" s="28"/>
      <c r="GN66" s="28"/>
      <c r="GO66" s="28"/>
      <c r="GP66" s="28"/>
      <c r="GQ66" s="28"/>
      <c r="GR66" s="28"/>
      <c r="GS66" s="28"/>
      <c r="GT66" s="28"/>
      <c r="GU66" s="28"/>
      <c r="GV66" s="28"/>
      <c r="GW66" s="28"/>
      <c r="GX66" s="28"/>
      <c r="GY66" s="28"/>
      <c r="GZ66" s="28"/>
      <c r="HA66" s="28"/>
      <c r="HB66" s="28"/>
      <c r="HC66" s="28"/>
      <c r="HD66" s="28"/>
      <c r="HE66" s="28"/>
      <c r="HF66" s="28"/>
      <c r="HG66" s="28"/>
      <c r="HH66" s="28"/>
      <c r="HI66" s="28"/>
      <c r="HJ66" s="28"/>
      <c r="HK66" s="28"/>
      <c r="HL66" s="28"/>
      <c r="HM66" s="28"/>
      <c r="HN66" s="28"/>
      <c r="HO66" s="28"/>
      <c r="HP66" s="28"/>
      <c r="HQ66" s="28"/>
    </row>
    <row r="67" spans="1:225" ht="48" customHeight="1" x14ac:dyDescent="0.25">
      <c r="A67" s="114" t="s">
        <v>466</v>
      </c>
      <c r="B67" s="33" t="s">
        <v>330</v>
      </c>
      <c r="C67" s="41">
        <v>0</v>
      </c>
      <c r="D67" s="61">
        <v>0</v>
      </c>
      <c r="E67" s="61">
        <v>0</v>
      </c>
      <c r="F67" s="61">
        <v>0</v>
      </c>
      <c r="G67" s="41">
        <v>0</v>
      </c>
      <c r="H67" s="41">
        <v>0</v>
      </c>
      <c r="I67" s="41">
        <v>0</v>
      </c>
      <c r="J67" s="41">
        <v>0</v>
      </c>
      <c r="K67" s="114" t="s">
        <v>331</v>
      </c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  <c r="DU67" s="28"/>
      <c r="DV67" s="28"/>
      <c r="DW67" s="28"/>
      <c r="DX67" s="28"/>
      <c r="DY67" s="28"/>
      <c r="DZ67" s="28"/>
      <c r="EA67" s="28"/>
      <c r="EB67" s="28"/>
      <c r="EC67" s="28"/>
      <c r="ED67" s="28"/>
      <c r="EE67" s="28"/>
      <c r="EF67" s="28"/>
      <c r="EG67" s="28"/>
      <c r="EH67" s="28"/>
      <c r="EI67" s="28"/>
      <c r="EJ67" s="28"/>
      <c r="EK67" s="28"/>
      <c r="EL67" s="28"/>
      <c r="EM67" s="28"/>
      <c r="EN67" s="28"/>
      <c r="EO67" s="28"/>
      <c r="EP67" s="28"/>
      <c r="EQ67" s="28"/>
      <c r="ER67" s="28"/>
      <c r="ES67" s="28"/>
      <c r="ET67" s="28"/>
      <c r="EU67" s="28"/>
      <c r="EV67" s="28"/>
      <c r="EW67" s="28"/>
      <c r="EX67" s="28"/>
      <c r="EY67" s="28"/>
      <c r="EZ67" s="28"/>
      <c r="FA67" s="28"/>
      <c r="FB67" s="28"/>
      <c r="FC67" s="28"/>
      <c r="FD67" s="28"/>
      <c r="FE67" s="28"/>
      <c r="FF67" s="28"/>
      <c r="FG67" s="28"/>
      <c r="FH67" s="28"/>
      <c r="FI67" s="28"/>
      <c r="FJ67" s="28"/>
      <c r="FK67" s="28"/>
      <c r="FL67" s="28"/>
      <c r="FM67" s="28"/>
      <c r="FN67" s="28"/>
      <c r="FO67" s="28"/>
      <c r="FP67" s="28"/>
      <c r="FQ67" s="28"/>
      <c r="FR67" s="28"/>
      <c r="FS67" s="28"/>
      <c r="FT67" s="28"/>
      <c r="FU67" s="28"/>
      <c r="FV67" s="28"/>
      <c r="FW67" s="28"/>
      <c r="FX67" s="28"/>
      <c r="FY67" s="28"/>
      <c r="FZ67" s="28"/>
      <c r="GA67" s="28"/>
      <c r="GB67" s="28"/>
      <c r="GC67" s="28"/>
      <c r="GD67" s="28"/>
      <c r="GE67" s="28"/>
      <c r="GF67" s="28"/>
      <c r="GG67" s="28"/>
      <c r="GH67" s="28"/>
      <c r="GI67" s="28"/>
      <c r="GJ67" s="28"/>
      <c r="GK67" s="28"/>
      <c r="GL67" s="28"/>
      <c r="GM67" s="28"/>
      <c r="GN67" s="28"/>
      <c r="GO67" s="28"/>
      <c r="GP67" s="28"/>
      <c r="GQ67" s="28"/>
      <c r="GR67" s="28"/>
      <c r="GS67" s="28"/>
      <c r="GT67" s="28"/>
      <c r="GU67" s="28"/>
      <c r="GV67" s="28"/>
      <c r="GW67" s="28"/>
      <c r="GX67" s="28"/>
      <c r="GY67" s="28"/>
      <c r="GZ67" s="28"/>
      <c r="HA67" s="28"/>
      <c r="HB67" s="28"/>
      <c r="HC67" s="28"/>
      <c r="HD67" s="28"/>
      <c r="HE67" s="28"/>
      <c r="HF67" s="28"/>
      <c r="HG67" s="28"/>
      <c r="HH67" s="28"/>
      <c r="HI67" s="28"/>
      <c r="HJ67" s="28"/>
      <c r="HK67" s="28"/>
      <c r="HL67" s="28"/>
      <c r="HM67" s="28"/>
      <c r="HN67" s="28"/>
      <c r="HO67" s="28"/>
      <c r="HP67" s="28"/>
      <c r="HQ67" s="28"/>
    </row>
    <row r="68" spans="1:225" ht="134.25" customHeight="1" x14ac:dyDescent="0.25">
      <c r="A68" s="115"/>
      <c r="B68" s="33" t="s">
        <v>453</v>
      </c>
      <c r="C68" s="41">
        <v>0</v>
      </c>
      <c r="D68" s="61">
        <v>0</v>
      </c>
      <c r="E68" s="61">
        <v>0</v>
      </c>
      <c r="F68" s="61">
        <v>0</v>
      </c>
      <c r="G68" s="41">
        <v>0</v>
      </c>
      <c r="H68" s="41">
        <v>0</v>
      </c>
      <c r="I68" s="41">
        <v>0</v>
      </c>
      <c r="J68" s="41">
        <v>0</v>
      </c>
      <c r="K68" s="115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  <c r="EI68" s="28"/>
      <c r="EJ68" s="28"/>
      <c r="EK68" s="28"/>
      <c r="EL68" s="28"/>
      <c r="EM68" s="28"/>
      <c r="EN68" s="28"/>
      <c r="EO68" s="28"/>
      <c r="EP68" s="28"/>
      <c r="EQ68" s="28"/>
      <c r="ER68" s="28"/>
      <c r="ES68" s="28"/>
      <c r="ET68" s="28"/>
      <c r="EU68" s="28"/>
      <c r="EV68" s="28"/>
      <c r="EW68" s="28"/>
      <c r="EX68" s="28"/>
      <c r="EY68" s="28"/>
      <c r="EZ68" s="28"/>
      <c r="FA68" s="28"/>
      <c r="FB68" s="28"/>
      <c r="FC68" s="28"/>
      <c r="FD68" s="28"/>
      <c r="FE68" s="28"/>
      <c r="FF68" s="28"/>
      <c r="FG68" s="28"/>
      <c r="FH68" s="28"/>
      <c r="FI68" s="28"/>
      <c r="FJ68" s="28"/>
      <c r="FK68" s="28"/>
      <c r="FL68" s="28"/>
      <c r="FM68" s="28"/>
      <c r="FN68" s="28"/>
      <c r="FO68" s="28"/>
      <c r="FP68" s="28"/>
      <c r="FQ68" s="28"/>
      <c r="FR68" s="28"/>
      <c r="FS68" s="28"/>
      <c r="FT68" s="28"/>
      <c r="FU68" s="28"/>
      <c r="FV68" s="28"/>
      <c r="FW68" s="28"/>
      <c r="FX68" s="28"/>
      <c r="FY68" s="28"/>
      <c r="FZ68" s="28"/>
      <c r="GA68" s="28"/>
      <c r="GB68" s="28"/>
      <c r="GC68" s="28"/>
      <c r="GD68" s="28"/>
      <c r="GE68" s="28"/>
      <c r="GF68" s="28"/>
      <c r="GG68" s="28"/>
      <c r="GH68" s="28"/>
      <c r="GI68" s="28"/>
      <c r="GJ68" s="28"/>
      <c r="GK68" s="28"/>
      <c r="GL68" s="28"/>
      <c r="GM68" s="28"/>
      <c r="GN68" s="28"/>
      <c r="GO68" s="28"/>
      <c r="GP68" s="28"/>
      <c r="GQ68" s="28"/>
      <c r="GR68" s="28"/>
      <c r="GS68" s="28"/>
      <c r="GT68" s="28"/>
      <c r="GU68" s="28"/>
      <c r="GV68" s="28"/>
      <c r="GW68" s="28"/>
      <c r="GX68" s="28"/>
      <c r="GY68" s="28"/>
      <c r="GZ68" s="28"/>
      <c r="HA68" s="28"/>
      <c r="HB68" s="28"/>
      <c r="HC68" s="28"/>
      <c r="HD68" s="28"/>
      <c r="HE68" s="28"/>
      <c r="HF68" s="28"/>
      <c r="HG68" s="28"/>
      <c r="HH68" s="28"/>
      <c r="HI68" s="28"/>
      <c r="HJ68" s="28"/>
      <c r="HK68" s="28"/>
      <c r="HL68" s="28"/>
      <c r="HM68" s="28"/>
      <c r="HN68" s="28"/>
      <c r="HO68" s="28"/>
      <c r="HP68" s="28"/>
      <c r="HQ68" s="28"/>
    </row>
    <row r="69" spans="1:225" ht="63" customHeight="1" x14ac:dyDescent="0.25">
      <c r="A69" s="116"/>
      <c r="B69" s="33" t="s">
        <v>329</v>
      </c>
      <c r="C69" s="41">
        <v>0</v>
      </c>
      <c r="D69" s="61">
        <v>0</v>
      </c>
      <c r="E69" s="61">
        <v>0</v>
      </c>
      <c r="F69" s="61">
        <v>0</v>
      </c>
      <c r="G69" s="41">
        <v>0</v>
      </c>
      <c r="H69" s="41">
        <v>0</v>
      </c>
      <c r="I69" s="41">
        <v>0</v>
      </c>
      <c r="J69" s="41">
        <v>0</v>
      </c>
      <c r="K69" s="116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  <c r="DY69" s="28"/>
      <c r="DZ69" s="28"/>
      <c r="EA69" s="28"/>
      <c r="EB69" s="28"/>
      <c r="EC69" s="28"/>
      <c r="ED69" s="28"/>
      <c r="EE69" s="28"/>
      <c r="EF69" s="28"/>
      <c r="EG69" s="28"/>
      <c r="EH69" s="28"/>
      <c r="EI69" s="28"/>
      <c r="EJ69" s="28"/>
      <c r="EK69" s="28"/>
      <c r="EL69" s="28"/>
      <c r="EM69" s="28"/>
      <c r="EN69" s="28"/>
      <c r="EO69" s="28"/>
      <c r="EP69" s="28"/>
      <c r="EQ69" s="28"/>
      <c r="ER69" s="28"/>
      <c r="ES69" s="28"/>
      <c r="ET69" s="28"/>
      <c r="EU69" s="28"/>
      <c r="EV69" s="28"/>
      <c r="EW69" s="28"/>
      <c r="EX69" s="28"/>
      <c r="EY69" s="28"/>
      <c r="EZ69" s="28"/>
      <c r="FA69" s="28"/>
      <c r="FB69" s="28"/>
      <c r="FC69" s="28"/>
      <c r="FD69" s="28"/>
      <c r="FE69" s="28"/>
      <c r="FF69" s="28"/>
      <c r="FG69" s="28"/>
      <c r="FH69" s="28"/>
      <c r="FI69" s="28"/>
      <c r="FJ69" s="28"/>
      <c r="FK69" s="28"/>
      <c r="FL69" s="28"/>
      <c r="FM69" s="28"/>
      <c r="FN69" s="28"/>
      <c r="FO69" s="28"/>
      <c r="FP69" s="28"/>
      <c r="FQ69" s="28"/>
      <c r="FR69" s="28"/>
      <c r="FS69" s="28"/>
      <c r="FT69" s="28"/>
      <c r="FU69" s="28"/>
      <c r="FV69" s="28"/>
      <c r="FW69" s="28"/>
      <c r="FX69" s="28"/>
      <c r="FY69" s="28"/>
      <c r="FZ69" s="28"/>
      <c r="GA69" s="28"/>
      <c r="GB69" s="28"/>
      <c r="GC69" s="28"/>
      <c r="GD69" s="28"/>
      <c r="GE69" s="28"/>
      <c r="GF69" s="28"/>
      <c r="GG69" s="28"/>
      <c r="GH69" s="28"/>
      <c r="GI69" s="28"/>
      <c r="GJ69" s="28"/>
      <c r="GK69" s="28"/>
      <c r="GL69" s="28"/>
      <c r="GM69" s="28"/>
      <c r="GN69" s="28"/>
      <c r="GO69" s="28"/>
      <c r="GP69" s="28"/>
      <c r="GQ69" s="28"/>
      <c r="GR69" s="28"/>
      <c r="GS69" s="28"/>
      <c r="GT69" s="28"/>
      <c r="GU69" s="28"/>
      <c r="GV69" s="28"/>
      <c r="GW69" s="28"/>
      <c r="GX69" s="28"/>
      <c r="GY69" s="28"/>
      <c r="GZ69" s="28"/>
      <c r="HA69" s="28"/>
      <c r="HB69" s="28"/>
      <c r="HC69" s="28"/>
      <c r="HD69" s="28"/>
      <c r="HE69" s="28"/>
      <c r="HF69" s="28"/>
      <c r="HG69" s="28"/>
      <c r="HH69" s="28"/>
      <c r="HI69" s="28"/>
      <c r="HJ69" s="28"/>
      <c r="HK69" s="28"/>
      <c r="HL69" s="28"/>
      <c r="HM69" s="28"/>
      <c r="HN69" s="28"/>
      <c r="HO69" s="28"/>
      <c r="HP69" s="28"/>
      <c r="HQ69" s="28"/>
    </row>
    <row r="70" spans="1:225" ht="42" customHeight="1" x14ac:dyDescent="0.25">
      <c r="A70" s="114" t="s">
        <v>489</v>
      </c>
      <c r="B70" s="33" t="s">
        <v>330</v>
      </c>
      <c r="C70" s="41">
        <v>0</v>
      </c>
      <c r="D70" s="61">
        <v>0</v>
      </c>
      <c r="E70" s="61">
        <v>0</v>
      </c>
      <c r="F70" s="61">
        <v>0</v>
      </c>
      <c r="G70" s="41">
        <v>0</v>
      </c>
      <c r="H70" s="41">
        <v>0</v>
      </c>
      <c r="I70" s="41">
        <v>0</v>
      </c>
      <c r="J70" s="41">
        <v>0</v>
      </c>
      <c r="K70" s="114" t="s">
        <v>331</v>
      </c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  <c r="DY70" s="28"/>
      <c r="DZ70" s="28"/>
      <c r="EA70" s="28"/>
      <c r="EB70" s="28"/>
      <c r="EC70" s="28"/>
      <c r="ED70" s="28"/>
      <c r="EE70" s="28"/>
      <c r="EF70" s="28"/>
      <c r="EG70" s="28"/>
      <c r="EH70" s="28"/>
      <c r="EI70" s="28"/>
      <c r="EJ70" s="28"/>
      <c r="EK70" s="28"/>
      <c r="EL70" s="28"/>
      <c r="EM70" s="28"/>
      <c r="EN70" s="28"/>
      <c r="EO70" s="28"/>
      <c r="EP70" s="28"/>
      <c r="EQ70" s="28"/>
      <c r="ER70" s="28"/>
      <c r="ES70" s="28"/>
      <c r="ET70" s="28"/>
      <c r="EU70" s="28"/>
      <c r="EV70" s="28"/>
      <c r="EW70" s="28"/>
      <c r="EX70" s="28"/>
      <c r="EY70" s="28"/>
      <c r="EZ70" s="28"/>
      <c r="FA70" s="28"/>
      <c r="FB70" s="28"/>
      <c r="FC70" s="28"/>
      <c r="FD70" s="28"/>
      <c r="FE70" s="28"/>
      <c r="FF70" s="28"/>
      <c r="FG70" s="28"/>
      <c r="FH70" s="28"/>
      <c r="FI70" s="28"/>
      <c r="FJ70" s="28"/>
      <c r="FK70" s="28"/>
      <c r="FL70" s="28"/>
      <c r="FM70" s="28"/>
      <c r="FN70" s="28"/>
      <c r="FO70" s="28"/>
      <c r="FP70" s="28"/>
      <c r="FQ70" s="28"/>
      <c r="FR70" s="28"/>
      <c r="FS70" s="28"/>
      <c r="FT70" s="28"/>
      <c r="FU70" s="28"/>
      <c r="FV70" s="28"/>
      <c r="FW70" s="28"/>
      <c r="FX70" s="28"/>
      <c r="FY70" s="28"/>
      <c r="FZ70" s="28"/>
      <c r="GA70" s="28"/>
      <c r="GB70" s="28"/>
      <c r="GC70" s="28"/>
      <c r="GD70" s="28"/>
      <c r="GE70" s="28"/>
      <c r="GF70" s="28"/>
      <c r="GG70" s="28"/>
      <c r="GH70" s="28"/>
      <c r="GI70" s="28"/>
      <c r="GJ70" s="28"/>
      <c r="GK70" s="28"/>
      <c r="GL70" s="28"/>
      <c r="GM70" s="28"/>
      <c r="GN70" s="28"/>
      <c r="GO70" s="28"/>
      <c r="GP70" s="28"/>
      <c r="GQ70" s="28"/>
      <c r="GR70" s="28"/>
      <c r="GS70" s="28"/>
      <c r="GT70" s="28"/>
      <c r="GU70" s="28"/>
      <c r="GV70" s="28"/>
      <c r="GW70" s="28"/>
      <c r="GX70" s="28"/>
      <c r="GY70" s="28"/>
      <c r="GZ70" s="28"/>
      <c r="HA70" s="28"/>
      <c r="HB70" s="28"/>
      <c r="HC70" s="28"/>
      <c r="HD70" s="28"/>
      <c r="HE70" s="28"/>
      <c r="HF70" s="28"/>
      <c r="HG70" s="28"/>
      <c r="HH70" s="28"/>
      <c r="HI70" s="28"/>
      <c r="HJ70" s="28"/>
      <c r="HK70" s="28"/>
      <c r="HL70" s="28"/>
      <c r="HM70" s="28"/>
      <c r="HN70" s="28"/>
      <c r="HO70" s="28"/>
      <c r="HP70" s="28"/>
      <c r="HQ70" s="28"/>
    </row>
    <row r="71" spans="1:225" ht="137.25" customHeight="1" x14ac:dyDescent="0.25">
      <c r="A71" s="115"/>
      <c r="B71" s="33" t="s">
        <v>453</v>
      </c>
      <c r="C71" s="41">
        <v>0</v>
      </c>
      <c r="D71" s="61">
        <v>0</v>
      </c>
      <c r="E71" s="61">
        <v>0</v>
      </c>
      <c r="F71" s="61">
        <v>0</v>
      </c>
      <c r="G71" s="41">
        <v>0</v>
      </c>
      <c r="H71" s="41">
        <v>0</v>
      </c>
      <c r="I71" s="41">
        <v>0</v>
      </c>
      <c r="J71" s="41">
        <v>0</v>
      </c>
      <c r="K71" s="115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  <c r="DY71" s="28"/>
      <c r="DZ71" s="28"/>
      <c r="EA71" s="28"/>
      <c r="EB71" s="28"/>
      <c r="EC71" s="28"/>
      <c r="ED71" s="28"/>
      <c r="EE71" s="28"/>
      <c r="EF71" s="28"/>
      <c r="EG71" s="28"/>
      <c r="EH71" s="28"/>
      <c r="EI71" s="28"/>
      <c r="EJ71" s="28"/>
      <c r="EK71" s="28"/>
      <c r="EL71" s="28"/>
      <c r="EM71" s="28"/>
      <c r="EN71" s="28"/>
      <c r="EO71" s="28"/>
      <c r="EP71" s="28"/>
      <c r="EQ71" s="28"/>
      <c r="ER71" s="28"/>
      <c r="ES71" s="28"/>
      <c r="ET71" s="28"/>
      <c r="EU71" s="28"/>
      <c r="EV71" s="28"/>
      <c r="EW71" s="28"/>
      <c r="EX71" s="28"/>
      <c r="EY71" s="28"/>
      <c r="EZ71" s="28"/>
      <c r="FA71" s="28"/>
      <c r="FB71" s="28"/>
      <c r="FC71" s="28"/>
      <c r="FD71" s="28"/>
      <c r="FE71" s="28"/>
      <c r="FF71" s="28"/>
      <c r="FG71" s="28"/>
      <c r="FH71" s="28"/>
      <c r="FI71" s="28"/>
      <c r="FJ71" s="28"/>
      <c r="FK71" s="28"/>
      <c r="FL71" s="28"/>
      <c r="FM71" s="28"/>
      <c r="FN71" s="28"/>
      <c r="FO71" s="28"/>
      <c r="FP71" s="28"/>
      <c r="FQ71" s="28"/>
      <c r="FR71" s="28"/>
      <c r="FS71" s="28"/>
      <c r="FT71" s="28"/>
      <c r="FU71" s="28"/>
      <c r="FV71" s="28"/>
      <c r="FW71" s="28"/>
      <c r="FX71" s="28"/>
      <c r="FY71" s="28"/>
      <c r="FZ71" s="28"/>
      <c r="GA71" s="28"/>
      <c r="GB71" s="28"/>
      <c r="GC71" s="28"/>
      <c r="GD71" s="28"/>
      <c r="GE71" s="28"/>
      <c r="GF71" s="28"/>
      <c r="GG71" s="28"/>
      <c r="GH71" s="28"/>
      <c r="GI71" s="28"/>
      <c r="GJ71" s="28"/>
      <c r="GK71" s="28"/>
      <c r="GL71" s="28"/>
      <c r="GM71" s="28"/>
      <c r="GN71" s="28"/>
      <c r="GO71" s="28"/>
      <c r="GP71" s="28"/>
      <c r="GQ71" s="28"/>
      <c r="GR71" s="28"/>
      <c r="GS71" s="28"/>
      <c r="GT71" s="28"/>
      <c r="GU71" s="28"/>
      <c r="GV71" s="28"/>
      <c r="GW71" s="28"/>
      <c r="GX71" s="28"/>
      <c r="GY71" s="28"/>
      <c r="GZ71" s="28"/>
      <c r="HA71" s="28"/>
      <c r="HB71" s="28"/>
      <c r="HC71" s="28"/>
      <c r="HD71" s="28"/>
      <c r="HE71" s="28"/>
      <c r="HF71" s="28"/>
      <c r="HG71" s="28"/>
      <c r="HH71" s="28"/>
      <c r="HI71" s="28"/>
      <c r="HJ71" s="28"/>
      <c r="HK71" s="28"/>
      <c r="HL71" s="28"/>
      <c r="HM71" s="28"/>
      <c r="HN71" s="28"/>
      <c r="HO71" s="28"/>
      <c r="HP71" s="28"/>
      <c r="HQ71" s="28"/>
    </row>
    <row r="72" spans="1:225" ht="75.75" customHeight="1" x14ac:dyDescent="0.25">
      <c r="A72" s="116"/>
      <c r="B72" s="33" t="s">
        <v>329</v>
      </c>
      <c r="C72" s="41">
        <v>0</v>
      </c>
      <c r="D72" s="61">
        <v>0</v>
      </c>
      <c r="E72" s="61">
        <v>0</v>
      </c>
      <c r="F72" s="61">
        <v>0</v>
      </c>
      <c r="G72" s="41">
        <v>0</v>
      </c>
      <c r="H72" s="41">
        <v>0</v>
      </c>
      <c r="I72" s="41">
        <v>0</v>
      </c>
      <c r="J72" s="41">
        <v>0</v>
      </c>
      <c r="K72" s="116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  <c r="DY72" s="28"/>
      <c r="DZ72" s="28"/>
      <c r="EA72" s="28"/>
      <c r="EB72" s="28"/>
      <c r="EC72" s="28"/>
      <c r="ED72" s="28"/>
      <c r="EE72" s="28"/>
      <c r="EF72" s="28"/>
      <c r="EG72" s="28"/>
      <c r="EH72" s="28"/>
      <c r="EI72" s="28"/>
      <c r="EJ72" s="28"/>
      <c r="EK72" s="28"/>
      <c r="EL72" s="28"/>
      <c r="EM72" s="28"/>
      <c r="EN72" s="28"/>
      <c r="EO72" s="28"/>
      <c r="EP72" s="28"/>
      <c r="EQ72" s="28"/>
      <c r="ER72" s="28"/>
      <c r="ES72" s="28"/>
      <c r="ET72" s="28"/>
      <c r="EU72" s="28"/>
      <c r="EV72" s="28"/>
      <c r="EW72" s="28"/>
      <c r="EX72" s="28"/>
      <c r="EY72" s="28"/>
      <c r="EZ72" s="28"/>
      <c r="FA72" s="28"/>
      <c r="FB72" s="28"/>
      <c r="FC72" s="28"/>
      <c r="FD72" s="28"/>
      <c r="FE72" s="28"/>
      <c r="FF72" s="28"/>
      <c r="FG72" s="28"/>
      <c r="FH72" s="28"/>
      <c r="FI72" s="28"/>
      <c r="FJ72" s="28"/>
      <c r="FK72" s="28"/>
      <c r="FL72" s="28"/>
      <c r="FM72" s="28"/>
      <c r="FN72" s="28"/>
      <c r="FO72" s="28"/>
      <c r="FP72" s="28"/>
      <c r="FQ72" s="28"/>
      <c r="FR72" s="28"/>
      <c r="FS72" s="28"/>
      <c r="FT72" s="28"/>
      <c r="FU72" s="28"/>
      <c r="FV72" s="28"/>
      <c r="FW72" s="28"/>
      <c r="FX72" s="28"/>
      <c r="FY72" s="28"/>
      <c r="FZ72" s="28"/>
      <c r="GA72" s="28"/>
      <c r="GB72" s="28"/>
      <c r="GC72" s="28"/>
      <c r="GD72" s="28"/>
      <c r="GE72" s="28"/>
      <c r="GF72" s="28"/>
      <c r="GG72" s="28"/>
      <c r="GH72" s="28"/>
      <c r="GI72" s="28"/>
      <c r="GJ72" s="28"/>
      <c r="GK72" s="28"/>
      <c r="GL72" s="28"/>
      <c r="GM72" s="28"/>
      <c r="GN72" s="28"/>
      <c r="GO72" s="28"/>
      <c r="GP72" s="28"/>
      <c r="GQ72" s="28"/>
      <c r="GR72" s="28"/>
      <c r="GS72" s="28"/>
      <c r="GT72" s="28"/>
      <c r="GU72" s="28"/>
      <c r="GV72" s="28"/>
      <c r="GW72" s="28"/>
      <c r="GX72" s="28"/>
      <c r="GY72" s="28"/>
      <c r="GZ72" s="28"/>
      <c r="HA72" s="28"/>
      <c r="HB72" s="28"/>
      <c r="HC72" s="28"/>
      <c r="HD72" s="28"/>
      <c r="HE72" s="28"/>
      <c r="HF72" s="28"/>
      <c r="HG72" s="28"/>
      <c r="HH72" s="28"/>
      <c r="HI72" s="28"/>
      <c r="HJ72" s="28"/>
      <c r="HK72" s="28"/>
      <c r="HL72" s="28"/>
      <c r="HM72" s="28"/>
      <c r="HN72" s="28"/>
      <c r="HO72" s="28"/>
      <c r="HP72" s="28"/>
      <c r="HQ72" s="28"/>
    </row>
    <row r="73" spans="1:225" ht="53.25" customHeight="1" x14ac:dyDescent="0.25">
      <c r="A73" s="114" t="s">
        <v>490</v>
      </c>
      <c r="B73" s="33" t="s">
        <v>330</v>
      </c>
      <c r="C73" s="41">
        <f t="shared" ref="C73:J73" si="17">C74+C75</f>
        <v>207816845.63</v>
      </c>
      <c r="D73" s="61">
        <f t="shared" si="17"/>
        <v>33735700</v>
      </c>
      <c r="E73" s="61">
        <f t="shared" si="17"/>
        <v>33735700</v>
      </c>
      <c r="F73" s="61">
        <f>F74+F75</f>
        <v>33735700</v>
      </c>
      <c r="G73" s="41">
        <f t="shared" si="17"/>
        <v>26285243.629999999</v>
      </c>
      <c r="H73" s="41">
        <f t="shared" si="17"/>
        <v>26774834</v>
      </c>
      <c r="I73" s="41">
        <f t="shared" si="17"/>
        <v>26774834</v>
      </c>
      <c r="J73" s="41">
        <f t="shared" si="17"/>
        <v>26774834</v>
      </c>
      <c r="K73" s="109" t="s">
        <v>335</v>
      </c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  <c r="DU73" s="28"/>
      <c r="DV73" s="28"/>
      <c r="DW73" s="28"/>
      <c r="DX73" s="28"/>
      <c r="DY73" s="28"/>
      <c r="DZ73" s="28"/>
      <c r="EA73" s="28"/>
      <c r="EB73" s="28"/>
      <c r="EC73" s="28"/>
      <c r="ED73" s="28"/>
      <c r="EE73" s="28"/>
      <c r="EF73" s="28"/>
      <c r="EG73" s="28"/>
      <c r="EH73" s="28"/>
      <c r="EI73" s="28"/>
      <c r="EJ73" s="28"/>
      <c r="EK73" s="28"/>
      <c r="EL73" s="28"/>
      <c r="EM73" s="28"/>
      <c r="EN73" s="28"/>
      <c r="EO73" s="28"/>
      <c r="EP73" s="28"/>
      <c r="EQ73" s="28"/>
      <c r="ER73" s="28"/>
      <c r="ES73" s="28"/>
      <c r="ET73" s="28"/>
      <c r="EU73" s="28"/>
      <c r="EV73" s="28"/>
      <c r="EW73" s="28"/>
      <c r="EX73" s="28"/>
      <c r="EY73" s="28"/>
      <c r="EZ73" s="28"/>
      <c r="FA73" s="28"/>
      <c r="FB73" s="28"/>
      <c r="FC73" s="28"/>
      <c r="FD73" s="28"/>
      <c r="FE73" s="28"/>
      <c r="FF73" s="28"/>
      <c r="FG73" s="28"/>
      <c r="FH73" s="28"/>
      <c r="FI73" s="28"/>
      <c r="FJ73" s="28"/>
      <c r="FK73" s="28"/>
      <c r="FL73" s="28"/>
      <c r="FM73" s="28"/>
      <c r="FN73" s="28"/>
      <c r="FO73" s="28"/>
      <c r="FP73" s="28"/>
      <c r="FQ73" s="28"/>
      <c r="FR73" s="28"/>
      <c r="FS73" s="28"/>
      <c r="FT73" s="28"/>
      <c r="FU73" s="28"/>
      <c r="FV73" s="28"/>
      <c r="FW73" s="28"/>
      <c r="FX73" s="28"/>
      <c r="FY73" s="28"/>
      <c r="FZ73" s="28"/>
      <c r="GA73" s="28"/>
      <c r="GB73" s="28"/>
      <c r="GC73" s="28"/>
      <c r="GD73" s="28"/>
      <c r="GE73" s="28"/>
      <c r="GF73" s="28"/>
      <c r="GG73" s="28"/>
      <c r="GH73" s="28"/>
      <c r="GI73" s="28"/>
      <c r="GJ73" s="28"/>
      <c r="GK73" s="28"/>
      <c r="GL73" s="28"/>
      <c r="GM73" s="28"/>
      <c r="GN73" s="28"/>
      <c r="GO73" s="28"/>
      <c r="GP73" s="28"/>
      <c r="GQ73" s="28"/>
      <c r="GR73" s="28"/>
      <c r="GS73" s="28"/>
      <c r="GT73" s="28"/>
      <c r="GU73" s="28"/>
      <c r="GV73" s="28"/>
      <c r="GW73" s="28"/>
      <c r="GX73" s="28"/>
      <c r="GY73" s="28"/>
      <c r="GZ73" s="28"/>
      <c r="HA73" s="28"/>
      <c r="HB73" s="28"/>
      <c r="HC73" s="28"/>
      <c r="HD73" s="28"/>
      <c r="HE73" s="28"/>
      <c r="HF73" s="28"/>
      <c r="HG73" s="28"/>
      <c r="HH73" s="28"/>
      <c r="HI73" s="28"/>
      <c r="HJ73" s="28"/>
      <c r="HK73" s="28"/>
      <c r="HL73" s="28"/>
      <c r="HM73" s="28"/>
      <c r="HN73" s="28"/>
      <c r="HO73" s="28"/>
      <c r="HP73" s="28"/>
      <c r="HQ73" s="28"/>
    </row>
    <row r="74" spans="1:225" ht="151.5" customHeight="1" x14ac:dyDescent="0.25">
      <c r="A74" s="115"/>
      <c r="B74" s="33" t="s">
        <v>451</v>
      </c>
      <c r="C74" s="41">
        <f>SUM(D74:J74)</f>
        <v>207816845.63</v>
      </c>
      <c r="D74" s="61">
        <v>33735700</v>
      </c>
      <c r="E74" s="61">
        <v>33735700</v>
      </c>
      <c r="F74" s="61">
        <f>F77+F80+F83</f>
        <v>33735700</v>
      </c>
      <c r="G74" s="41">
        <f t="shared" ref="D74:J75" si="18">G77+G80+G83</f>
        <v>26285243.629999999</v>
      </c>
      <c r="H74" s="41">
        <f t="shared" si="18"/>
        <v>26774834</v>
      </c>
      <c r="I74" s="41">
        <f t="shared" si="18"/>
        <v>26774834</v>
      </c>
      <c r="J74" s="41">
        <f t="shared" si="18"/>
        <v>26774834</v>
      </c>
      <c r="K74" s="110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  <c r="DY74" s="28"/>
      <c r="DZ74" s="28"/>
      <c r="EA74" s="28"/>
      <c r="EB74" s="28"/>
      <c r="EC74" s="28"/>
      <c r="ED74" s="28"/>
      <c r="EE74" s="28"/>
      <c r="EF74" s="28"/>
      <c r="EG74" s="28"/>
      <c r="EH74" s="28"/>
      <c r="EI74" s="28"/>
      <c r="EJ74" s="28"/>
      <c r="EK74" s="28"/>
      <c r="EL74" s="28"/>
      <c r="EM74" s="28"/>
      <c r="EN74" s="28"/>
      <c r="EO74" s="28"/>
      <c r="EP74" s="28"/>
      <c r="EQ74" s="28"/>
      <c r="ER74" s="28"/>
      <c r="ES74" s="28"/>
      <c r="ET74" s="28"/>
      <c r="EU74" s="28"/>
      <c r="EV74" s="28"/>
      <c r="EW74" s="28"/>
      <c r="EX74" s="28"/>
      <c r="EY74" s="28"/>
      <c r="EZ74" s="28"/>
      <c r="FA74" s="28"/>
      <c r="FB74" s="28"/>
      <c r="FC74" s="28"/>
      <c r="FD74" s="28"/>
      <c r="FE74" s="28"/>
      <c r="FF74" s="28"/>
      <c r="FG74" s="28"/>
      <c r="FH74" s="28"/>
      <c r="FI74" s="28"/>
      <c r="FJ74" s="28"/>
      <c r="FK74" s="28"/>
      <c r="FL74" s="28"/>
      <c r="FM74" s="28"/>
      <c r="FN74" s="28"/>
      <c r="FO74" s="28"/>
      <c r="FP74" s="28"/>
      <c r="FQ74" s="28"/>
      <c r="FR74" s="28"/>
      <c r="FS74" s="28"/>
      <c r="FT74" s="28"/>
      <c r="FU74" s="28"/>
      <c r="FV74" s="28"/>
      <c r="FW74" s="28"/>
      <c r="FX74" s="28"/>
      <c r="FY74" s="28"/>
      <c r="FZ74" s="28"/>
      <c r="GA74" s="28"/>
      <c r="GB74" s="28"/>
      <c r="GC74" s="28"/>
      <c r="GD74" s="28"/>
      <c r="GE74" s="28"/>
      <c r="GF74" s="28"/>
      <c r="GG74" s="28"/>
      <c r="GH74" s="28"/>
      <c r="GI74" s="28"/>
      <c r="GJ74" s="28"/>
      <c r="GK74" s="28"/>
      <c r="GL74" s="28"/>
      <c r="GM74" s="28"/>
      <c r="GN74" s="28"/>
      <c r="GO74" s="28"/>
      <c r="GP74" s="28"/>
      <c r="GQ74" s="28"/>
      <c r="GR74" s="28"/>
      <c r="GS74" s="28"/>
      <c r="GT74" s="28"/>
      <c r="GU74" s="28"/>
      <c r="GV74" s="28"/>
      <c r="GW74" s="28"/>
      <c r="GX74" s="28"/>
      <c r="GY74" s="28"/>
      <c r="GZ74" s="28"/>
      <c r="HA74" s="28"/>
      <c r="HB74" s="28"/>
      <c r="HC74" s="28"/>
      <c r="HD74" s="28"/>
      <c r="HE74" s="28"/>
      <c r="HF74" s="28"/>
      <c r="HG74" s="28"/>
      <c r="HH74" s="28"/>
      <c r="HI74" s="28"/>
      <c r="HJ74" s="28"/>
      <c r="HK74" s="28"/>
      <c r="HL74" s="28"/>
      <c r="HM74" s="28"/>
      <c r="HN74" s="28"/>
      <c r="HO74" s="28"/>
      <c r="HP74" s="28"/>
      <c r="HQ74" s="28"/>
    </row>
    <row r="75" spans="1:225" ht="67.5" customHeight="1" x14ac:dyDescent="0.25">
      <c r="A75" s="116"/>
      <c r="B75" s="33" t="s">
        <v>329</v>
      </c>
      <c r="C75" s="41">
        <f>SUM(D75:J75)</f>
        <v>0</v>
      </c>
      <c r="D75" s="61">
        <f t="shared" si="18"/>
        <v>0</v>
      </c>
      <c r="E75" s="61">
        <f t="shared" si="18"/>
        <v>0</v>
      </c>
      <c r="F75" s="61">
        <f t="shared" si="18"/>
        <v>0</v>
      </c>
      <c r="G75" s="41">
        <f t="shared" si="18"/>
        <v>0</v>
      </c>
      <c r="H75" s="41">
        <f t="shared" si="18"/>
        <v>0</v>
      </c>
      <c r="I75" s="41">
        <f t="shared" si="18"/>
        <v>0</v>
      </c>
      <c r="J75" s="41">
        <f t="shared" si="18"/>
        <v>0</v>
      </c>
      <c r="K75" s="110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28"/>
      <c r="EP75" s="28"/>
      <c r="EQ75" s="28"/>
      <c r="ER75" s="28"/>
      <c r="ES75" s="28"/>
      <c r="ET75" s="28"/>
      <c r="EU75" s="28"/>
      <c r="EV75" s="28"/>
      <c r="EW75" s="28"/>
      <c r="EX75" s="28"/>
      <c r="EY75" s="28"/>
      <c r="EZ75" s="28"/>
      <c r="FA75" s="28"/>
      <c r="FB75" s="28"/>
      <c r="FC75" s="28"/>
      <c r="FD75" s="28"/>
      <c r="FE75" s="28"/>
      <c r="FF75" s="28"/>
      <c r="FG75" s="28"/>
      <c r="FH75" s="28"/>
      <c r="FI75" s="28"/>
      <c r="FJ75" s="28"/>
      <c r="FK75" s="28"/>
      <c r="FL75" s="28"/>
      <c r="FM75" s="28"/>
      <c r="FN75" s="28"/>
      <c r="FO75" s="28"/>
      <c r="FP75" s="28"/>
      <c r="FQ75" s="28"/>
      <c r="FR75" s="28"/>
      <c r="FS75" s="28"/>
      <c r="FT75" s="28"/>
      <c r="FU75" s="28"/>
      <c r="FV75" s="28"/>
      <c r="FW75" s="28"/>
      <c r="FX75" s="28"/>
      <c r="FY75" s="28"/>
      <c r="FZ75" s="28"/>
      <c r="GA75" s="28"/>
      <c r="GB75" s="28"/>
      <c r="GC75" s="28"/>
      <c r="GD75" s="28"/>
      <c r="GE75" s="28"/>
      <c r="GF75" s="28"/>
      <c r="GG75" s="28"/>
      <c r="GH75" s="28"/>
      <c r="GI75" s="28"/>
      <c r="GJ75" s="28"/>
      <c r="GK75" s="28"/>
      <c r="GL75" s="28"/>
      <c r="GM75" s="28"/>
      <c r="GN75" s="28"/>
      <c r="GO75" s="28"/>
      <c r="GP75" s="28"/>
      <c r="GQ75" s="28"/>
      <c r="GR75" s="28"/>
      <c r="GS75" s="28"/>
      <c r="GT75" s="28"/>
      <c r="GU75" s="28"/>
      <c r="GV75" s="28"/>
      <c r="GW75" s="28"/>
      <c r="GX75" s="28"/>
      <c r="GY75" s="28"/>
      <c r="GZ75" s="28"/>
      <c r="HA75" s="28"/>
      <c r="HB75" s="28"/>
      <c r="HC75" s="28"/>
      <c r="HD75" s="28"/>
      <c r="HE75" s="28"/>
      <c r="HF75" s="28"/>
      <c r="HG75" s="28"/>
      <c r="HH75" s="28"/>
      <c r="HI75" s="28"/>
      <c r="HJ75" s="28"/>
      <c r="HK75" s="28"/>
      <c r="HL75" s="28"/>
      <c r="HM75" s="28"/>
      <c r="HN75" s="28"/>
      <c r="HO75" s="28"/>
      <c r="HP75" s="28"/>
      <c r="HQ75" s="28"/>
    </row>
    <row r="76" spans="1:225" ht="39.75" customHeight="1" x14ac:dyDescent="0.25">
      <c r="A76" s="114" t="s">
        <v>357</v>
      </c>
      <c r="B76" s="33" t="s">
        <v>330</v>
      </c>
      <c r="C76" s="41">
        <f>C77+C78</f>
        <v>183111107.56999999</v>
      </c>
      <c r="D76" s="61">
        <f t="shared" ref="D76:J76" si="19">D77+D78</f>
        <v>30412515.98</v>
      </c>
      <c r="E76" s="61">
        <f t="shared" si="19"/>
        <v>29945837.239999998</v>
      </c>
      <c r="F76" s="61">
        <f t="shared" si="19"/>
        <v>29945837.239999998</v>
      </c>
      <c r="G76" s="41">
        <f t="shared" si="19"/>
        <v>22834536.5</v>
      </c>
      <c r="H76" s="41">
        <f t="shared" si="19"/>
        <v>23324126.870000001</v>
      </c>
      <c r="I76" s="41">
        <f t="shared" si="19"/>
        <v>23324126.870000001</v>
      </c>
      <c r="J76" s="41">
        <f t="shared" si="19"/>
        <v>23324126.870000001</v>
      </c>
      <c r="K76" s="110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  <c r="DY76" s="28"/>
      <c r="DZ76" s="28"/>
      <c r="EA76" s="28"/>
      <c r="EB76" s="28"/>
      <c r="EC76" s="28"/>
      <c r="ED76" s="28"/>
      <c r="EE76" s="28"/>
      <c r="EF76" s="28"/>
      <c r="EG76" s="28"/>
      <c r="EH76" s="28"/>
      <c r="EI76" s="28"/>
      <c r="EJ76" s="28"/>
      <c r="EK76" s="28"/>
      <c r="EL76" s="28"/>
      <c r="EM76" s="28"/>
      <c r="EN76" s="28"/>
      <c r="EO76" s="28"/>
      <c r="EP76" s="28"/>
      <c r="EQ76" s="28"/>
      <c r="ER76" s="28"/>
      <c r="ES76" s="28"/>
      <c r="ET76" s="28"/>
      <c r="EU76" s="28"/>
      <c r="EV76" s="28"/>
      <c r="EW76" s="28"/>
      <c r="EX76" s="28"/>
      <c r="EY76" s="28"/>
      <c r="EZ76" s="28"/>
      <c r="FA76" s="28"/>
      <c r="FB76" s="28"/>
      <c r="FC76" s="28"/>
      <c r="FD76" s="28"/>
      <c r="FE76" s="28"/>
      <c r="FF76" s="28"/>
      <c r="FG76" s="28"/>
      <c r="FH76" s="28"/>
      <c r="FI76" s="28"/>
      <c r="FJ76" s="28"/>
      <c r="FK76" s="28"/>
      <c r="FL76" s="28"/>
      <c r="FM76" s="28"/>
      <c r="FN76" s="28"/>
      <c r="FO76" s="28"/>
      <c r="FP76" s="28"/>
      <c r="FQ76" s="28"/>
      <c r="FR76" s="28"/>
      <c r="FS76" s="28"/>
      <c r="FT76" s="28"/>
      <c r="FU76" s="28"/>
      <c r="FV76" s="28"/>
      <c r="FW76" s="28"/>
      <c r="FX76" s="28"/>
      <c r="FY76" s="28"/>
      <c r="FZ76" s="28"/>
      <c r="GA76" s="28"/>
      <c r="GB76" s="28"/>
      <c r="GC76" s="28"/>
      <c r="GD76" s="28"/>
      <c r="GE76" s="28"/>
      <c r="GF76" s="28"/>
      <c r="GG76" s="28"/>
      <c r="GH76" s="28"/>
      <c r="GI76" s="28"/>
      <c r="GJ76" s="28"/>
      <c r="GK76" s="28"/>
      <c r="GL76" s="28"/>
      <c r="GM76" s="28"/>
      <c r="GN76" s="28"/>
      <c r="GO76" s="28"/>
      <c r="GP76" s="28"/>
      <c r="GQ76" s="28"/>
      <c r="GR76" s="28"/>
      <c r="GS76" s="28"/>
      <c r="GT76" s="28"/>
      <c r="GU76" s="28"/>
      <c r="GV76" s="28"/>
      <c r="GW76" s="28"/>
      <c r="GX76" s="28"/>
      <c r="GY76" s="28"/>
      <c r="GZ76" s="28"/>
      <c r="HA76" s="28"/>
      <c r="HB76" s="28"/>
      <c r="HC76" s="28"/>
      <c r="HD76" s="28"/>
      <c r="HE76" s="28"/>
      <c r="HF76" s="28"/>
      <c r="HG76" s="28"/>
      <c r="HH76" s="28"/>
      <c r="HI76" s="28"/>
      <c r="HJ76" s="28"/>
      <c r="HK76" s="28"/>
      <c r="HL76" s="28"/>
      <c r="HM76" s="28"/>
      <c r="HN76" s="28"/>
      <c r="HO76" s="28"/>
      <c r="HP76" s="28"/>
      <c r="HQ76" s="28"/>
    </row>
    <row r="77" spans="1:225" ht="106.5" customHeight="1" x14ac:dyDescent="0.25">
      <c r="A77" s="115"/>
      <c r="B77" s="33" t="s">
        <v>451</v>
      </c>
      <c r="C77" s="41">
        <f>SUM(D77:J77)</f>
        <v>183111107.56999999</v>
      </c>
      <c r="D77" s="61">
        <v>30412515.98</v>
      </c>
      <c r="E77" s="61">
        <v>29945837.239999998</v>
      </c>
      <c r="F77" s="61">
        <v>29945837.239999998</v>
      </c>
      <c r="G77" s="41">
        <v>22834536.5</v>
      </c>
      <c r="H77" s="41">
        <v>23324126.870000001</v>
      </c>
      <c r="I77" s="41">
        <v>23324126.870000001</v>
      </c>
      <c r="J77" s="41">
        <v>23324126.870000001</v>
      </c>
      <c r="K77" s="110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28"/>
      <c r="EP77" s="28"/>
      <c r="EQ77" s="28"/>
      <c r="ER77" s="28"/>
      <c r="ES77" s="28"/>
      <c r="ET77" s="28"/>
      <c r="EU77" s="28"/>
      <c r="EV77" s="28"/>
      <c r="EW77" s="28"/>
      <c r="EX77" s="28"/>
      <c r="EY77" s="28"/>
      <c r="EZ77" s="28"/>
      <c r="FA77" s="28"/>
      <c r="FB77" s="28"/>
      <c r="FC77" s="28"/>
      <c r="FD77" s="28"/>
      <c r="FE77" s="28"/>
      <c r="FF77" s="28"/>
      <c r="FG77" s="28"/>
      <c r="FH77" s="28"/>
      <c r="FI77" s="28"/>
      <c r="FJ77" s="28"/>
      <c r="FK77" s="28"/>
      <c r="FL77" s="28"/>
      <c r="FM77" s="28"/>
      <c r="FN77" s="28"/>
      <c r="FO77" s="28"/>
      <c r="FP77" s="28"/>
      <c r="FQ77" s="28"/>
      <c r="FR77" s="28"/>
      <c r="FS77" s="28"/>
      <c r="FT77" s="28"/>
      <c r="FU77" s="28"/>
      <c r="FV77" s="28"/>
      <c r="FW77" s="28"/>
      <c r="FX77" s="28"/>
      <c r="FY77" s="28"/>
      <c r="FZ77" s="28"/>
      <c r="GA77" s="28"/>
      <c r="GB77" s="28"/>
      <c r="GC77" s="28"/>
      <c r="GD77" s="28"/>
      <c r="GE77" s="28"/>
      <c r="GF77" s="28"/>
      <c r="GG77" s="28"/>
      <c r="GH77" s="28"/>
      <c r="GI77" s="28"/>
      <c r="GJ77" s="28"/>
      <c r="GK77" s="28"/>
      <c r="GL77" s="28"/>
      <c r="GM77" s="28"/>
      <c r="GN77" s="28"/>
      <c r="GO77" s="28"/>
      <c r="GP77" s="28"/>
      <c r="GQ77" s="28"/>
      <c r="GR77" s="28"/>
      <c r="GS77" s="28"/>
      <c r="GT77" s="28"/>
      <c r="GU77" s="28"/>
      <c r="GV77" s="28"/>
      <c r="GW77" s="28"/>
      <c r="GX77" s="28"/>
      <c r="GY77" s="28"/>
      <c r="GZ77" s="28"/>
      <c r="HA77" s="28"/>
      <c r="HB77" s="28"/>
      <c r="HC77" s="28"/>
      <c r="HD77" s="28"/>
      <c r="HE77" s="28"/>
      <c r="HF77" s="28"/>
      <c r="HG77" s="28"/>
      <c r="HH77" s="28"/>
      <c r="HI77" s="28"/>
      <c r="HJ77" s="28"/>
      <c r="HK77" s="28"/>
      <c r="HL77" s="28"/>
      <c r="HM77" s="28"/>
      <c r="HN77" s="28"/>
      <c r="HO77" s="28"/>
      <c r="HP77" s="28"/>
      <c r="HQ77" s="28"/>
    </row>
    <row r="78" spans="1:225" ht="82.5" customHeight="1" x14ac:dyDescent="0.25">
      <c r="A78" s="116"/>
      <c r="B78" s="33" t="s">
        <v>329</v>
      </c>
      <c r="C78" s="41">
        <f>SUM(D78:J78)</f>
        <v>0</v>
      </c>
      <c r="D78" s="61">
        <v>0</v>
      </c>
      <c r="E78" s="61">
        <v>0</v>
      </c>
      <c r="F78" s="61">
        <v>0</v>
      </c>
      <c r="G78" s="41">
        <v>0</v>
      </c>
      <c r="H78" s="41">
        <v>0</v>
      </c>
      <c r="I78" s="41">
        <v>0</v>
      </c>
      <c r="J78" s="41">
        <v>0</v>
      </c>
      <c r="K78" s="111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  <c r="DY78" s="28"/>
      <c r="DZ78" s="28"/>
      <c r="EA78" s="28"/>
      <c r="EB78" s="28"/>
      <c r="EC78" s="28"/>
      <c r="ED78" s="28"/>
      <c r="EE78" s="28"/>
      <c r="EF78" s="28"/>
      <c r="EG78" s="28"/>
      <c r="EH78" s="28"/>
      <c r="EI78" s="28"/>
      <c r="EJ78" s="28"/>
      <c r="EK78" s="28"/>
      <c r="EL78" s="28"/>
      <c r="EM78" s="28"/>
      <c r="EN78" s="28"/>
      <c r="EO78" s="28"/>
      <c r="EP78" s="28"/>
      <c r="EQ78" s="28"/>
      <c r="ER78" s="28"/>
      <c r="ES78" s="28"/>
      <c r="ET78" s="28"/>
      <c r="EU78" s="28"/>
      <c r="EV78" s="28"/>
      <c r="EW78" s="28"/>
      <c r="EX78" s="28"/>
      <c r="EY78" s="28"/>
      <c r="EZ78" s="28"/>
      <c r="FA78" s="28"/>
      <c r="FB78" s="28"/>
      <c r="FC78" s="28"/>
      <c r="FD78" s="28"/>
      <c r="FE78" s="28"/>
      <c r="FF78" s="28"/>
      <c r="FG78" s="28"/>
      <c r="FH78" s="28"/>
      <c r="FI78" s="28"/>
      <c r="FJ78" s="28"/>
      <c r="FK78" s="28"/>
      <c r="FL78" s="28"/>
      <c r="FM78" s="28"/>
      <c r="FN78" s="28"/>
      <c r="FO78" s="28"/>
      <c r="FP78" s="28"/>
      <c r="FQ78" s="28"/>
      <c r="FR78" s="28"/>
      <c r="FS78" s="28"/>
      <c r="FT78" s="28"/>
      <c r="FU78" s="28"/>
      <c r="FV78" s="28"/>
      <c r="FW78" s="28"/>
      <c r="FX78" s="28"/>
      <c r="FY78" s="28"/>
      <c r="FZ78" s="28"/>
      <c r="GA78" s="28"/>
      <c r="GB78" s="28"/>
      <c r="GC78" s="28"/>
      <c r="GD78" s="28"/>
      <c r="GE78" s="28"/>
      <c r="GF78" s="28"/>
      <c r="GG78" s="28"/>
      <c r="GH78" s="28"/>
      <c r="GI78" s="28"/>
      <c r="GJ78" s="28"/>
      <c r="GK78" s="28"/>
      <c r="GL78" s="28"/>
      <c r="GM78" s="28"/>
      <c r="GN78" s="28"/>
      <c r="GO78" s="28"/>
      <c r="GP78" s="28"/>
      <c r="GQ78" s="28"/>
      <c r="GR78" s="28"/>
      <c r="GS78" s="28"/>
      <c r="GT78" s="28"/>
      <c r="GU78" s="28"/>
      <c r="GV78" s="28"/>
      <c r="GW78" s="28"/>
      <c r="GX78" s="28"/>
      <c r="GY78" s="28"/>
      <c r="GZ78" s="28"/>
      <c r="HA78" s="28"/>
      <c r="HB78" s="28"/>
      <c r="HC78" s="28"/>
      <c r="HD78" s="28"/>
      <c r="HE78" s="28"/>
      <c r="HF78" s="28"/>
      <c r="HG78" s="28"/>
      <c r="HH78" s="28"/>
      <c r="HI78" s="28"/>
      <c r="HJ78" s="28"/>
      <c r="HK78" s="28"/>
      <c r="HL78" s="28"/>
      <c r="HM78" s="28"/>
      <c r="HN78" s="28"/>
      <c r="HO78" s="28"/>
      <c r="HP78" s="28"/>
      <c r="HQ78" s="28"/>
    </row>
    <row r="79" spans="1:225" ht="45" customHeight="1" x14ac:dyDescent="0.25">
      <c r="A79" s="114" t="s">
        <v>358</v>
      </c>
      <c r="B79" s="33" t="s">
        <v>330</v>
      </c>
      <c r="C79" s="41">
        <f>C80+C81</f>
        <v>14805692.32</v>
      </c>
      <c r="D79" s="41">
        <f t="shared" ref="D79:J79" si="20">D80</f>
        <v>1739591.84</v>
      </c>
      <c r="E79" s="41">
        <f t="shared" si="20"/>
        <v>2141470.58</v>
      </c>
      <c r="F79" s="41">
        <f t="shared" si="20"/>
        <v>2141570.58</v>
      </c>
      <c r="G79" s="41">
        <f t="shared" si="20"/>
        <v>2195764.83</v>
      </c>
      <c r="H79" s="41">
        <f t="shared" si="20"/>
        <v>2195764.83</v>
      </c>
      <c r="I79" s="41">
        <f t="shared" si="20"/>
        <v>2195764.83</v>
      </c>
      <c r="J79" s="41">
        <f t="shared" si="20"/>
        <v>2195764.83</v>
      </c>
      <c r="K79" s="109" t="s">
        <v>365</v>
      </c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28"/>
      <c r="EP79" s="28"/>
      <c r="EQ79" s="28"/>
      <c r="ER79" s="28"/>
      <c r="ES79" s="28"/>
      <c r="ET79" s="28"/>
      <c r="EU79" s="28"/>
      <c r="EV79" s="28"/>
      <c r="EW79" s="28"/>
      <c r="EX79" s="28"/>
      <c r="EY79" s="28"/>
      <c r="EZ79" s="28"/>
      <c r="FA79" s="28"/>
      <c r="FB79" s="28"/>
      <c r="FC79" s="28"/>
      <c r="FD79" s="28"/>
      <c r="FE79" s="28"/>
      <c r="FF79" s="28"/>
      <c r="FG79" s="28"/>
      <c r="FH79" s="28"/>
      <c r="FI79" s="28"/>
      <c r="FJ79" s="28"/>
      <c r="FK79" s="28"/>
      <c r="FL79" s="28"/>
      <c r="FM79" s="28"/>
      <c r="FN79" s="28"/>
      <c r="FO79" s="28"/>
      <c r="FP79" s="28"/>
      <c r="FQ79" s="28"/>
      <c r="FR79" s="28"/>
      <c r="FS79" s="28"/>
      <c r="FT79" s="28"/>
      <c r="FU79" s="28"/>
      <c r="FV79" s="28"/>
      <c r="FW79" s="28"/>
      <c r="FX79" s="28"/>
      <c r="FY79" s="28"/>
      <c r="FZ79" s="28"/>
      <c r="GA79" s="28"/>
      <c r="GB79" s="28"/>
      <c r="GC79" s="28"/>
      <c r="GD79" s="28"/>
      <c r="GE79" s="28"/>
      <c r="GF79" s="28"/>
      <c r="GG79" s="28"/>
      <c r="GH79" s="28"/>
      <c r="GI79" s="28"/>
      <c r="GJ79" s="28"/>
      <c r="GK79" s="28"/>
      <c r="GL79" s="28"/>
      <c r="GM79" s="28"/>
      <c r="GN79" s="28"/>
      <c r="GO79" s="28"/>
      <c r="GP79" s="28"/>
      <c r="GQ79" s="28"/>
      <c r="GR79" s="28"/>
      <c r="GS79" s="28"/>
      <c r="GT79" s="28"/>
      <c r="GU79" s="28"/>
      <c r="GV79" s="28"/>
      <c r="GW79" s="28"/>
      <c r="GX79" s="28"/>
      <c r="GY79" s="28"/>
      <c r="GZ79" s="28"/>
      <c r="HA79" s="28"/>
      <c r="HB79" s="28"/>
      <c r="HC79" s="28"/>
      <c r="HD79" s="28"/>
      <c r="HE79" s="28"/>
      <c r="HF79" s="28"/>
      <c r="HG79" s="28"/>
      <c r="HH79" s="28"/>
      <c r="HI79" s="28"/>
      <c r="HJ79" s="28"/>
      <c r="HK79" s="28"/>
      <c r="HL79" s="28"/>
      <c r="HM79" s="28"/>
      <c r="HN79" s="28"/>
      <c r="HO79" s="28"/>
      <c r="HP79" s="28"/>
      <c r="HQ79" s="28"/>
    </row>
    <row r="80" spans="1:225" ht="153" customHeight="1" x14ac:dyDescent="0.25">
      <c r="A80" s="115"/>
      <c r="B80" s="33" t="s">
        <v>451</v>
      </c>
      <c r="C80" s="41">
        <f>SUM(D80:J80)</f>
        <v>14805692.32</v>
      </c>
      <c r="D80" s="41">
        <v>1739591.84</v>
      </c>
      <c r="E80" s="41">
        <v>2141470.58</v>
      </c>
      <c r="F80" s="41">
        <v>2141570.58</v>
      </c>
      <c r="G80" s="41">
        <v>2195764.83</v>
      </c>
      <c r="H80" s="41">
        <v>2195764.83</v>
      </c>
      <c r="I80" s="41">
        <v>2195764.83</v>
      </c>
      <c r="J80" s="41">
        <v>2195764.83</v>
      </c>
      <c r="K80" s="110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  <c r="DY80" s="28"/>
      <c r="DZ80" s="28"/>
      <c r="EA80" s="28"/>
      <c r="EB80" s="28"/>
      <c r="EC80" s="28"/>
      <c r="ED80" s="28"/>
      <c r="EE80" s="28"/>
      <c r="EF80" s="28"/>
      <c r="EG80" s="28"/>
      <c r="EH80" s="28"/>
      <c r="EI80" s="28"/>
      <c r="EJ80" s="28"/>
      <c r="EK80" s="28"/>
      <c r="EL80" s="28"/>
      <c r="EM80" s="28"/>
      <c r="EN80" s="28"/>
      <c r="EO80" s="28"/>
      <c r="EP80" s="28"/>
      <c r="EQ80" s="28"/>
      <c r="ER80" s="28"/>
      <c r="ES80" s="28"/>
      <c r="ET80" s="28"/>
      <c r="EU80" s="28"/>
      <c r="EV80" s="28"/>
      <c r="EW80" s="28"/>
      <c r="EX80" s="28"/>
      <c r="EY80" s="28"/>
      <c r="EZ80" s="28"/>
      <c r="FA80" s="28"/>
      <c r="FB80" s="28"/>
      <c r="FC80" s="28"/>
      <c r="FD80" s="28"/>
      <c r="FE80" s="28"/>
      <c r="FF80" s="28"/>
      <c r="FG80" s="28"/>
      <c r="FH80" s="28"/>
      <c r="FI80" s="28"/>
      <c r="FJ80" s="28"/>
      <c r="FK80" s="28"/>
      <c r="FL80" s="28"/>
      <c r="FM80" s="28"/>
      <c r="FN80" s="28"/>
      <c r="FO80" s="28"/>
      <c r="FP80" s="28"/>
      <c r="FQ80" s="28"/>
      <c r="FR80" s="28"/>
      <c r="FS80" s="28"/>
      <c r="FT80" s="28"/>
      <c r="FU80" s="28"/>
      <c r="FV80" s="28"/>
      <c r="FW80" s="28"/>
      <c r="FX80" s="28"/>
      <c r="FY80" s="28"/>
      <c r="FZ80" s="28"/>
      <c r="GA80" s="28"/>
      <c r="GB80" s="28"/>
      <c r="GC80" s="28"/>
      <c r="GD80" s="28"/>
      <c r="GE80" s="28"/>
      <c r="GF80" s="28"/>
      <c r="GG80" s="28"/>
      <c r="GH80" s="28"/>
      <c r="GI80" s="28"/>
      <c r="GJ80" s="28"/>
      <c r="GK80" s="28"/>
      <c r="GL80" s="28"/>
      <c r="GM80" s="28"/>
      <c r="GN80" s="28"/>
      <c r="GO80" s="28"/>
      <c r="GP80" s="28"/>
      <c r="GQ80" s="28"/>
      <c r="GR80" s="28"/>
      <c r="GS80" s="28"/>
      <c r="GT80" s="28"/>
      <c r="GU80" s="28"/>
      <c r="GV80" s="28"/>
      <c r="GW80" s="28"/>
      <c r="GX80" s="28"/>
      <c r="GY80" s="28"/>
      <c r="GZ80" s="28"/>
      <c r="HA80" s="28"/>
      <c r="HB80" s="28"/>
      <c r="HC80" s="28"/>
      <c r="HD80" s="28"/>
      <c r="HE80" s="28"/>
      <c r="HF80" s="28"/>
      <c r="HG80" s="28"/>
      <c r="HH80" s="28"/>
      <c r="HI80" s="28"/>
      <c r="HJ80" s="28"/>
      <c r="HK80" s="28"/>
      <c r="HL80" s="28"/>
      <c r="HM80" s="28"/>
      <c r="HN80" s="28"/>
      <c r="HO80" s="28"/>
      <c r="HP80" s="28"/>
      <c r="HQ80" s="28"/>
    </row>
    <row r="81" spans="1:225" ht="75.75" customHeight="1" x14ac:dyDescent="0.25">
      <c r="A81" s="116"/>
      <c r="B81" s="33" t="s">
        <v>329</v>
      </c>
      <c r="C81" s="41">
        <f>SUM(D81:J81)</f>
        <v>0</v>
      </c>
      <c r="D81" s="61">
        <v>0</v>
      </c>
      <c r="E81" s="61">
        <v>0</v>
      </c>
      <c r="F81" s="61">
        <v>0</v>
      </c>
      <c r="G81" s="41">
        <v>0</v>
      </c>
      <c r="H81" s="41">
        <v>0</v>
      </c>
      <c r="I81" s="41">
        <v>0</v>
      </c>
      <c r="J81" s="41">
        <v>0</v>
      </c>
      <c r="K81" s="111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28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  <c r="DU81" s="28"/>
      <c r="DV81" s="28"/>
      <c r="DW81" s="28"/>
      <c r="DX81" s="28"/>
      <c r="DY81" s="28"/>
      <c r="DZ81" s="28"/>
      <c r="EA81" s="28"/>
      <c r="EB81" s="28"/>
      <c r="EC81" s="28"/>
      <c r="ED81" s="28"/>
      <c r="EE81" s="28"/>
      <c r="EF81" s="28"/>
      <c r="EG81" s="28"/>
      <c r="EH81" s="28"/>
      <c r="EI81" s="28"/>
      <c r="EJ81" s="28"/>
      <c r="EK81" s="28"/>
      <c r="EL81" s="28"/>
      <c r="EM81" s="28"/>
      <c r="EN81" s="28"/>
      <c r="EO81" s="28"/>
      <c r="EP81" s="28"/>
      <c r="EQ81" s="28"/>
      <c r="ER81" s="28"/>
      <c r="ES81" s="28"/>
      <c r="ET81" s="28"/>
      <c r="EU81" s="28"/>
      <c r="EV81" s="28"/>
      <c r="EW81" s="28"/>
      <c r="EX81" s="28"/>
      <c r="EY81" s="28"/>
      <c r="EZ81" s="28"/>
      <c r="FA81" s="28"/>
      <c r="FB81" s="28"/>
      <c r="FC81" s="28"/>
      <c r="FD81" s="28"/>
      <c r="FE81" s="28"/>
      <c r="FF81" s="28"/>
      <c r="FG81" s="28"/>
      <c r="FH81" s="28"/>
      <c r="FI81" s="28"/>
      <c r="FJ81" s="28"/>
      <c r="FK81" s="28"/>
      <c r="FL81" s="28"/>
      <c r="FM81" s="28"/>
      <c r="FN81" s="28"/>
      <c r="FO81" s="28"/>
      <c r="FP81" s="28"/>
      <c r="FQ81" s="28"/>
      <c r="FR81" s="28"/>
      <c r="FS81" s="28"/>
      <c r="FT81" s="28"/>
      <c r="FU81" s="28"/>
      <c r="FV81" s="28"/>
      <c r="FW81" s="28"/>
      <c r="FX81" s="28"/>
      <c r="FY81" s="28"/>
      <c r="FZ81" s="28"/>
      <c r="GA81" s="28"/>
      <c r="GB81" s="28"/>
      <c r="GC81" s="28"/>
      <c r="GD81" s="28"/>
      <c r="GE81" s="28"/>
      <c r="GF81" s="28"/>
      <c r="GG81" s="28"/>
      <c r="GH81" s="28"/>
      <c r="GI81" s="28"/>
      <c r="GJ81" s="28"/>
      <c r="GK81" s="28"/>
      <c r="GL81" s="28"/>
      <c r="GM81" s="28"/>
      <c r="GN81" s="28"/>
      <c r="GO81" s="28"/>
      <c r="GP81" s="28"/>
      <c r="GQ81" s="28"/>
      <c r="GR81" s="28"/>
      <c r="GS81" s="28"/>
      <c r="GT81" s="28"/>
      <c r="GU81" s="28"/>
      <c r="GV81" s="28"/>
      <c r="GW81" s="28"/>
      <c r="GX81" s="28"/>
      <c r="GY81" s="28"/>
      <c r="GZ81" s="28"/>
      <c r="HA81" s="28"/>
      <c r="HB81" s="28"/>
      <c r="HC81" s="28"/>
      <c r="HD81" s="28"/>
      <c r="HE81" s="28"/>
      <c r="HF81" s="28"/>
      <c r="HG81" s="28"/>
      <c r="HH81" s="28"/>
      <c r="HI81" s="28"/>
      <c r="HJ81" s="28"/>
      <c r="HK81" s="28"/>
      <c r="HL81" s="28"/>
      <c r="HM81" s="28"/>
      <c r="HN81" s="28"/>
      <c r="HO81" s="28"/>
      <c r="HP81" s="28"/>
      <c r="HQ81" s="28"/>
    </row>
    <row r="82" spans="1:225" ht="48" customHeight="1" x14ac:dyDescent="0.25">
      <c r="A82" s="114" t="s">
        <v>491</v>
      </c>
      <c r="B82" s="33" t="s">
        <v>330</v>
      </c>
      <c r="C82" s="61">
        <f>C83+C84</f>
        <v>9900045.7400000002</v>
      </c>
      <c r="D82" s="61">
        <f t="shared" ref="D82:J82" si="21">D83</f>
        <v>1583592.18</v>
      </c>
      <c r="E82" s="61">
        <f t="shared" si="21"/>
        <v>1648392.18</v>
      </c>
      <c r="F82" s="61">
        <f>F83</f>
        <v>1648292.18</v>
      </c>
      <c r="G82" s="41">
        <f t="shared" si="21"/>
        <v>1254942.3</v>
      </c>
      <c r="H82" s="41">
        <f t="shared" si="21"/>
        <v>1254942.3</v>
      </c>
      <c r="I82" s="41">
        <f t="shared" si="21"/>
        <v>1254942.3</v>
      </c>
      <c r="J82" s="41">
        <f t="shared" si="21"/>
        <v>1254942.3</v>
      </c>
      <c r="K82" s="109" t="s">
        <v>366</v>
      </c>
      <c r="L82" s="140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</row>
    <row r="83" spans="1:225" ht="133.5" customHeight="1" x14ac:dyDescent="0.25">
      <c r="A83" s="115"/>
      <c r="B83" s="33" t="s">
        <v>452</v>
      </c>
      <c r="C83" s="61">
        <f>SUM(D83:J83)</f>
        <v>9900045.7400000002</v>
      </c>
      <c r="D83" s="61">
        <v>1583592.18</v>
      </c>
      <c r="E83" s="61">
        <v>1648392.18</v>
      </c>
      <c r="F83" s="61">
        <v>1648292.18</v>
      </c>
      <c r="G83" s="41">
        <v>1254942.3</v>
      </c>
      <c r="H83" s="41">
        <v>1254942.3</v>
      </c>
      <c r="I83" s="41">
        <v>1254942.3</v>
      </c>
      <c r="J83" s="41">
        <v>1254942.3</v>
      </c>
      <c r="K83" s="110"/>
      <c r="L83" s="140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  <c r="DD83" s="28"/>
      <c r="DE83" s="28"/>
      <c r="DF83" s="28"/>
      <c r="DG83" s="28"/>
      <c r="DH83" s="28"/>
      <c r="DI83" s="28"/>
      <c r="DJ83" s="28"/>
      <c r="DK83" s="28"/>
      <c r="DL83" s="28"/>
      <c r="DM83" s="28"/>
      <c r="DN83" s="28"/>
      <c r="DO83" s="28"/>
      <c r="DP83" s="28"/>
      <c r="DQ83" s="28"/>
      <c r="DR83" s="28"/>
      <c r="DS83" s="28"/>
      <c r="DT83" s="28"/>
      <c r="DU83" s="28"/>
      <c r="DV83" s="28"/>
      <c r="DW83" s="28"/>
      <c r="DX83" s="28"/>
      <c r="DY83" s="28"/>
      <c r="DZ83" s="28"/>
      <c r="EA83" s="28"/>
      <c r="EB83" s="28"/>
      <c r="EC83" s="28"/>
      <c r="ED83" s="28"/>
      <c r="EE83" s="28"/>
      <c r="EF83" s="28"/>
      <c r="EG83" s="28"/>
      <c r="EH83" s="28"/>
      <c r="EI83" s="28"/>
      <c r="EJ83" s="28"/>
      <c r="EK83" s="28"/>
      <c r="EL83" s="28"/>
      <c r="EM83" s="28"/>
      <c r="EN83" s="28"/>
      <c r="EO83" s="28"/>
      <c r="EP83" s="28"/>
      <c r="EQ83" s="28"/>
      <c r="ER83" s="28"/>
      <c r="ES83" s="28"/>
      <c r="ET83" s="28"/>
      <c r="EU83" s="28"/>
      <c r="EV83" s="28"/>
      <c r="EW83" s="28"/>
      <c r="EX83" s="28"/>
      <c r="EY83" s="28"/>
      <c r="EZ83" s="28"/>
      <c r="FA83" s="28"/>
      <c r="FB83" s="28"/>
      <c r="FC83" s="28"/>
      <c r="FD83" s="28"/>
      <c r="FE83" s="28"/>
      <c r="FF83" s="28"/>
      <c r="FG83" s="28"/>
      <c r="FH83" s="28"/>
      <c r="FI83" s="28"/>
      <c r="FJ83" s="28"/>
      <c r="FK83" s="28"/>
      <c r="FL83" s="28"/>
      <c r="FM83" s="28"/>
      <c r="FN83" s="28"/>
      <c r="FO83" s="28"/>
      <c r="FP83" s="28"/>
      <c r="FQ83" s="28"/>
      <c r="FR83" s="28"/>
      <c r="FS83" s="28"/>
      <c r="FT83" s="28"/>
      <c r="FU83" s="28"/>
      <c r="FV83" s="28"/>
      <c r="FW83" s="28"/>
      <c r="FX83" s="28"/>
      <c r="FY83" s="28"/>
      <c r="FZ83" s="28"/>
      <c r="GA83" s="28"/>
      <c r="GB83" s="28"/>
      <c r="GC83" s="28"/>
      <c r="GD83" s="28"/>
      <c r="GE83" s="28"/>
      <c r="GF83" s="28"/>
      <c r="GG83" s="28"/>
      <c r="GH83" s="28"/>
      <c r="GI83" s="28"/>
      <c r="GJ83" s="28"/>
      <c r="GK83" s="28"/>
      <c r="GL83" s="28"/>
      <c r="GM83" s="28"/>
      <c r="GN83" s="28"/>
      <c r="GO83" s="28"/>
      <c r="GP83" s="28"/>
      <c r="GQ83" s="28"/>
      <c r="GR83" s="28"/>
      <c r="GS83" s="28"/>
      <c r="GT83" s="28"/>
      <c r="GU83" s="28"/>
      <c r="GV83" s="28"/>
      <c r="GW83" s="28"/>
      <c r="GX83" s="28"/>
      <c r="GY83" s="28"/>
      <c r="GZ83" s="28"/>
      <c r="HA83" s="28"/>
      <c r="HB83" s="28"/>
      <c r="HC83" s="28"/>
      <c r="HD83" s="28"/>
      <c r="HE83" s="28"/>
      <c r="HF83" s="28"/>
      <c r="HG83" s="28"/>
      <c r="HH83" s="28"/>
      <c r="HI83" s="28"/>
      <c r="HJ83" s="28"/>
      <c r="HK83" s="28"/>
      <c r="HL83" s="28"/>
      <c r="HM83" s="28"/>
      <c r="HN83" s="28"/>
      <c r="HO83" s="28"/>
      <c r="HP83" s="28"/>
      <c r="HQ83" s="28"/>
    </row>
    <row r="84" spans="1:225" ht="72" customHeight="1" x14ac:dyDescent="0.25">
      <c r="A84" s="116"/>
      <c r="B84" s="33" t="s">
        <v>329</v>
      </c>
      <c r="C84" s="41">
        <f>SUM(D84:J84)</f>
        <v>0</v>
      </c>
      <c r="D84" s="61">
        <v>0</v>
      </c>
      <c r="E84" s="61">
        <v>0</v>
      </c>
      <c r="F84" s="61">
        <v>0</v>
      </c>
      <c r="G84" s="41">
        <v>0</v>
      </c>
      <c r="H84" s="41">
        <v>0</v>
      </c>
      <c r="I84" s="41">
        <v>0</v>
      </c>
      <c r="J84" s="41">
        <v>0</v>
      </c>
      <c r="K84" s="111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  <c r="DU84" s="28"/>
      <c r="DV84" s="28"/>
      <c r="DW84" s="28"/>
      <c r="DX84" s="28"/>
      <c r="DY84" s="28"/>
      <c r="DZ84" s="28"/>
      <c r="EA84" s="28"/>
      <c r="EB84" s="28"/>
      <c r="EC84" s="28"/>
      <c r="ED84" s="28"/>
      <c r="EE84" s="28"/>
      <c r="EF84" s="28"/>
      <c r="EG84" s="28"/>
      <c r="EH84" s="28"/>
      <c r="EI84" s="28"/>
      <c r="EJ84" s="28"/>
      <c r="EK84" s="28"/>
      <c r="EL84" s="28"/>
      <c r="EM84" s="28"/>
      <c r="EN84" s="28"/>
      <c r="EO84" s="28"/>
      <c r="EP84" s="28"/>
      <c r="EQ84" s="28"/>
      <c r="ER84" s="28"/>
      <c r="ES84" s="28"/>
      <c r="ET84" s="28"/>
      <c r="EU84" s="28"/>
      <c r="EV84" s="28"/>
      <c r="EW84" s="28"/>
      <c r="EX84" s="28"/>
      <c r="EY84" s="28"/>
      <c r="EZ84" s="28"/>
      <c r="FA84" s="28"/>
      <c r="FB84" s="28"/>
      <c r="FC84" s="28"/>
      <c r="FD84" s="28"/>
      <c r="FE84" s="28"/>
      <c r="FF84" s="28"/>
      <c r="FG84" s="28"/>
      <c r="FH84" s="28"/>
      <c r="FI84" s="28"/>
      <c r="FJ84" s="28"/>
      <c r="FK84" s="28"/>
      <c r="FL84" s="28"/>
      <c r="FM84" s="28"/>
      <c r="FN84" s="28"/>
      <c r="FO84" s="28"/>
      <c r="FP84" s="28"/>
      <c r="FQ84" s="28"/>
      <c r="FR84" s="28"/>
      <c r="FS84" s="28"/>
      <c r="FT84" s="28"/>
      <c r="FU84" s="28"/>
      <c r="FV84" s="28"/>
      <c r="FW84" s="28"/>
      <c r="FX84" s="28"/>
      <c r="FY84" s="28"/>
      <c r="FZ84" s="28"/>
      <c r="GA84" s="28"/>
      <c r="GB84" s="28"/>
      <c r="GC84" s="28"/>
      <c r="GD84" s="28"/>
      <c r="GE84" s="28"/>
      <c r="GF84" s="28"/>
      <c r="GG84" s="28"/>
      <c r="GH84" s="28"/>
      <c r="GI84" s="28"/>
      <c r="GJ84" s="28"/>
      <c r="GK84" s="28"/>
      <c r="GL84" s="28"/>
      <c r="GM84" s="28"/>
      <c r="GN84" s="28"/>
      <c r="GO84" s="28"/>
      <c r="GP84" s="28"/>
      <c r="GQ84" s="28"/>
      <c r="GR84" s="28"/>
      <c r="GS84" s="28"/>
      <c r="GT84" s="28"/>
      <c r="GU84" s="28"/>
      <c r="GV84" s="28"/>
      <c r="GW84" s="28"/>
      <c r="GX84" s="28"/>
      <c r="GY84" s="28"/>
      <c r="GZ84" s="28"/>
      <c r="HA84" s="28"/>
      <c r="HB84" s="28"/>
      <c r="HC84" s="28"/>
      <c r="HD84" s="28"/>
      <c r="HE84" s="28"/>
      <c r="HF84" s="28"/>
      <c r="HG84" s="28"/>
      <c r="HH84" s="28"/>
      <c r="HI84" s="28"/>
      <c r="HJ84" s="28"/>
      <c r="HK84" s="28"/>
      <c r="HL84" s="28"/>
      <c r="HM84" s="28"/>
      <c r="HN84" s="28"/>
      <c r="HO84" s="28"/>
      <c r="HP84" s="28"/>
      <c r="HQ84" s="28"/>
    </row>
    <row r="85" spans="1:225" s="17" customFormat="1" ht="38.25" customHeight="1" x14ac:dyDescent="0.25">
      <c r="A85" s="114" t="s">
        <v>467</v>
      </c>
      <c r="B85" s="33" t="s">
        <v>330</v>
      </c>
      <c r="C85" s="41">
        <f>C86+C87</f>
        <v>0</v>
      </c>
      <c r="D85" s="61">
        <v>0</v>
      </c>
      <c r="E85" s="61">
        <v>0</v>
      </c>
      <c r="F85" s="61">
        <v>0</v>
      </c>
      <c r="G85" s="41">
        <v>0</v>
      </c>
      <c r="H85" s="41">
        <v>0</v>
      </c>
      <c r="I85" s="41">
        <v>0</v>
      </c>
      <c r="J85" s="41">
        <v>0</v>
      </c>
      <c r="K85" s="109" t="s">
        <v>336</v>
      </c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  <c r="BV85" s="28"/>
      <c r="BW85" s="28"/>
      <c r="BX85" s="28"/>
      <c r="BY85" s="28"/>
      <c r="BZ85" s="28"/>
      <c r="CA85" s="28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8"/>
      <c r="CY85" s="28"/>
      <c r="CZ85" s="28"/>
      <c r="DA85" s="28"/>
      <c r="DB85" s="28"/>
      <c r="DC85" s="28"/>
      <c r="DD85" s="28"/>
      <c r="DE85" s="28"/>
      <c r="DF85" s="28"/>
      <c r="DG85" s="28"/>
      <c r="DH85" s="28"/>
      <c r="DI85" s="28"/>
      <c r="DJ85" s="28"/>
      <c r="DK85" s="28"/>
      <c r="DL85" s="28"/>
      <c r="DM85" s="28"/>
      <c r="DN85" s="28"/>
      <c r="DO85" s="28"/>
      <c r="DP85" s="28"/>
      <c r="DQ85" s="28"/>
      <c r="DR85" s="28"/>
      <c r="DS85" s="28"/>
      <c r="DT85" s="28"/>
      <c r="DU85" s="28"/>
      <c r="DV85" s="28"/>
      <c r="DW85" s="28"/>
      <c r="DX85" s="28"/>
      <c r="DY85" s="28"/>
      <c r="DZ85" s="28"/>
      <c r="EA85" s="28"/>
      <c r="EB85" s="28"/>
      <c r="EC85" s="28"/>
      <c r="ED85" s="28"/>
      <c r="EE85" s="28"/>
      <c r="EF85" s="28"/>
      <c r="EG85" s="28"/>
      <c r="EH85" s="28"/>
      <c r="EI85" s="28"/>
      <c r="EJ85" s="28"/>
      <c r="EK85" s="28"/>
      <c r="EL85" s="28"/>
      <c r="EM85" s="28"/>
      <c r="EN85" s="28"/>
      <c r="EO85" s="28"/>
      <c r="EP85" s="28"/>
      <c r="EQ85" s="28"/>
      <c r="ER85" s="28"/>
      <c r="ES85" s="28"/>
      <c r="ET85" s="28"/>
      <c r="EU85" s="28"/>
      <c r="EV85" s="28"/>
      <c r="EW85" s="28"/>
      <c r="EX85" s="28"/>
      <c r="EY85" s="28"/>
      <c r="EZ85" s="28"/>
      <c r="FA85" s="28"/>
      <c r="FB85" s="28"/>
      <c r="FC85" s="28"/>
      <c r="FD85" s="28"/>
      <c r="FE85" s="28"/>
      <c r="FF85" s="28"/>
      <c r="FG85" s="28"/>
      <c r="FH85" s="28"/>
      <c r="FI85" s="28"/>
      <c r="FJ85" s="28"/>
      <c r="FK85" s="28"/>
      <c r="FL85" s="28"/>
      <c r="FM85" s="28"/>
      <c r="FN85" s="28"/>
      <c r="FO85" s="28"/>
      <c r="FP85" s="28"/>
      <c r="FQ85" s="28"/>
      <c r="FR85" s="28"/>
      <c r="FS85" s="28"/>
      <c r="FT85" s="28"/>
      <c r="FU85" s="28"/>
      <c r="FV85" s="28"/>
      <c r="FW85" s="28"/>
      <c r="FX85" s="28"/>
      <c r="FY85" s="28"/>
      <c r="FZ85" s="28"/>
      <c r="GA85" s="28"/>
      <c r="GB85" s="28"/>
      <c r="GC85" s="28"/>
      <c r="GD85" s="28"/>
      <c r="GE85" s="28"/>
      <c r="GF85" s="28"/>
      <c r="GG85" s="28"/>
      <c r="GH85" s="28"/>
      <c r="GI85" s="28"/>
      <c r="GJ85" s="28"/>
      <c r="GK85" s="28"/>
      <c r="GL85" s="28"/>
      <c r="GM85" s="28"/>
      <c r="GN85" s="28"/>
      <c r="GO85" s="28"/>
      <c r="GP85" s="28"/>
      <c r="GQ85" s="28"/>
      <c r="GR85" s="28"/>
      <c r="GS85" s="28"/>
      <c r="GT85" s="28"/>
      <c r="GU85" s="28"/>
      <c r="GV85" s="28"/>
      <c r="GW85" s="28"/>
      <c r="GX85" s="28"/>
      <c r="GY85" s="28"/>
      <c r="GZ85" s="28"/>
      <c r="HA85" s="28"/>
      <c r="HB85" s="28"/>
      <c r="HC85" s="28"/>
      <c r="HD85" s="28"/>
      <c r="HE85" s="28"/>
      <c r="HF85" s="28"/>
      <c r="HG85" s="28"/>
      <c r="HH85" s="28"/>
      <c r="HI85" s="28"/>
      <c r="HJ85" s="28"/>
      <c r="HK85" s="28"/>
      <c r="HL85" s="28"/>
      <c r="HM85" s="28"/>
      <c r="HN85" s="28"/>
      <c r="HO85" s="28"/>
      <c r="HP85" s="28"/>
      <c r="HQ85" s="28"/>
    </row>
    <row r="86" spans="1:225" s="28" customFormat="1" ht="144.75" customHeight="1" x14ac:dyDescent="0.25">
      <c r="A86" s="115"/>
      <c r="B86" s="33" t="s">
        <v>451</v>
      </c>
      <c r="C86" s="41">
        <f>SUM(D86:J86)</f>
        <v>0</v>
      </c>
      <c r="D86" s="61">
        <v>0</v>
      </c>
      <c r="E86" s="61">
        <v>0</v>
      </c>
      <c r="F86" s="61">
        <v>0</v>
      </c>
      <c r="G86" s="41">
        <v>0</v>
      </c>
      <c r="H86" s="41">
        <v>0</v>
      </c>
      <c r="I86" s="41">
        <v>0</v>
      </c>
      <c r="J86" s="41">
        <v>0</v>
      </c>
      <c r="K86" s="110"/>
    </row>
    <row r="87" spans="1:225" s="28" customFormat="1" ht="66.75" customHeight="1" x14ac:dyDescent="0.25">
      <c r="A87" s="116"/>
      <c r="B87" s="33" t="s">
        <v>329</v>
      </c>
      <c r="C87" s="41">
        <f>SUM(D87:J87)</f>
        <v>0</v>
      </c>
      <c r="D87" s="61">
        <v>0</v>
      </c>
      <c r="E87" s="61">
        <v>0</v>
      </c>
      <c r="F87" s="61">
        <v>0</v>
      </c>
      <c r="G87" s="41">
        <v>0</v>
      </c>
      <c r="H87" s="41">
        <v>0</v>
      </c>
      <c r="I87" s="41">
        <v>0</v>
      </c>
      <c r="J87" s="41">
        <v>0</v>
      </c>
      <c r="K87" s="111"/>
    </row>
    <row r="88" spans="1:225" s="28" customFormat="1" ht="48.75" customHeight="1" x14ac:dyDescent="0.25">
      <c r="A88" s="114" t="s">
        <v>492</v>
      </c>
      <c r="B88" s="33" t="s">
        <v>330</v>
      </c>
      <c r="C88" s="41">
        <f>C89+C90</f>
        <v>0</v>
      </c>
      <c r="D88" s="61">
        <v>0</v>
      </c>
      <c r="E88" s="61">
        <v>0</v>
      </c>
      <c r="F88" s="61">
        <v>0</v>
      </c>
      <c r="G88" s="41">
        <v>0</v>
      </c>
      <c r="H88" s="41">
        <v>0</v>
      </c>
      <c r="I88" s="41">
        <v>0</v>
      </c>
      <c r="J88" s="41">
        <v>0</v>
      </c>
      <c r="K88" s="109" t="s">
        <v>337</v>
      </c>
    </row>
    <row r="89" spans="1:225" s="28" customFormat="1" ht="137.25" customHeight="1" x14ac:dyDescent="0.25">
      <c r="A89" s="115"/>
      <c r="B89" s="33" t="s">
        <v>452</v>
      </c>
      <c r="C89" s="41">
        <f>SUM(D89:J89)</f>
        <v>0</v>
      </c>
      <c r="D89" s="61">
        <v>0</v>
      </c>
      <c r="E89" s="61">
        <v>0</v>
      </c>
      <c r="F89" s="61">
        <v>0</v>
      </c>
      <c r="G89" s="41">
        <v>0</v>
      </c>
      <c r="H89" s="41">
        <v>0</v>
      </c>
      <c r="I89" s="41">
        <v>0</v>
      </c>
      <c r="J89" s="41">
        <v>0</v>
      </c>
      <c r="K89" s="110"/>
    </row>
    <row r="90" spans="1:225" s="28" customFormat="1" ht="70.5" customHeight="1" x14ac:dyDescent="0.25">
      <c r="A90" s="116"/>
      <c r="B90" s="33" t="s">
        <v>329</v>
      </c>
      <c r="C90" s="41">
        <f>SUM(D90:J90)</f>
        <v>0</v>
      </c>
      <c r="D90" s="61">
        <v>0</v>
      </c>
      <c r="E90" s="61">
        <v>0</v>
      </c>
      <c r="F90" s="61">
        <v>0</v>
      </c>
      <c r="G90" s="41">
        <v>0</v>
      </c>
      <c r="H90" s="41">
        <v>0</v>
      </c>
      <c r="I90" s="41">
        <v>0</v>
      </c>
      <c r="J90" s="41">
        <v>0</v>
      </c>
      <c r="K90" s="111"/>
    </row>
    <row r="91" spans="1:225" s="28" customFormat="1" ht="35.25" customHeight="1" x14ac:dyDescent="0.25">
      <c r="A91" s="114" t="s">
        <v>359</v>
      </c>
      <c r="B91" s="33" t="s">
        <v>330</v>
      </c>
      <c r="C91" s="41">
        <f>C92+C93</f>
        <v>0</v>
      </c>
      <c r="D91" s="61">
        <v>0</v>
      </c>
      <c r="E91" s="61">
        <v>0</v>
      </c>
      <c r="F91" s="61">
        <v>0</v>
      </c>
      <c r="G91" s="41">
        <v>0</v>
      </c>
      <c r="H91" s="41">
        <v>0</v>
      </c>
      <c r="I91" s="41">
        <v>0</v>
      </c>
      <c r="J91" s="41">
        <v>0</v>
      </c>
      <c r="K91" s="109" t="s">
        <v>338</v>
      </c>
    </row>
    <row r="92" spans="1:225" s="28" customFormat="1" ht="156.75" customHeight="1" x14ac:dyDescent="0.25">
      <c r="A92" s="115"/>
      <c r="B92" s="33" t="s">
        <v>451</v>
      </c>
      <c r="C92" s="41">
        <f>SUM(D92:J92)</f>
        <v>0</v>
      </c>
      <c r="D92" s="61">
        <v>0</v>
      </c>
      <c r="E92" s="61">
        <v>0</v>
      </c>
      <c r="F92" s="61">
        <v>0</v>
      </c>
      <c r="G92" s="41">
        <v>0</v>
      </c>
      <c r="H92" s="41">
        <v>0</v>
      </c>
      <c r="I92" s="41">
        <v>0</v>
      </c>
      <c r="J92" s="41">
        <v>0</v>
      </c>
      <c r="K92" s="110"/>
    </row>
    <row r="93" spans="1:225" s="28" customFormat="1" ht="67.5" customHeight="1" x14ac:dyDescent="0.25">
      <c r="A93" s="116"/>
      <c r="B93" s="33" t="s">
        <v>329</v>
      </c>
      <c r="C93" s="41">
        <f>SUM(D93:J93)</f>
        <v>0</v>
      </c>
      <c r="D93" s="61">
        <v>0</v>
      </c>
      <c r="E93" s="61">
        <v>0</v>
      </c>
      <c r="F93" s="61">
        <v>0</v>
      </c>
      <c r="G93" s="41">
        <v>0</v>
      </c>
      <c r="H93" s="41">
        <v>0</v>
      </c>
      <c r="I93" s="41">
        <v>0</v>
      </c>
      <c r="J93" s="41">
        <v>0</v>
      </c>
      <c r="K93" s="111"/>
    </row>
    <row r="94" spans="1:225" s="28" customFormat="1" ht="105" customHeight="1" x14ac:dyDescent="0.25">
      <c r="A94" s="122" t="s">
        <v>483</v>
      </c>
      <c r="B94" s="33" t="s">
        <v>330</v>
      </c>
      <c r="C94" s="41">
        <v>0</v>
      </c>
      <c r="D94" s="61">
        <v>0</v>
      </c>
      <c r="E94" s="61">
        <v>0</v>
      </c>
      <c r="F94" s="61">
        <v>0</v>
      </c>
      <c r="G94" s="41">
        <v>0</v>
      </c>
      <c r="H94" s="41">
        <v>0</v>
      </c>
      <c r="I94" s="41">
        <v>0</v>
      </c>
      <c r="J94" s="41">
        <v>0</v>
      </c>
      <c r="K94" s="102" t="s">
        <v>338</v>
      </c>
    </row>
    <row r="95" spans="1:225" s="28" customFormat="1" ht="137.25" customHeight="1" x14ac:dyDescent="0.25">
      <c r="A95" s="123"/>
      <c r="B95" s="33" t="s">
        <v>452</v>
      </c>
      <c r="C95" s="41">
        <v>0</v>
      </c>
      <c r="D95" s="61">
        <v>0</v>
      </c>
      <c r="E95" s="61">
        <v>0</v>
      </c>
      <c r="F95" s="61">
        <v>0</v>
      </c>
      <c r="G95" s="41">
        <v>0</v>
      </c>
      <c r="H95" s="41">
        <v>0</v>
      </c>
      <c r="I95" s="41">
        <v>0</v>
      </c>
      <c r="J95" s="41">
        <v>0</v>
      </c>
      <c r="K95" s="103"/>
    </row>
    <row r="96" spans="1:225" s="28" customFormat="1" ht="226.5" customHeight="1" x14ac:dyDescent="0.25">
      <c r="A96" s="124"/>
      <c r="B96" s="33" t="s">
        <v>329</v>
      </c>
      <c r="C96" s="41">
        <v>0</v>
      </c>
      <c r="D96" s="61">
        <v>0</v>
      </c>
      <c r="E96" s="61">
        <v>0</v>
      </c>
      <c r="F96" s="61">
        <v>0</v>
      </c>
      <c r="G96" s="41">
        <v>0</v>
      </c>
      <c r="H96" s="41">
        <v>0</v>
      </c>
      <c r="I96" s="41">
        <v>0</v>
      </c>
      <c r="J96" s="41">
        <v>0</v>
      </c>
      <c r="K96" s="104"/>
    </row>
    <row r="97" spans="1:110" s="28" customFormat="1" ht="35.25" customHeight="1" x14ac:dyDescent="0.25">
      <c r="A97" s="109" t="s">
        <v>468</v>
      </c>
      <c r="B97" s="33" t="s">
        <v>330</v>
      </c>
      <c r="C97" s="41">
        <f>C98+C99</f>
        <v>0</v>
      </c>
      <c r="D97" s="61">
        <f t="shared" ref="D97:J97" si="22">D98+D99</f>
        <v>0</v>
      </c>
      <c r="E97" s="61">
        <f t="shared" si="22"/>
        <v>0</v>
      </c>
      <c r="F97" s="61">
        <f t="shared" si="22"/>
        <v>0</v>
      </c>
      <c r="G97" s="41">
        <f t="shared" si="22"/>
        <v>0</v>
      </c>
      <c r="H97" s="41">
        <f t="shared" si="22"/>
        <v>0</v>
      </c>
      <c r="I97" s="41">
        <f t="shared" si="22"/>
        <v>0</v>
      </c>
      <c r="J97" s="41">
        <f t="shared" si="22"/>
        <v>0</v>
      </c>
      <c r="K97" s="109" t="s">
        <v>366</v>
      </c>
    </row>
    <row r="98" spans="1:110" s="28" customFormat="1" ht="156" customHeight="1" x14ac:dyDescent="0.25">
      <c r="A98" s="110"/>
      <c r="B98" s="33" t="s">
        <v>452</v>
      </c>
      <c r="C98" s="41">
        <f>SUM(D98:J98)</f>
        <v>0</v>
      </c>
      <c r="D98" s="61">
        <v>0</v>
      </c>
      <c r="E98" s="61">
        <v>0</v>
      </c>
      <c r="F98" s="61">
        <v>0</v>
      </c>
      <c r="G98" s="41">
        <v>0</v>
      </c>
      <c r="H98" s="41">
        <v>0</v>
      </c>
      <c r="I98" s="41">
        <v>0</v>
      </c>
      <c r="J98" s="41">
        <v>0</v>
      </c>
      <c r="K98" s="110"/>
    </row>
    <row r="99" spans="1:110" s="28" customFormat="1" ht="68.25" customHeight="1" x14ac:dyDescent="0.25">
      <c r="A99" s="111"/>
      <c r="B99" s="33" t="s">
        <v>329</v>
      </c>
      <c r="C99" s="41">
        <f>SUM(D99:J99)</f>
        <v>0</v>
      </c>
      <c r="D99" s="61">
        <v>0</v>
      </c>
      <c r="E99" s="61">
        <v>0</v>
      </c>
      <c r="F99" s="61">
        <v>0</v>
      </c>
      <c r="G99" s="41">
        <v>0</v>
      </c>
      <c r="H99" s="41">
        <v>0</v>
      </c>
      <c r="I99" s="41">
        <v>0</v>
      </c>
      <c r="J99" s="41">
        <v>0</v>
      </c>
      <c r="K99" s="111"/>
    </row>
    <row r="100" spans="1:110" s="28" customFormat="1" ht="48.75" customHeight="1" x14ac:dyDescent="0.25">
      <c r="A100" s="102" t="s">
        <v>469</v>
      </c>
      <c r="B100" s="33" t="s">
        <v>330</v>
      </c>
      <c r="C100" s="41">
        <f>C101+C102</f>
        <v>0</v>
      </c>
      <c r="D100" s="61">
        <f t="shared" ref="D100:J100" si="23">D101+D102</f>
        <v>0</v>
      </c>
      <c r="E100" s="61">
        <f t="shared" si="23"/>
        <v>0</v>
      </c>
      <c r="F100" s="61">
        <f t="shared" si="23"/>
        <v>0</v>
      </c>
      <c r="G100" s="41">
        <f t="shared" si="23"/>
        <v>0</v>
      </c>
      <c r="H100" s="41">
        <f t="shared" si="23"/>
        <v>0</v>
      </c>
      <c r="I100" s="41">
        <f t="shared" si="23"/>
        <v>0</v>
      </c>
      <c r="J100" s="41">
        <f t="shared" si="23"/>
        <v>0</v>
      </c>
      <c r="K100" s="109" t="s">
        <v>437</v>
      </c>
    </row>
    <row r="101" spans="1:110" s="28" customFormat="1" ht="130.5" customHeight="1" x14ac:dyDescent="0.25">
      <c r="A101" s="103"/>
      <c r="B101" s="33" t="s">
        <v>451</v>
      </c>
      <c r="C101" s="41">
        <f>SUM(D101:J101)</f>
        <v>0</v>
      </c>
      <c r="D101" s="61">
        <v>0</v>
      </c>
      <c r="E101" s="61">
        <v>0</v>
      </c>
      <c r="F101" s="61">
        <v>0</v>
      </c>
      <c r="G101" s="41">
        <v>0</v>
      </c>
      <c r="H101" s="41">
        <v>0</v>
      </c>
      <c r="I101" s="41">
        <v>0</v>
      </c>
      <c r="J101" s="41">
        <v>0</v>
      </c>
      <c r="K101" s="110"/>
    </row>
    <row r="102" spans="1:110" s="28" customFormat="1" ht="129" customHeight="1" x14ac:dyDescent="0.25">
      <c r="A102" s="104"/>
      <c r="B102" s="33" t="s">
        <v>329</v>
      </c>
      <c r="C102" s="41">
        <f>SUM(D102:J102)</f>
        <v>0</v>
      </c>
      <c r="D102" s="61">
        <v>0</v>
      </c>
      <c r="E102" s="61">
        <v>0</v>
      </c>
      <c r="F102" s="61">
        <v>0</v>
      </c>
      <c r="G102" s="41">
        <v>0</v>
      </c>
      <c r="H102" s="41">
        <v>0</v>
      </c>
      <c r="I102" s="41">
        <v>0</v>
      </c>
      <c r="J102" s="41">
        <v>0</v>
      </c>
      <c r="K102" s="111"/>
    </row>
    <row r="103" spans="1:110" s="17" customFormat="1" ht="63.75" customHeight="1" x14ac:dyDescent="0.25">
      <c r="A103" s="102" t="s">
        <v>360</v>
      </c>
      <c r="B103" s="44" t="s">
        <v>330</v>
      </c>
      <c r="C103" s="41">
        <f>C104+C105</f>
        <v>0</v>
      </c>
      <c r="D103" s="61">
        <f t="shared" ref="D103:J103" si="24">D104+D105</f>
        <v>0</v>
      </c>
      <c r="E103" s="61">
        <f t="shared" si="24"/>
        <v>0</v>
      </c>
      <c r="F103" s="61">
        <f t="shared" si="24"/>
        <v>0</v>
      </c>
      <c r="G103" s="41">
        <f t="shared" si="24"/>
        <v>0</v>
      </c>
      <c r="H103" s="41">
        <f t="shared" si="24"/>
        <v>0</v>
      </c>
      <c r="I103" s="41">
        <f t="shared" si="24"/>
        <v>0</v>
      </c>
      <c r="J103" s="41">
        <f t="shared" si="24"/>
        <v>0</v>
      </c>
      <c r="K103" s="109" t="s">
        <v>347</v>
      </c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9"/>
    </row>
    <row r="104" spans="1:110" s="17" customFormat="1" ht="165" x14ac:dyDescent="0.25">
      <c r="A104" s="103"/>
      <c r="B104" s="42" t="s">
        <v>452</v>
      </c>
      <c r="C104" s="41">
        <f>SUM(D104:J104)</f>
        <v>0</v>
      </c>
      <c r="D104" s="61">
        <v>0</v>
      </c>
      <c r="E104" s="61">
        <v>0</v>
      </c>
      <c r="F104" s="61">
        <v>0</v>
      </c>
      <c r="G104" s="41">
        <v>0</v>
      </c>
      <c r="H104" s="41">
        <v>0</v>
      </c>
      <c r="I104" s="41">
        <v>0</v>
      </c>
      <c r="J104" s="41">
        <v>0</v>
      </c>
      <c r="K104" s="110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9"/>
    </row>
    <row r="105" spans="1:110" s="17" customFormat="1" ht="184.5" customHeight="1" x14ac:dyDescent="0.25">
      <c r="A105" s="104"/>
      <c r="B105" s="44" t="s">
        <v>329</v>
      </c>
      <c r="C105" s="41">
        <f>SUM(D105:J105)</f>
        <v>0</v>
      </c>
      <c r="D105" s="61">
        <v>0</v>
      </c>
      <c r="E105" s="61">
        <v>0</v>
      </c>
      <c r="F105" s="61">
        <v>0</v>
      </c>
      <c r="G105" s="41">
        <v>0</v>
      </c>
      <c r="H105" s="41">
        <v>0</v>
      </c>
      <c r="I105" s="41">
        <v>0</v>
      </c>
      <c r="J105" s="41">
        <v>0</v>
      </c>
      <c r="K105" s="111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9"/>
    </row>
    <row r="106" spans="1:110" s="17" customFormat="1" ht="63" customHeight="1" x14ac:dyDescent="0.25">
      <c r="A106" s="102" t="s">
        <v>460</v>
      </c>
      <c r="B106" s="52" t="s">
        <v>330</v>
      </c>
      <c r="C106" s="41">
        <f>D106+E106+F106</f>
        <v>119996.67</v>
      </c>
      <c r="D106" s="61">
        <v>39998.89</v>
      </c>
      <c r="E106" s="61">
        <v>39998.89</v>
      </c>
      <c r="F106" s="61">
        <v>39998.89</v>
      </c>
      <c r="G106" s="41">
        <v>0</v>
      </c>
      <c r="H106" s="41">
        <v>0</v>
      </c>
      <c r="I106" s="41">
        <v>0</v>
      </c>
      <c r="J106" s="41">
        <v>0</v>
      </c>
      <c r="K106" s="102" t="s">
        <v>356</v>
      </c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9"/>
    </row>
    <row r="107" spans="1:110" s="17" customFormat="1" ht="130.5" customHeight="1" x14ac:dyDescent="0.25">
      <c r="A107" s="103"/>
      <c r="B107" s="52" t="s">
        <v>451</v>
      </c>
      <c r="C107" s="41">
        <v>0</v>
      </c>
      <c r="D107" s="61">
        <v>0</v>
      </c>
      <c r="E107" s="61">
        <v>0</v>
      </c>
      <c r="F107" s="61">
        <v>0</v>
      </c>
      <c r="G107" s="41">
        <v>0</v>
      </c>
      <c r="H107" s="41">
        <v>0</v>
      </c>
      <c r="I107" s="41">
        <v>0</v>
      </c>
      <c r="J107" s="41">
        <v>0</v>
      </c>
      <c r="K107" s="103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9"/>
    </row>
    <row r="108" spans="1:110" s="17" customFormat="1" ht="66" customHeight="1" x14ac:dyDescent="0.25">
      <c r="A108" s="104"/>
      <c r="B108" s="52" t="s">
        <v>329</v>
      </c>
      <c r="C108" s="41">
        <f>D108+E108+F108</f>
        <v>119996.67</v>
      </c>
      <c r="D108" s="61">
        <v>39998.89</v>
      </c>
      <c r="E108" s="61">
        <v>39998.89</v>
      </c>
      <c r="F108" s="61">
        <v>39998.89</v>
      </c>
      <c r="G108" s="41">
        <v>0</v>
      </c>
      <c r="H108" s="41">
        <v>0</v>
      </c>
      <c r="I108" s="41">
        <v>0</v>
      </c>
      <c r="J108" s="41">
        <v>0</v>
      </c>
      <c r="K108" s="104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9"/>
    </row>
    <row r="109" spans="1:110" s="42" customFormat="1" ht="45.75" customHeight="1" x14ac:dyDescent="0.25">
      <c r="A109" s="118" t="s">
        <v>341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</row>
    <row r="110" spans="1:110" s="17" customFormat="1" ht="35.25" customHeight="1" x14ac:dyDescent="0.25">
      <c r="A110" s="129" t="s">
        <v>345</v>
      </c>
      <c r="B110" s="44" t="s">
        <v>330</v>
      </c>
      <c r="C110" s="41">
        <v>0</v>
      </c>
      <c r="D110" s="41">
        <f t="shared" ref="D110:J110" si="25">D111+D112</f>
        <v>0</v>
      </c>
      <c r="E110" s="41">
        <f t="shared" si="25"/>
        <v>0</v>
      </c>
      <c r="F110" s="41">
        <f t="shared" si="25"/>
        <v>0</v>
      </c>
      <c r="G110" s="41">
        <f t="shared" si="25"/>
        <v>0</v>
      </c>
      <c r="H110" s="41">
        <f t="shared" si="25"/>
        <v>0</v>
      </c>
      <c r="I110" s="41">
        <f t="shared" si="25"/>
        <v>0</v>
      </c>
      <c r="J110" s="41">
        <f t="shared" si="25"/>
        <v>0</v>
      </c>
      <c r="K110" s="108" t="s">
        <v>347</v>
      </c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9"/>
    </row>
    <row r="111" spans="1:110" s="17" customFormat="1" ht="165" x14ac:dyDescent="0.25">
      <c r="A111" s="129"/>
      <c r="B111" s="42" t="s">
        <v>451</v>
      </c>
      <c r="C111" s="41">
        <v>0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10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9"/>
    </row>
    <row r="112" spans="1:110" s="17" customFormat="1" ht="77.25" customHeight="1" x14ac:dyDescent="0.25">
      <c r="A112" s="129"/>
      <c r="B112" s="44" t="s">
        <v>329</v>
      </c>
      <c r="C112" s="41">
        <v>0</v>
      </c>
      <c r="D112" s="41">
        <v>0</v>
      </c>
      <c r="E112" s="41"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  <c r="K112" s="10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9"/>
    </row>
    <row r="113" spans="1:110" s="17" customFormat="1" ht="86.25" customHeight="1" x14ac:dyDescent="0.25">
      <c r="A113" s="117" t="s">
        <v>493</v>
      </c>
      <c r="B113" s="44" t="s">
        <v>330</v>
      </c>
      <c r="C113" s="41"/>
      <c r="D113" s="41">
        <f t="shared" ref="D113:J113" si="26">D114+D115</f>
        <v>0</v>
      </c>
      <c r="E113" s="41">
        <f t="shared" si="26"/>
        <v>0</v>
      </c>
      <c r="F113" s="41">
        <f t="shared" si="26"/>
        <v>0</v>
      </c>
      <c r="G113" s="41">
        <f t="shared" si="26"/>
        <v>0</v>
      </c>
      <c r="H113" s="41">
        <f t="shared" si="26"/>
        <v>0</v>
      </c>
      <c r="I113" s="41">
        <f t="shared" si="26"/>
        <v>0</v>
      </c>
      <c r="J113" s="41">
        <f t="shared" si="26"/>
        <v>0</v>
      </c>
      <c r="K113" s="108" t="s">
        <v>438</v>
      </c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9"/>
    </row>
    <row r="114" spans="1:110" s="17" customFormat="1" ht="165" x14ac:dyDescent="0.25">
      <c r="A114" s="117"/>
      <c r="B114" s="42" t="s">
        <v>452</v>
      </c>
      <c r="C114" s="41"/>
      <c r="D114" s="41">
        <v>0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10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9"/>
    </row>
    <row r="115" spans="1:110" s="17" customFormat="1" ht="130.5" customHeight="1" x14ac:dyDescent="0.25">
      <c r="A115" s="117"/>
      <c r="B115" s="44" t="s">
        <v>329</v>
      </c>
      <c r="C115" s="41">
        <f>+D115+E115+F115+G115+H115+I115+J115</f>
        <v>0</v>
      </c>
      <c r="D115" s="41">
        <v>0</v>
      </c>
      <c r="E115" s="41">
        <v>0</v>
      </c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10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9"/>
    </row>
    <row r="116" spans="1:110" s="17" customFormat="1" ht="102" customHeight="1" x14ac:dyDescent="0.25">
      <c r="A116" s="117" t="s">
        <v>484</v>
      </c>
      <c r="B116" s="44" t="s">
        <v>330</v>
      </c>
      <c r="C116" s="41">
        <f>D116+E116+F116+G116+H116+I116+J116</f>
        <v>0</v>
      </c>
      <c r="D116" s="41">
        <f t="shared" ref="D116:J116" si="27">D117+D118</f>
        <v>0</v>
      </c>
      <c r="E116" s="41">
        <f t="shared" si="27"/>
        <v>0</v>
      </c>
      <c r="F116" s="41">
        <f t="shared" si="27"/>
        <v>0</v>
      </c>
      <c r="G116" s="41">
        <f t="shared" si="27"/>
        <v>0</v>
      </c>
      <c r="H116" s="41">
        <f t="shared" si="27"/>
        <v>0</v>
      </c>
      <c r="I116" s="41">
        <f t="shared" si="27"/>
        <v>0</v>
      </c>
      <c r="J116" s="41">
        <f t="shared" si="27"/>
        <v>0</v>
      </c>
      <c r="K116" s="108" t="s">
        <v>339</v>
      </c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9"/>
    </row>
    <row r="117" spans="1:110" s="17" customFormat="1" ht="170.25" customHeight="1" x14ac:dyDescent="0.25">
      <c r="A117" s="117"/>
      <c r="B117" s="42" t="s">
        <v>452</v>
      </c>
      <c r="C117" s="41">
        <f>D117+E117+F117+G117+H117+I117+J117</f>
        <v>0</v>
      </c>
      <c r="D117" s="41">
        <v>0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10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9"/>
    </row>
    <row r="118" spans="1:110" s="17" customFormat="1" ht="241.5" customHeight="1" x14ac:dyDescent="0.25">
      <c r="A118" s="117"/>
      <c r="B118" s="44" t="s">
        <v>329</v>
      </c>
      <c r="C118" s="41">
        <f>+D118+E118+F118+G118+H118+I118+J118</f>
        <v>0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10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9"/>
    </row>
    <row r="119" spans="1:110" s="48" customFormat="1" ht="69.75" customHeight="1" x14ac:dyDescent="0.25">
      <c r="A119" s="101" t="s">
        <v>494</v>
      </c>
      <c r="B119" s="44" t="s">
        <v>330</v>
      </c>
      <c r="C119" s="41">
        <f>D119+E119+F119+G119+H119+I119+J119</f>
        <v>0</v>
      </c>
      <c r="D119" s="41">
        <f t="shared" ref="D119:J119" si="28">D120+D121</f>
        <v>0</v>
      </c>
      <c r="E119" s="41">
        <f t="shared" si="28"/>
        <v>0</v>
      </c>
      <c r="F119" s="41">
        <f t="shared" si="28"/>
        <v>0</v>
      </c>
      <c r="G119" s="41">
        <f t="shared" si="28"/>
        <v>0</v>
      </c>
      <c r="H119" s="41">
        <f t="shared" si="28"/>
        <v>0</v>
      </c>
      <c r="I119" s="41">
        <f t="shared" si="28"/>
        <v>0</v>
      </c>
      <c r="J119" s="41">
        <f t="shared" si="28"/>
        <v>0</v>
      </c>
      <c r="K119" s="108" t="s">
        <v>347</v>
      </c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1"/>
    </row>
    <row r="120" spans="1:110" s="17" customFormat="1" ht="165" x14ac:dyDescent="0.25">
      <c r="A120" s="101"/>
      <c r="B120" s="42" t="s">
        <v>451</v>
      </c>
      <c r="C120" s="41">
        <f>D120+E120+F120+G120+H120+I120+J120</f>
        <v>0</v>
      </c>
      <c r="D120" s="41">
        <v>0</v>
      </c>
      <c r="E120" s="41">
        <v>0</v>
      </c>
      <c r="F120" s="41">
        <v>0</v>
      </c>
      <c r="G120" s="41">
        <v>0</v>
      </c>
      <c r="H120" s="41">
        <v>0</v>
      </c>
      <c r="I120" s="41">
        <v>0</v>
      </c>
      <c r="J120" s="41">
        <v>0</v>
      </c>
      <c r="K120" s="10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9"/>
    </row>
    <row r="121" spans="1:110" s="17" customFormat="1" ht="112.5" customHeight="1" x14ac:dyDescent="0.25">
      <c r="A121" s="101"/>
      <c r="B121" s="44" t="s">
        <v>329</v>
      </c>
      <c r="C121" s="41">
        <f>D121+E121+F121+G121+H121+I121+J121</f>
        <v>0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10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9"/>
    </row>
    <row r="122" spans="1:110" s="17" customFormat="1" ht="47.25" customHeight="1" x14ac:dyDescent="0.25">
      <c r="A122" s="101" t="s">
        <v>470</v>
      </c>
      <c r="B122" s="44" t="s">
        <v>330</v>
      </c>
      <c r="C122" s="41">
        <f>D122+E122+F122+G122+H122+I122+J122</f>
        <v>0</v>
      </c>
      <c r="D122" s="41">
        <f t="shared" ref="D122:J122" si="29">D123+D124</f>
        <v>0</v>
      </c>
      <c r="E122" s="41">
        <f t="shared" si="29"/>
        <v>0</v>
      </c>
      <c r="F122" s="41">
        <f t="shared" si="29"/>
        <v>0</v>
      </c>
      <c r="G122" s="41">
        <f t="shared" si="29"/>
        <v>0</v>
      </c>
      <c r="H122" s="41">
        <f t="shared" si="29"/>
        <v>0</v>
      </c>
      <c r="I122" s="41">
        <f t="shared" si="29"/>
        <v>0</v>
      </c>
      <c r="J122" s="41">
        <f t="shared" si="29"/>
        <v>0</v>
      </c>
      <c r="K122" s="101" t="s">
        <v>439</v>
      </c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9"/>
    </row>
    <row r="123" spans="1:110" s="17" customFormat="1" ht="165" x14ac:dyDescent="0.25">
      <c r="A123" s="101"/>
      <c r="B123" s="42" t="s">
        <v>451</v>
      </c>
      <c r="C123" s="41">
        <f>+D123+E123+F123+G123+H123+I123+J123</f>
        <v>0</v>
      </c>
      <c r="D123" s="41">
        <v>0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101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9"/>
    </row>
    <row r="124" spans="1:110" s="17" customFormat="1" ht="72.75" customHeight="1" x14ac:dyDescent="0.25">
      <c r="A124" s="101"/>
      <c r="B124" s="44" t="s">
        <v>329</v>
      </c>
      <c r="C124" s="41">
        <f t="shared" ref="C124:C155" si="30">D124+E124+F124+G124+H124+I124+J124</f>
        <v>0</v>
      </c>
      <c r="D124" s="41">
        <v>0</v>
      </c>
      <c r="E124" s="41"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  <c r="K124" s="101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9"/>
    </row>
    <row r="125" spans="1:110" s="17" customFormat="1" ht="45" customHeight="1" x14ac:dyDescent="0.25">
      <c r="A125" s="101" t="s">
        <v>471</v>
      </c>
      <c r="B125" s="44" t="s">
        <v>330</v>
      </c>
      <c r="C125" s="41">
        <f t="shared" si="30"/>
        <v>0</v>
      </c>
      <c r="D125" s="41">
        <f t="shared" ref="D125:J125" si="31">D126+D127</f>
        <v>0</v>
      </c>
      <c r="E125" s="41">
        <f t="shared" si="31"/>
        <v>0</v>
      </c>
      <c r="F125" s="41">
        <f t="shared" si="31"/>
        <v>0</v>
      </c>
      <c r="G125" s="41">
        <f t="shared" si="31"/>
        <v>0</v>
      </c>
      <c r="H125" s="41">
        <f t="shared" si="31"/>
        <v>0</v>
      </c>
      <c r="I125" s="41">
        <f t="shared" si="31"/>
        <v>0</v>
      </c>
      <c r="J125" s="41">
        <f t="shared" si="31"/>
        <v>0</v>
      </c>
      <c r="K125" s="121" t="s">
        <v>332</v>
      </c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9"/>
    </row>
    <row r="126" spans="1:110" s="17" customFormat="1" ht="165" x14ac:dyDescent="0.25">
      <c r="A126" s="101"/>
      <c r="B126" s="42" t="s">
        <v>450</v>
      </c>
      <c r="C126" s="41">
        <f t="shared" si="30"/>
        <v>0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121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9"/>
    </row>
    <row r="127" spans="1:110" s="17" customFormat="1" ht="75.75" customHeight="1" x14ac:dyDescent="0.25">
      <c r="A127" s="101"/>
      <c r="B127" s="44" t="s">
        <v>329</v>
      </c>
      <c r="C127" s="41">
        <f t="shared" si="30"/>
        <v>0</v>
      </c>
      <c r="D127" s="41">
        <v>0</v>
      </c>
      <c r="E127" s="41">
        <v>0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  <c r="K127" s="121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9"/>
    </row>
    <row r="128" spans="1:110" s="69" customFormat="1" ht="34.5" customHeight="1" x14ac:dyDescent="0.25">
      <c r="A128" s="99" t="s">
        <v>368</v>
      </c>
      <c r="B128" s="58" t="s">
        <v>330</v>
      </c>
      <c r="C128" s="59">
        <f t="shared" si="30"/>
        <v>0</v>
      </c>
      <c r="D128" s="59">
        <f t="shared" ref="D128:J128" si="32">D129+D130</f>
        <v>0</v>
      </c>
      <c r="E128" s="59">
        <f t="shared" si="32"/>
        <v>0</v>
      </c>
      <c r="F128" s="59">
        <f t="shared" si="32"/>
        <v>0</v>
      </c>
      <c r="G128" s="59">
        <f t="shared" si="32"/>
        <v>0</v>
      </c>
      <c r="H128" s="59">
        <f t="shared" si="32"/>
        <v>0</v>
      </c>
      <c r="I128" s="59">
        <f t="shared" si="32"/>
        <v>0</v>
      </c>
      <c r="J128" s="59">
        <f t="shared" si="32"/>
        <v>0</v>
      </c>
      <c r="K128" s="100" t="s">
        <v>440</v>
      </c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  <c r="CI128" s="67"/>
      <c r="CJ128" s="67"/>
      <c r="CK128" s="67"/>
      <c r="CL128" s="67"/>
      <c r="CM128" s="67"/>
      <c r="CN128" s="67"/>
      <c r="CO128" s="67"/>
      <c r="CP128" s="67"/>
      <c r="CQ128" s="67"/>
      <c r="CR128" s="67"/>
      <c r="CS128" s="67"/>
      <c r="CT128" s="67"/>
      <c r="CU128" s="67"/>
      <c r="CV128" s="67"/>
      <c r="CW128" s="67"/>
      <c r="CX128" s="67"/>
      <c r="CY128" s="67"/>
      <c r="CZ128" s="67"/>
      <c r="DA128" s="67"/>
      <c r="DB128" s="67"/>
      <c r="DC128" s="67"/>
      <c r="DD128" s="67"/>
      <c r="DE128" s="67"/>
      <c r="DF128" s="68"/>
    </row>
    <row r="129" spans="1:110" s="69" customFormat="1" ht="165" x14ac:dyDescent="0.25">
      <c r="A129" s="99"/>
      <c r="B129" s="66" t="s">
        <v>451</v>
      </c>
      <c r="C129" s="59">
        <f t="shared" si="30"/>
        <v>0</v>
      </c>
      <c r="D129" s="59">
        <v>0</v>
      </c>
      <c r="E129" s="59">
        <v>0</v>
      </c>
      <c r="F129" s="59">
        <v>0</v>
      </c>
      <c r="G129" s="59">
        <v>0</v>
      </c>
      <c r="H129" s="59">
        <v>0</v>
      </c>
      <c r="I129" s="59">
        <v>0</v>
      </c>
      <c r="J129" s="59">
        <v>0</v>
      </c>
      <c r="K129" s="100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  <c r="CI129" s="67"/>
      <c r="CJ129" s="67"/>
      <c r="CK129" s="67"/>
      <c r="CL129" s="67"/>
      <c r="CM129" s="67"/>
      <c r="CN129" s="67"/>
      <c r="CO129" s="67"/>
      <c r="CP129" s="67"/>
      <c r="CQ129" s="67"/>
      <c r="CR129" s="67"/>
      <c r="CS129" s="67"/>
      <c r="CT129" s="67"/>
      <c r="CU129" s="67"/>
      <c r="CV129" s="67"/>
      <c r="CW129" s="67"/>
      <c r="CX129" s="67"/>
      <c r="CY129" s="67"/>
      <c r="CZ129" s="67"/>
      <c r="DA129" s="67"/>
      <c r="DB129" s="67"/>
      <c r="DC129" s="67"/>
      <c r="DD129" s="67"/>
      <c r="DE129" s="67"/>
      <c r="DF129" s="68"/>
    </row>
    <row r="130" spans="1:110" s="69" customFormat="1" ht="66.75" customHeight="1" x14ac:dyDescent="0.25">
      <c r="A130" s="99"/>
      <c r="B130" s="58" t="s">
        <v>329</v>
      </c>
      <c r="C130" s="59">
        <f t="shared" si="30"/>
        <v>0</v>
      </c>
      <c r="D130" s="59">
        <v>0</v>
      </c>
      <c r="E130" s="59">
        <v>0</v>
      </c>
      <c r="F130" s="59">
        <v>0</v>
      </c>
      <c r="G130" s="59">
        <v>0</v>
      </c>
      <c r="H130" s="59">
        <v>0</v>
      </c>
      <c r="I130" s="59">
        <v>0</v>
      </c>
      <c r="J130" s="59">
        <v>0</v>
      </c>
      <c r="K130" s="100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  <c r="CI130" s="67"/>
      <c r="CJ130" s="67"/>
      <c r="CK130" s="67"/>
      <c r="CL130" s="67"/>
      <c r="CM130" s="67"/>
      <c r="CN130" s="67"/>
      <c r="CO130" s="67"/>
      <c r="CP130" s="67"/>
      <c r="CQ130" s="67"/>
      <c r="CR130" s="67"/>
      <c r="CS130" s="67"/>
      <c r="CT130" s="67"/>
      <c r="CU130" s="67"/>
      <c r="CV130" s="67"/>
      <c r="CW130" s="67"/>
      <c r="CX130" s="67"/>
      <c r="CY130" s="67"/>
      <c r="CZ130" s="67"/>
      <c r="DA130" s="67"/>
      <c r="DB130" s="67"/>
      <c r="DC130" s="67"/>
      <c r="DD130" s="67"/>
      <c r="DE130" s="67"/>
      <c r="DF130" s="68"/>
    </row>
    <row r="131" spans="1:110" s="17" customFormat="1" ht="42.75" customHeight="1" x14ac:dyDescent="0.25">
      <c r="A131" s="101" t="s">
        <v>495</v>
      </c>
      <c r="B131" s="44" t="s">
        <v>330</v>
      </c>
      <c r="C131" s="41">
        <f t="shared" si="30"/>
        <v>0</v>
      </c>
      <c r="D131" s="41">
        <v>0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101" t="s">
        <v>333</v>
      </c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9"/>
    </row>
    <row r="132" spans="1:110" s="17" customFormat="1" ht="165" x14ac:dyDescent="0.25">
      <c r="A132" s="101"/>
      <c r="B132" s="42" t="s">
        <v>451</v>
      </c>
      <c r="C132" s="41">
        <f t="shared" si="30"/>
        <v>0</v>
      </c>
      <c r="D132" s="41">
        <v>0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101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9"/>
    </row>
    <row r="133" spans="1:110" s="17" customFormat="1" ht="66" x14ac:dyDescent="0.25">
      <c r="A133" s="101"/>
      <c r="B133" s="44" t="s">
        <v>329</v>
      </c>
      <c r="C133" s="41">
        <f t="shared" si="30"/>
        <v>0</v>
      </c>
      <c r="D133" s="41">
        <v>0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  <c r="K133" s="101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9"/>
    </row>
    <row r="134" spans="1:110" s="17" customFormat="1" x14ac:dyDescent="0.25">
      <c r="A134" s="101" t="s">
        <v>496</v>
      </c>
      <c r="B134" s="44" t="s">
        <v>330</v>
      </c>
      <c r="C134" s="41">
        <f t="shared" si="30"/>
        <v>0</v>
      </c>
      <c r="D134" s="41">
        <v>0</v>
      </c>
      <c r="E134" s="41">
        <v>0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101" t="s">
        <v>333</v>
      </c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9"/>
    </row>
    <row r="135" spans="1:110" s="17" customFormat="1" ht="165" x14ac:dyDescent="0.25">
      <c r="A135" s="101"/>
      <c r="B135" s="42" t="s">
        <v>451</v>
      </c>
      <c r="C135" s="41">
        <f t="shared" si="30"/>
        <v>0</v>
      </c>
      <c r="D135" s="41">
        <v>0</v>
      </c>
      <c r="E135" s="41">
        <v>0</v>
      </c>
      <c r="F135" s="41">
        <v>0</v>
      </c>
      <c r="G135" s="41">
        <v>0</v>
      </c>
      <c r="H135" s="41">
        <v>0</v>
      </c>
      <c r="I135" s="41">
        <v>0</v>
      </c>
      <c r="J135" s="41">
        <v>0</v>
      </c>
      <c r="K135" s="101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9"/>
    </row>
    <row r="136" spans="1:110" s="17" customFormat="1" ht="66" x14ac:dyDescent="0.25">
      <c r="A136" s="101"/>
      <c r="B136" s="44" t="s">
        <v>329</v>
      </c>
      <c r="C136" s="41">
        <f t="shared" si="30"/>
        <v>0</v>
      </c>
      <c r="D136" s="41"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101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9"/>
    </row>
    <row r="137" spans="1:110" s="17" customFormat="1" x14ac:dyDescent="0.25">
      <c r="A137" s="101" t="s">
        <v>499</v>
      </c>
      <c r="B137" s="44" t="s">
        <v>330</v>
      </c>
      <c r="C137" s="41">
        <f t="shared" si="30"/>
        <v>0</v>
      </c>
      <c r="D137" s="41">
        <v>0</v>
      </c>
      <c r="E137" s="41">
        <v>0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101" t="s">
        <v>334</v>
      </c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9"/>
    </row>
    <row r="138" spans="1:110" s="17" customFormat="1" ht="165" x14ac:dyDescent="0.25">
      <c r="A138" s="101"/>
      <c r="B138" s="42" t="s">
        <v>451</v>
      </c>
      <c r="C138" s="41">
        <f t="shared" si="30"/>
        <v>0</v>
      </c>
      <c r="D138" s="41">
        <v>0</v>
      </c>
      <c r="E138" s="41">
        <v>0</v>
      </c>
      <c r="F138" s="41">
        <v>0</v>
      </c>
      <c r="G138" s="41">
        <v>0</v>
      </c>
      <c r="H138" s="41">
        <v>0</v>
      </c>
      <c r="I138" s="41">
        <v>0</v>
      </c>
      <c r="J138" s="41">
        <v>0</v>
      </c>
      <c r="K138" s="101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9"/>
    </row>
    <row r="139" spans="1:110" s="17" customFormat="1" ht="66" x14ac:dyDescent="0.25">
      <c r="A139" s="101"/>
      <c r="B139" s="44" t="s">
        <v>329</v>
      </c>
      <c r="C139" s="41">
        <f t="shared" si="30"/>
        <v>0</v>
      </c>
      <c r="D139" s="41">
        <v>0</v>
      </c>
      <c r="E139" s="41">
        <v>0</v>
      </c>
      <c r="F139" s="41">
        <v>0</v>
      </c>
      <c r="G139" s="41">
        <v>0</v>
      </c>
      <c r="H139" s="41">
        <v>0</v>
      </c>
      <c r="I139" s="41">
        <v>0</v>
      </c>
      <c r="J139" s="41">
        <v>0</v>
      </c>
      <c r="K139" s="101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9"/>
    </row>
    <row r="140" spans="1:110" s="17" customFormat="1" x14ac:dyDescent="0.25">
      <c r="A140" s="101" t="s">
        <v>497</v>
      </c>
      <c r="B140" s="44" t="s">
        <v>330</v>
      </c>
      <c r="C140" s="41">
        <f t="shared" si="30"/>
        <v>0</v>
      </c>
      <c r="D140" s="41">
        <v>0</v>
      </c>
      <c r="E140" s="41">
        <v>0</v>
      </c>
      <c r="F140" s="41">
        <v>0</v>
      </c>
      <c r="G140" s="41">
        <v>0</v>
      </c>
      <c r="H140" s="41">
        <v>0</v>
      </c>
      <c r="I140" s="41">
        <v>0</v>
      </c>
      <c r="J140" s="41">
        <v>0</v>
      </c>
      <c r="K140" s="101" t="s">
        <v>333</v>
      </c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9"/>
    </row>
    <row r="141" spans="1:110" s="17" customFormat="1" ht="165" x14ac:dyDescent="0.25">
      <c r="A141" s="101"/>
      <c r="B141" s="42" t="s">
        <v>452</v>
      </c>
      <c r="C141" s="41">
        <f t="shared" si="30"/>
        <v>0</v>
      </c>
      <c r="D141" s="41">
        <v>0</v>
      </c>
      <c r="E141" s="41">
        <v>0</v>
      </c>
      <c r="F141" s="41">
        <v>0</v>
      </c>
      <c r="G141" s="41">
        <v>0</v>
      </c>
      <c r="H141" s="41">
        <v>0</v>
      </c>
      <c r="I141" s="41">
        <v>0</v>
      </c>
      <c r="J141" s="41">
        <v>0</v>
      </c>
      <c r="K141" s="101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9"/>
    </row>
    <row r="142" spans="1:110" s="17" customFormat="1" ht="66" x14ac:dyDescent="0.25">
      <c r="A142" s="101"/>
      <c r="B142" s="44" t="s">
        <v>329</v>
      </c>
      <c r="C142" s="41">
        <f t="shared" si="30"/>
        <v>0</v>
      </c>
      <c r="D142" s="41">
        <v>0</v>
      </c>
      <c r="E142" s="41">
        <v>0</v>
      </c>
      <c r="F142" s="41">
        <v>0</v>
      </c>
      <c r="G142" s="41">
        <v>0</v>
      </c>
      <c r="H142" s="41">
        <v>0</v>
      </c>
      <c r="I142" s="41">
        <v>0</v>
      </c>
      <c r="J142" s="41">
        <v>0</v>
      </c>
      <c r="K142" s="101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9"/>
    </row>
    <row r="143" spans="1:110" s="17" customFormat="1" x14ac:dyDescent="0.25">
      <c r="A143" s="102" t="s">
        <v>367</v>
      </c>
      <c r="B143" s="44" t="s">
        <v>330</v>
      </c>
      <c r="C143" s="41">
        <f t="shared" si="30"/>
        <v>0</v>
      </c>
      <c r="D143" s="41">
        <v>0</v>
      </c>
      <c r="E143" s="41"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  <c r="K143" s="102" t="s">
        <v>333</v>
      </c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9"/>
    </row>
    <row r="144" spans="1:110" s="17" customFormat="1" ht="165" x14ac:dyDescent="0.25">
      <c r="A144" s="103"/>
      <c r="B144" s="42" t="s">
        <v>451</v>
      </c>
      <c r="C144" s="41">
        <f t="shared" si="30"/>
        <v>0</v>
      </c>
      <c r="D144" s="41">
        <v>0</v>
      </c>
      <c r="E144" s="41">
        <v>0</v>
      </c>
      <c r="F144" s="41">
        <v>0</v>
      </c>
      <c r="G144" s="41">
        <v>0</v>
      </c>
      <c r="H144" s="41">
        <v>0</v>
      </c>
      <c r="I144" s="41">
        <v>0</v>
      </c>
      <c r="J144" s="41">
        <v>0</v>
      </c>
      <c r="K144" s="103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9"/>
    </row>
    <row r="145" spans="1:110" s="17" customFormat="1" ht="66" x14ac:dyDescent="0.25">
      <c r="A145" s="104"/>
      <c r="B145" s="44" t="s">
        <v>329</v>
      </c>
      <c r="C145" s="41">
        <f t="shared" si="30"/>
        <v>0</v>
      </c>
      <c r="D145" s="41">
        <v>0</v>
      </c>
      <c r="E145" s="41">
        <v>0</v>
      </c>
      <c r="F145" s="41">
        <v>0</v>
      </c>
      <c r="G145" s="41">
        <v>0</v>
      </c>
      <c r="H145" s="41">
        <v>0</v>
      </c>
      <c r="I145" s="41">
        <v>0</v>
      </c>
      <c r="J145" s="41">
        <v>0</v>
      </c>
      <c r="K145" s="104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9"/>
    </row>
    <row r="146" spans="1:110" s="17" customFormat="1" ht="36.75" customHeight="1" x14ac:dyDescent="0.25">
      <c r="A146" s="102" t="s">
        <v>498</v>
      </c>
      <c r="B146" s="44" t="s">
        <v>330</v>
      </c>
      <c r="C146" s="41">
        <f t="shared" si="30"/>
        <v>0</v>
      </c>
      <c r="D146" s="41">
        <v>0</v>
      </c>
      <c r="E146" s="41">
        <v>0</v>
      </c>
      <c r="F146" s="41">
        <v>0</v>
      </c>
      <c r="G146" s="41">
        <v>0</v>
      </c>
      <c r="H146" s="41">
        <v>0</v>
      </c>
      <c r="I146" s="41">
        <v>0</v>
      </c>
      <c r="J146" s="41">
        <v>0</v>
      </c>
      <c r="K146" s="102" t="s">
        <v>333</v>
      </c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9"/>
    </row>
    <row r="147" spans="1:110" s="17" customFormat="1" ht="165" x14ac:dyDescent="0.25">
      <c r="A147" s="103"/>
      <c r="B147" s="42" t="s">
        <v>451</v>
      </c>
      <c r="C147" s="41">
        <f t="shared" si="30"/>
        <v>0</v>
      </c>
      <c r="D147" s="41">
        <v>0</v>
      </c>
      <c r="E147" s="41">
        <v>0</v>
      </c>
      <c r="F147" s="41">
        <v>0</v>
      </c>
      <c r="G147" s="41">
        <v>0</v>
      </c>
      <c r="H147" s="41">
        <v>0</v>
      </c>
      <c r="I147" s="41">
        <v>0</v>
      </c>
      <c r="J147" s="41">
        <v>0</v>
      </c>
      <c r="K147" s="103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9"/>
    </row>
    <row r="148" spans="1:110" s="17" customFormat="1" ht="66" x14ac:dyDescent="0.25">
      <c r="A148" s="104"/>
      <c r="B148" s="44" t="s">
        <v>329</v>
      </c>
      <c r="C148" s="41">
        <f t="shared" si="30"/>
        <v>0</v>
      </c>
      <c r="D148" s="41">
        <v>0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104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9"/>
    </row>
    <row r="149" spans="1:110" s="17" customFormat="1" x14ac:dyDescent="0.25">
      <c r="A149" s="102" t="s">
        <v>472</v>
      </c>
      <c r="B149" s="44" t="s">
        <v>330</v>
      </c>
      <c r="C149" s="41">
        <f t="shared" si="30"/>
        <v>0</v>
      </c>
      <c r="D149" s="41">
        <v>0</v>
      </c>
      <c r="E149" s="41"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102" t="s">
        <v>333</v>
      </c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9"/>
    </row>
    <row r="150" spans="1:110" s="17" customFormat="1" ht="165" x14ac:dyDescent="0.25">
      <c r="A150" s="103"/>
      <c r="B150" s="42" t="s">
        <v>452</v>
      </c>
      <c r="C150" s="41">
        <f t="shared" si="30"/>
        <v>0</v>
      </c>
      <c r="D150" s="41">
        <v>0</v>
      </c>
      <c r="E150" s="41">
        <v>0</v>
      </c>
      <c r="F150" s="41">
        <v>0</v>
      </c>
      <c r="G150" s="41">
        <v>0</v>
      </c>
      <c r="H150" s="41">
        <v>0</v>
      </c>
      <c r="I150" s="41">
        <v>0</v>
      </c>
      <c r="J150" s="41">
        <v>0</v>
      </c>
      <c r="K150" s="103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9"/>
    </row>
    <row r="151" spans="1:110" s="17" customFormat="1" ht="66" x14ac:dyDescent="0.25">
      <c r="A151" s="104"/>
      <c r="B151" s="44" t="s">
        <v>329</v>
      </c>
      <c r="C151" s="41">
        <f t="shared" si="30"/>
        <v>0</v>
      </c>
      <c r="D151" s="41">
        <v>0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104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9"/>
    </row>
    <row r="152" spans="1:110" s="17" customFormat="1" x14ac:dyDescent="0.25">
      <c r="A152" s="102" t="s">
        <v>473</v>
      </c>
      <c r="B152" s="44" t="s">
        <v>330</v>
      </c>
      <c r="C152" s="41">
        <f t="shared" si="30"/>
        <v>0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102" t="s">
        <v>333</v>
      </c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9"/>
    </row>
    <row r="153" spans="1:110" s="17" customFormat="1" ht="165" x14ac:dyDescent="0.25">
      <c r="A153" s="103"/>
      <c r="B153" s="42" t="s">
        <v>452</v>
      </c>
      <c r="C153" s="41">
        <f t="shared" si="30"/>
        <v>0</v>
      </c>
      <c r="D153" s="41">
        <v>0</v>
      </c>
      <c r="E153" s="41">
        <v>0</v>
      </c>
      <c r="F153" s="41">
        <v>0</v>
      </c>
      <c r="G153" s="41">
        <v>0</v>
      </c>
      <c r="H153" s="41">
        <v>0</v>
      </c>
      <c r="I153" s="41">
        <v>0</v>
      </c>
      <c r="J153" s="41">
        <v>0</v>
      </c>
      <c r="K153" s="103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9"/>
    </row>
    <row r="154" spans="1:110" s="17" customFormat="1" ht="69.75" customHeight="1" x14ac:dyDescent="0.25">
      <c r="A154" s="104"/>
      <c r="B154" s="44" t="s">
        <v>329</v>
      </c>
      <c r="C154" s="41">
        <f t="shared" si="30"/>
        <v>0</v>
      </c>
      <c r="D154" s="41">
        <v>0</v>
      </c>
      <c r="E154" s="41">
        <v>0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104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9"/>
    </row>
    <row r="155" spans="1:110" s="17" customFormat="1" ht="39.75" customHeight="1" x14ac:dyDescent="0.25">
      <c r="A155" s="102" t="s">
        <v>500</v>
      </c>
      <c r="B155" s="44" t="s">
        <v>330</v>
      </c>
      <c r="C155" s="41">
        <f t="shared" si="30"/>
        <v>0</v>
      </c>
      <c r="D155" s="41">
        <v>0</v>
      </c>
      <c r="E155" s="41"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102" t="s">
        <v>333</v>
      </c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9"/>
    </row>
    <row r="156" spans="1:110" s="17" customFormat="1" ht="165" x14ac:dyDescent="0.25">
      <c r="A156" s="103"/>
      <c r="B156" s="42" t="s">
        <v>451</v>
      </c>
      <c r="C156" s="41">
        <f t="shared" ref="C156:C187" si="33">D156+E156+F156+G156+H156+I156+J156</f>
        <v>0</v>
      </c>
      <c r="D156" s="41">
        <v>0</v>
      </c>
      <c r="E156" s="41">
        <v>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103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9"/>
    </row>
    <row r="157" spans="1:110" s="17" customFormat="1" ht="70.5" customHeight="1" x14ac:dyDescent="0.25">
      <c r="A157" s="104"/>
      <c r="B157" s="44" t="s">
        <v>329</v>
      </c>
      <c r="C157" s="41">
        <f t="shared" si="33"/>
        <v>0</v>
      </c>
      <c r="D157" s="41">
        <v>0</v>
      </c>
      <c r="E157" s="41">
        <v>0</v>
      </c>
      <c r="F157" s="41">
        <v>0</v>
      </c>
      <c r="G157" s="41">
        <v>0</v>
      </c>
      <c r="H157" s="41">
        <v>0</v>
      </c>
      <c r="I157" s="41">
        <v>0</v>
      </c>
      <c r="J157" s="41">
        <v>0</v>
      </c>
      <c r="K157" s="104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9"/>
    </row>
    <row r="158" spans="1:110" s="17" customFormat="1" ht="41.25" customHeight="1" x14ac:dyDescent="0.25">
      <c r="A158" s="101" t="s">
        <v>474</v>
      </c>
      <c r="B158" s="44" t="s">
        <v>330</v>
      </c>
      <c r="C158" s="41">
        <f t="shared" si="33"/>
        <v>0</v>
      </c>
      <c r="D158" s="41">
        <v>0</v>
      </c>
      <c r="E158" s="41">
        <v>0</v>
      </c>
      <c r="F158" s="41">
        <v>0</v>
      </c>
      <c r="G158" s="41">
        <v>0</v>
      </c>
      <c r="H158" s="41">
        <v>0</v>
      </c>
      <c r="I158" s="41">
        <v>0</v>
      </c>
      <c r="J158" s="41">
        <v>0</v>
      </c>
      <c r="K158" s="101" t="s">
        <v>364</v>
      </c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9"/>
    </row>
    <row r="159" spans="1:110" s="17" customFormat="1" ht="165" x14ac:dyDescent="0.25">
      <c r="A159" s="101"/>
      <c r="B159" s="42" t="s">
        <v>452</v>
      </c>
      <c r="C159" s="41">
        <f t="shared" si="33"/>
        <v>0</v>
      </c>
      <c r="D159" s="41">
        <v>0</v>
      </c>
      <c r="E159" s="41"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101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9"/>
    </row>
    <row r="160" spans="1:110" s="17" customFormat="1" ht="68.25" customHeight="1" x14ac:dyDescent="0.25">
      <c r="A160" s="101"/>
      <c r="B160" s="44" t="s">
        <v>329</v>
      </c>
      <c r="C160" s="41">
        <f t="shared" si="33"/>
        <v>0</v>
      </c>
      <c r="D160" s="41">
        <v>0</v>
      </c>
      <c r="E160" s="41">
        <v>0</v>
      </c>
      <c r="F160" s="41">
        <v>0</v>
      </c>
      <c r="G160" s="41">
        <v>0</v>
      </c>
      <c r="H160" s="41">
        <v>0</v>
      </c>
      <c r="I160" s="41">
        <v>0</v>
      </c>
      <c r="J160" s="41">
        <v>0</v>
      </c>
      <c r="K160" s="101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9"/>
    </row>
    <row r="161" spans="1:110" s="17" customFormat="1" ht="48" customHeight="1" x14ac:dyDescent="0.25">
      <c r="A161" s="101" t="s">
        <v>475</v>
      </c>
      <c r="B161" s="44" t="s">
        <v>330</v>
      </c>
      <c r="C161" s="41">
        <f t="shared" si="33"/>
        <v>0</v>
      </c>
      <c r="D161" s="41">
        <v>0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  <c r="K161" s="108" t="s">
        <v>331</v>
      </c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9"/>
    </row>
    <row r="162" spans="1:110" s="17" customFormat="1" ht="165" x14ac:dyDescent="0.25">
      <c r="A162" s="101"/>
      <c r="B162" s="42" t="s">
        <v>452</v>
      </c>
      <c r="C162" s="41">
        <f t="shared" si="33"/>
        <v>0</v>
      </c>
      <c r="D162" s="41">
        <v>0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10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9"/>
    </row>
    <row r="163" spans="1:110" s="17" customFormat="1" ht="152.25" customHeight="1" x14ac:dyDescent="0.25">
      <c r="A163" s="101"/>
      <c r="B163" s="44" t="s">
        <v>329</v>
      </c>
      <c r="C163" s="41">
        <f t="shared" si="33"/>
        <v>0</v>
      </c>
      <c r="D163" s="41">
        <v>0</v>
      </c>
      <c r="E163" s="41">
        <v>0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10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9"/>
    </row>
    <row r="164" spans="1:110" s="69" customFormat="1" ht="40.5" customHeight="1" x14ac:dyDescent="0.25">
      <c r="A164" s="99" t="s">
        <v>370</v>
      </c>
      <c r="B164" s="58" t="s">
        <v>330</v>
      </c>
      <c r="C164" s="59">
        <f t="shared" si="33"/>
        <v>0</v>
      </c>
      <c r="D164" s="59">
        <v>0</v>
      </c>
      <c r="E164" s="59">
        <v>0</v>
      </c>
      <c r="F164" s="59">
        <v>0</v>
      </c>
      <c r="G164" s="59">
        <v>0</v>
      </c>
      <c r="H164" s="59">
        <v>0</v>
      </c>
      <c r="I164" s="59">
        <v>0</v>
      </c>
      <c r="J164" s="59">
        <v>0</v>
      </c>
      <c r="K164" s="100" t="s">
        <v>441</v>
      </c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  <c r="CI164" s="67"/>
      <c r="CJ164" s="67"/>
      <c r="CK164" s="67"/>
      <c r="CL164" s="67"/>
      <c r="CM164" s="67"/>
      <c r="CN164" s="67"/>
      <c r="CO164" s="67"/>
      <c r="CP164" s="67"/>
      <c r="CQ164" s="67"/>
      <c r="CR164" s="67"/>
      <c r="CS164" s="67"/>
      <c r="CT164" s="67"/>
      <c r="CU164" s="67"/>
      <c r="CV164" s="67"/>
      <c r="CW164" s="67"/>
      <c r="CX164" s="67"/>
      <c r="CY164" s="67"/>
      <c r="CZ164" s="67"/>
      <c r="DA164" s="67"/>
      <c r="DB164" s="67"/>
      <c r="DC164" s="67"/>
      <c r="DD164" s="67"/>
      <c r="DE164" s="67"/>
      <c r="DF164" s="68"/>
    </row>
    <row r="165" spans="1:110" s="69" customFormat="1" ht="165" x14ac:dyDescent="0.25">
      <c r="A165" s="99"/>
      <c r="B165" s="66" t="s">
        <v>451</v>
      </c>
      <c r="C165" s="59">
        <f t="shared" si="33"/>
        <v>0</v>
      </c>
      <c r="D165" s="59">
        <v>0</v>
      </c>
      <c r="E165" s="59">
        <v>0</v>
      </c>
      <c r="F165" s="59">
        <v>0</v>
      </c>
      <c r="G165" s="59">
        <v>0</v>
      </c>
      <c r="H165" s="59">
        <v>0</v>
      </c>
      <c r="I165" s="59">
        <v>0</v>
      </c>
      <c r="J165" s="59">
        <v>0</v>
      </c>
      <c r="K165" s="100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  <c r="CI165" s="67"/>
      <c r="CJ165" s="67"/>
      <c r="CK165" s="67"/>
      <c r="CL165" s="67"/>
      <c r="CM165" s="67"/>
      <c r="CN165" s="67"/>
      <c r="CO165" s="67"/>
      <c r="CP165" s="67"/>
      <c r="CQ165" s="67"/>
      <c r="CR165" s="67"/>
      <c r="CS165" s="67"/>
      <c r="CT165" s="67"/>
      <c r="CU165" s="67"/>
      <c r="CV165" s="67"/>
      <c r="CW165" s="67"/>
      <c r="CX165" s="67"/>
      <c r="CY165" s="67"/>
      <c r="CZ165" s="67"/>
      <c r="DA165" s="67"/>
      <c r="DB165" s="67"/>
      <c r="DC165" s="67"/>
      <c r="DD165" s="67"/>
      <c r="DE165" s="67"/>
      <c r="DF165" s="68"/>
    </row>
    <row r="166" spans="1:110" s="69" customFormat="1" ht="93.75" customHeight="1" x14ac:dyDescent="0.25">
      <c r="A166" s="99"/>
      <c r="B166" s="58" t="s">
        <v>329</v>
      </c>
      <c r="C166" s="59">
        <f t="shared" si="33"/>
        <v>0</v>
      </c>
      <c r="D166" s="59">
        <v>0</v>
      </c>
      <c r="E166" s="59">
        <v>0</v>
      </c>
      <c r="F166" s="59">
        <v>0</v>
      </c>
      <c r="G166" s="59">
        <v>0</v>
      </c>
      <c r="H166" s="59">
        <v>0</v>
      </c>
      <c r="I166" s="59">
        <v>0</v>
      </c>
      <c r="J166" s="59">
        <v>0</v>
      </c>
      <c r="K166" s="100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  <c r="CI166" s="67"/>
      <c r="CJ166" s="67"/>
      <c r="CK166" s="67"/>
      <c r="CL166" s="67"/>
      <c r="CM166" s="67"/>
      <c r="CN166" s="67"/>
      <c r="CO166" s="67"/>
      <c r="CP166" s="67"/>
      <c r="CQ166" s="67"/>
      <c r="CR166" s="67"/>
      <c r="CS166" s="67"/>
      <c r="CT166" s="67"/>
      <c r="CU166" s="67"/>
      <c r="CV166" s="67"/>
      <c r="CW166" s="67"/>
      <c r="CX166" s="67"/>
      <c r="CY166" s="67"/>
      <c r="CZ166" s="67"/>
      <c r="DA166" s="67"/>
      <c r="DB166" s="67"/>
      <c r="DC166" s="67"/>
      <c r="DD166" s="67"/>
      <c r="DE166" s="67"/>
      <c r="DF166" s="68"/>
    </row>
    <row r="167" spans="1:110" s="17" customFormat="1" ht="32.25" customHeight="1" x14ac:dyDescent="0.25">
      <c r="A167" s="101" t="s">
        <v>344</v>
      </c>
      <c r="B167" s="44" t="s">
        <v>330</v>
      </c>
      <c r="C167" s="41">
        <f t="shared" si="33"/>
        <v>0</v>
      </c>
      <c r="D167" s="41">
        <v>0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41">
        <v>0</v>
      </c>
      <c r="K167" s="108" t="s">
        <v>442</v>
      </c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18"/>
      <c r="BU167" s="18"/>
      <c r="BV167" s="18"/>
      <c r="BW167" s="18"/>
      <c r="BX167" s="18"/>
      <c r="BY167" s="18"/>
      <c r="BZ167" s="18"/>
      <c r="CA167" s="18"/>
      <c r="CB167" s="18"/>
      <c r="CC167" s="18"/>
      <c r="CD167" s="18"/>
      <c r="CE167" s="18"/>
      <c r="CF167" s="18"/>
      <c r="CG167" s="18"/>
      <c r="CH167" s="18"/>
      <c r="CI167" s="18"/>
      <c r="CJ167" s="18"/>
      <c r="CK167" s="18"/>
      <c r="CL167" s="18"/>
      <c r="CM167" s="18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9"/>
    </row>
    <row r="168" spans="1:110" s="17" customFormat="1" ht="165" x14ac:dyDescent="0.25">
      <c r="A168" s="101"/>
      <c r="B168" s="42" t="s">
        <v>451</v>
      </c>
      <c r="C168" s="41">
        <f t="shared" si="33"/>
        <v>0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10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9"/>
    </row>
    <row r="169" spans="1:110" s="17" customFormat="1" ht="65.25" customHeight="1" x14ac:dyDescent="0.25">
      <c r="A169" s="101"/>
      <c r="B169" s="44" t="s">
        <v>329</v>
      </c>
      <c r="C169" s="41">
        <f t="shared" si="33"/>
        <v>0</v>
      </c>
      <c r="D169" s="41">
        <v>0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10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9"/>
    </row>
    <row r="170" spans="1:110" s="17" customFormat="1" ht="84.75" customHeight="1" x14ac:dyDescent="0.25">
      <c r="A170" s="101" t="s">
        <v>476</v>
      </c>
      <c r="B170" s="44" t="s">
        <v>330</v>
      </c>
      <c r="C170" s="41">
        <f t="shared" si="33"/>
        <v>0</v>
      </c>
      <c r="D170" s="41">
        <v>0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109" t="s">
        <v>444</v>
      </c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9"/>
    </row>
    <row r="171" spans="1:110" s="17" customFormat="1" ht="165" x14ac:dyDescent="0.25">
      <c r="A171" s="101"/>
      <c r="B171" s="42" t="s">
        <v>454</v>
      </c>
      <c r="C171" s="41">
        <f t="shared" si="33"/>
        <v>0</v>
      </c>
      <c r="D171" s="41">
        <v>0</v>
      </c>
      <c r="E171" s="41"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  <c r="K171" s="110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9"/>
    </row>
    <row r="172" spans="1:110" s="17" customFormat="1" ht="121.5" customHeight="1" x14ac:dyDescent="0.25">
      <c r="A172" s="101"/>
      <c r="B172" s="44" t="s">
        <v>329</v>
      </c>
      <c r="C172" s="41">
        <f t="shared" si="33"/>
        <v>0</v>
      </c>
      <c r="D172" s="41">
        <v>0</v>
      </c>
      <c r="E172" s="41">
        <v>0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111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9"/>
    </row>
    <row r="173" spans="1:110" s="17" customFormat="1" ht="85.5" customHeight="1" x14ac:dyDescent="0.25">
      <c r="A173" s="102" t="s">
        <v>502</v>
      </c>
      <c r="B173" s="44" t="s">
        <v>330</v>
      </c>
      <c r="C173" s="41">
        <f t="shared" si="33"/>
        <v>0</v>
      </c>
      <c r="D173" s="41">
        <v>0</v>
      </c>
      <c r="E173" s="41">
        <v>0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109" t="s">
        <v>443</v>
      </c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9"/>
    </row>
    <row r="174" spans="1:110" s="17" customFormat="1" ht="165" x14ac:dyDescent="0.25">
      <c r="A174" s="136"/>
      <c r="B174" s="44" t="s">
        <v>451</v>
      </c>
      <c r="C174" s="41">
        <f t="shared" si="33"/>
        <v>0</v>
      </c>
      <c r="D174" s="41">
        <v>0</v>
      </c>
      <c r="E174" s="41">
        <v>0</v>
      </c>
      <c r="F174" s="41">
        <v>0</v>
      </c>
      <c r="G174" s="41">
        <v>0</v>
      </c>
      <c r="H174" s="41">
        <v>0</v>
      </c>
      <c r="I174" s="41">
        <v>0</v>
      </c>
      <c r="J174" s="41">
        <v>0</v>
      </c>
      <c r="K174" s="136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9"/>
    </row>
    <row r="175" spans="1:110" s="17" customFormat="1" ht="117" customHeight="1" x14ac:dyDescent="0.25">
      <c r="A175" s="137"/>
      <c r="B175" s="44" t="s">
        <v>329</v>
      </c>
      <c r="C175" s="41">
        <f t="shared" si="33"/>
        <v>0</v>
      </c>
      <c r="D175" s="41">
        <v>0</v>
      </c>
      <c r="E175" s="41">
        <v>0</v>
      </c>
      <c r="F175" s="41">
        <v>0</v>
      </c>
      <c r="G175" s="41">
        <v>0</v>
      </c>
      <c r="H175" s="41">
        <v>0</v>
      </c>
      <c r="I175" s="41">
        <v>0</v>
      </c>
      <c r="J175" s="41">
        <v>0</v>
      </c>
      <c r="K175" s="137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9"/>
    </row>
    <row r="176" spans="1:110" s="17" customFormat="1" ht="47.25" customHeight="1" x14ac:dyDescent="0.25">
      <c r="A176" s="101" t="s">
        <v>477</v>
      </c>
      <c r="B176" s="44" t="s">
        <v>330</v>
      </c>
      <c r="C176" s="41">
        <f t="shared" si="33"/>
        <v>0</v>
      </c>
      <c r="D176" s="41">
        <v>0</v>
      </c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109" t="s">
        <v>445</v>
      </c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9"/>
    </row>
    <row r="177" spans="1:110" s="17" customFormat="1" ht="165" x14ac:dyDescent="0.25">
      <c r="A177" s="101"/>
      <c r="B177" s="42" t="s">
        <v>455</v>
      </c>
      <c r="C177" s="41">
        <f t="shared" si="33"/>
        <v>0</v>
      </c>
      <c r="D177" s="41">
        <v>0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  <c r="K177" s="110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9"/>
    </row>
    <row r="178" spans="1:110" s="17" customFormat="1" ht="105.75" customHeight="1" x14ac:dyDescent="0.25">
      <c r="A178" s="101"/>
      <c r="B178" s="44" t="s">
        <v>329</v>
      </c>
      <c r="C178" s="41">
        <f t="shared" si="33"/>
        <v>0</v>
      </c>
      <c r="D178" s="41">
        <v>0</v>
      </c>
      <c r="E178" s="41"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111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9"/>
    </row>
    <row r="179" spans="1:110" s="17" customFormat="1" ht="166.5" customHeight="1" x14ac:dyDescent="0.25">
      <c r="A179" s="101" t="s">
        <v>501</v>
      </c>
      <c r="B179" s="44" t="s">
        <v>330</v>
      </c>
      <c r="C179" s="41">
        <f t="shared" si="33"/>
        <v>0</v>
      </c>
      <c r="D179" s="41">
        <v>0</v>
      </c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108" t="s">
        <v>446</v>
      </c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9"/>
    </row>
    <row r="180" spans="1:110" s="17" customFormat="1" ht="164.25" customHeight="1" x14ac:dyDescent="0.25">
      <c r="A180" s="101"/>
      <c r="B180" s="42" t="s">
        <v>328</v>
      </c>
      <c r="C180" s="41">
        <f t="shared" si="33"/>
        <v>0</v>
      </c>
      <c r="D180" s="41">
        <v>0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10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9"/>
    </row>
    <row r="181" spans="1:110" s="17" customFormat="1" ht="223.5" customHeight="1" x14ac:dyDescent="0.25">
      <c r="A181" s="101"/>
      <c r="B181" s="44" t="s">
        <v>329</v>
      </c>
      <c r="C181" s="41">
        <f t="shared" si="33"/>
        <v>0</v>
      </c>
      <c r="D181" s="41">
        <v>0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10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9"/>
    </row>
    <row r="182" spans="1:110" s="17" customFormat="1" ht="87.75" customHeight="1" x14ac:dyDescent="0.25">
      <c r="A182" s="101" t="s">
        <v>485</v>
      </c>
      <c r="B182" s="44" t="s">
        <v>330</v>
      </c>
      <c r="C182" s="41">
        <f t="shared" si="33"/>
        <v>0</v>
      </c>
      <c r="D182" s="41">
        <v>0</v>
      </c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108" t="s">
        <v>348</v>
      </c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9"/>
    </row>
    <row r="183" spans="1:110" s="17" customFormat="1" ht="180" customHeight="1" x14ac:dyDescent="0.25">
      <c r="A183" s="101"/>
      <c r="B183" s="42" t="s">
        <v>456</v>
      </c>
      <c r="C183" s="41">
        <f t="shared" si="33"/>
        <v>0</v>
      </c>
      <c r="D183" s="41">
        <v>0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10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/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9"/>
    </row>
    <row r="184" spans="1:110" s="17" customFormat="1" ht="339" customHeight="1" x14ac:dyDescent="0.25">
      <c r="A184" s="101"/>
      <c r="B184" s="44" t="s">
        <v>329</v>
      </c>
      <c r="C184" s="41">
        <f t="shared" si="33"/>
        <v>0</v>
      </c>
      <c r="D184" s="41">
        <v>0</v>
      </c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10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9"/>
    </row>
    <row r="185" spans="1:110" s="17" customFormat="1" ht="47.25" customHeight="1" x14ac:dyDescent="0.25">
      <c r="A185" s="102" t="s">
        <v>349</v>
      </c>
      <c r="B185" s="44" t="s">
        <v>330</v>
      </c>
      <c r="C185" s="41">
        <f t="shared" si="33"/>
        <v>0</v>
      </c>
      <c r="D185" s="41"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109" t="s">
        <v>447</v>
      </c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9"/>
    </row>
    <row r="186" spans="1:110" s="17" customFormat="1" ht="165" x14ac:dyDescent="0.25">
      <c r="A186" s="136"/>
      <c r="B186" s="44" t="s">
        <v>451</v>
      </c>
      <c r="C186" s="41">
        <f t="shared" si="33"/>
        <v>0</v>
      </c>
      <c r="D186" s="41">
        <v>0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136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9"/>
    </row>
    <row r="187" spans="1:110" s="17" customFormat="1" ht="87.75" customHeight="1" x14ac:dyDescent="0.25">
      <c r="A187" s="137"/>
      <c r="B187" s="44" t="s">
        <v>329</v>
      </c>
      <c r="C187" s="41">
        <f t="shared" si="33"/>
        <v>0</v>
      </c>
      <c r="D187" s="41">
        <v>0</v>
      </c>
      <c r="E187" s="41">
        <v>0</v>
      </c>
      <c r="F187" s="41">
        <v>0</v>
      </c>
      <c r="G187" s="41">
        <v>0</v>
      </c>
      <c r="H187" s="41">
        <v>0</v>
      </c>
      <c r="I187" s="41">
        <v>0</v>
      </c>
      <c r="J187" s="41">
        <v>0</v>
      </c>
      <c r="K187" s="137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9"/>
    </row>
    <row r="188" spans="1:110" s="17" customFormat="1" ht="63" customHeight="1" x14ac:dyDescent="0.25">
      <c r="A188" s="112" t="s">
        <v>478</v>
      </c>
      <c r="B188" s="44" t="s">
        <v>330</v>
      </c>
      <c r="C188" s="61">
        <f>D188+E188+F188</f>
        <v>791470.69</v>
      </c>
      <c r="D188" s="61">
        <v>471470.69</v>
      </c>
      <c r="E188" s="61">
        <v>160000</v>
      </c>
      <c r="F188" s="61">
        <v>160000</v>
      </c>
      <c r="G188" s="41">
        <v>0</v>
      </c>
      <c r="H188" s="41">
        <v>0</v>
      </c>
      <c r="I188" s="41">
        <v>0</v>
      </c>
      <c r="J188" s="41">
        <v>0</v>
      </c>
      <c r="K188" s="103" t="s">
        <v>347</v>
      </c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9"/>
    </row>
    <row r="189" spans="1:110" s="17" customFormat="1" ht="165" x14ac:dyDescent="0.25">
      <c r="A189" s="113"/>
      <c r="B189" s="44" t="s">
        <v>452</v>
      </c>
      <c r="C189" s="61">
        <v>0</v>
      </c>
      <c r="D189" s="61">
        <v>0</v>
      </c>
      <c r="E189" s="61">
        <v>0</v>
      </c>
      <c r="F189" s="61">
        <v>0</v>
      </c>
      <c r="G189" s="41">
        <v>0</v>
      </c>
      <c r="H189" s="41">
        <v>0</v>
      </c>
      <c r="I189" s="41">
        <v>0</v>
      </c>
      <c r="J189" s="41">
        <v>0</v>
      </c>
      <c r="K189" s="103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9"/>
    </row>
    <row r="190" spans="1:110" s="17" customFormat="1" ht="79.5" customHeight="1" x14ac:dyDescent="0.25">
      <c r="A190" s="113"/>
      <c r="B190" s="44" t="s">
        <v>329</v>
      </c>
      <c r="C190" s="61">
        <f>D190+E190+F190</f>
        <v>791470.69</v>
      </c>
      <c r="D190" s="61">
        <v>471470.69</v>
      </c>
      <c r="E190" s="61">
        <v>160000</v>
      </c>
      <c r="F190" s="61">
        <v>160000</v>
      </c>
      <c r="G190" s="41">
        <v>0</v>
      </c>
      <c r="H190" s="41">
        <v>0</v>
      </c>
      <c r="I190" s="41">
        <v>0</v>
      </c>
      <c r="J190" s="41">
        <v>0</v>
      </c>
      <c r="K190" s="104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9"/>
    </row>
    <row r="191" spans="1:110" s="17" customFormat="1" ht="79.5" customHeight="1" x14ac:dyDescent="0.25">
      <c r="A191" s="105" t="s">
        <v>486</v>
      </c>
      <c r="B191" s="60" t="s">
        <v>330</v>
      </c>
      <c r="C191" s="41">
        <f t="shared" ref="C191:J191" si="34">C193+C192</f>
        <v>0</v>
      </c>
      <c r="D191" s="41">
        <f t="shared" si="34"/>
        <v>0</v>
      </c>
      <c r="E191" s="41">
        <f t="shared" si="34"/>
        <v>0</v>
      </c>
      <c r="F191" s="41">
        <f t="shared" si="34"/>
        <v>0</v>
      </c>
      <c r="G191" s="41">
        <f t="shared" si="34"/>
        <v>0</v>
      </c>
      <c r="H191" s="41">
        <f t="shared" si="34"/>
        <v>0</v>
      </c>
      <c r="I191" s="41">
        <f t="shared" si="34"/>
        <v>0</v>
      </c>
      <c r="J191" s="41">
        <f t="shared" si="34"/>
        <v>0</v>
      </c>
      <c r="K191" s="102" t="s">
        <v>347</v>
      </c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/>
      <c r="BT191" s="18"/>
      <c r="BU191" s="18"/>
      <c r="BV191" s="18"/>
      <c r="BW191" s="18"/>
      <c r="BX191" s="18"/>
      <c r="BY191" s="18"/>
      <c r="BZ191" s="18"/>
      <c r="CA191" s="18"/>
      <c r="CB191" s="18"/>
      <c r="CC191" s="18"/>
      <c r="CD191" s="18"/>
      <c r="CE191" s="18"/>
      <c r="CF191" s="18"/>
      <c r="CG191" s="18"/>
      <c r="CH191" s="18"/>
      <c r="CI191" s="18"/>
      <c r="CJ191" s="18"/>
      <c r="CK191" s="18"/>
      <c r="CL191" s="18"/>
      <c r="CM191" s="18"/>
      <c r="CN191" s="18"/>
      <c r="CO191" s="18"/>
      <c r="CP191" s="18"/>
      <c r="CQ191" s="18"/>
      <c r="CR191" s="18"/>
      <c r="CS191" s="18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9"/>
    </row>
    <row r="192" spans="1:110" s="17" customFormat="1" ht="165" x14ac:dyDescent="0.25">
      <c r="A192" s="106"/>
      <c r="B192" s="60" t="s">
        <v>451</v>
      </c>
      <c r="C192" s="41">
        <v>0</v>
      </c>
      <c r="D192" s="41">
        <v>0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103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9"/>
    </row>
    <row r="193" spans="1:110" s="17" customFormat="1" ht="165.75" customHeight="1" x14ac:dyDescent="0.25">
      <c r="A193" s="107"/>
      <c r="B193" s="60" t="s">
        <v>329</v>
      </c>
      <c r="C193" s="41">
        <v>0</v>
      </c>
      <c r="D193" s="41">
        <v>0</v>
      </c>
      <c r="E193" s="41">
        <v>0</v>
      </c>
      <c r="F193" s="41">
        <v>0</v>
      </c>
      <c r="G193" s="41">
        <v>0</v>
      </c>
      <c r="H193" s="41">
        <v>0</v>
      </c>
      <c r="I193" s="41">
        <v>0</v>
      </c>
      <c r="J193" s="41">
        <v>0</v>
      </c>
      <c r="K193" s="104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9"/>
    </row>
    <row r="194" spans="1:110" s="17" customFormat="1" ht="79.5" customHeight="1" x14ac:dyDescent="0.25">
      <c r="A194" s="105" t="s">
        <v>503</v>
      </c>
      <c r="B194" s="65" t="s">
        <v>330</v>
      </c>
      <c r="C194" s="41">
        <f t="shared" ref="C194:J194" si="35">C196+C195</f>
        <v>0</v>
      </c>
      <c r="D194" s="41">
        <f t="shared" si="35"/>
        <v>0</v>
      </c>
      <c r="E194" s="41">
        <f t="shared" si="35"/>
        <v>0</v>
      </c>
      <c r="F194" s="41">
        <f t="shared" si="35"/>
        <v>0</v>
      </c>
      <c r="G194" s="41">
        <f t="shared" si="35"/>
        <v>0</v>
      </c>
      <c r="H194" s="41">
        <f t="shared" si="35"/>
        <v>0</v>
      </c>
      <c r="I194" s="41">
        <f t="shared" si="35"/>
        <v>0</v>
      </c>
      <c r="J194" s="41">
        <f t="shared" si="35"/>
        <v>0</v>
      </c>
      <c r="K194" s="102" t="s">
        <v>339</v>
      </c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9"/>
    </row>
    <row r="195" spans="1:110" s="17" customFormat="1" ht="165" x14ac:dyDescent="0.25">
      <c r="A195" s="106"/>
      <c r="B195" s="65" t="s">
        <v>451</v>
      </c>
      <c r="C195" s="41">
        <v>0</v>
      </c>
      <c r="D195" s="41">
        <v>0</v>
      </c>
      <c r="E195" s="41">
        <v>0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  <c r="K195" s="103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18"/>
      <c r="BU195" s="18"/>
      <c r="BV195" s="18"/>
      <c r="BW195" s="18"/>
      <c r="BX195" s="18"/>
      <c r="BY195" s="18"/>
      <c r="BZ195" s="18"/>
      <c r="CA195" s="18"/>
      <c r="CB195" s="18"/>
      <c r="CC195" s="18"/>
      <c r="CD195" s="18"/>
      <c r="CE195" s="18"/>
      <c r="CF195" s="18"/>
      <c r="CG195" s="18"/>
      <c r="CH195" s="18"/>
      <c r="CI195" s="18"/>
      <c r="CJ195" s="18"/>
      <c r="CK195" s="18"/>
      <c r="CL195" s="18"/>
      <c r="CM195" s="18"/>
      <c r="CN195" s="18"/>
      <c r="CO195" s="18"/>
      <c r="CP195" s="18"/>
      <c r="CQ195" s="18"/>
      <c r="CR195" s="18"/>
      <c r="CS195" s="18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9"/>
    </row>
    <row r="196" spans="1:110" s="17" customFormat="1" ht="72" customHeight="1" x14ac:dyDescent="0.25">
      <c r="A196" s="107"/>
      <c r="B196" s="65" t="s">
        <v>329</v>
      </c>
      <c r="C196" s="41">
        <v>0</v>
      </c>
      <c r="D196" s="41">
        <v>0</v>
      </c>
      <c r="E196" s="41">
        <v>0</v>
      </c>
      <c r="F196" s="41">
        <v>0</v>
      </c>
      <c r="G196" s="41">
        <v>0</v>
      </c>
      <c r="H196" s="41">
        <v>0</v>
      </c>
      <c r="I196" s="41">
        <v>0</v>
      </c>
      <c r="J196" s="41">
        <v>0</v>
      </c>
      <c r="K196" s="104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  <c r="CA196" s="18"/>
      <c r="CB196" s="18"/>
      <c r="CC196" s="18"/>
      <c r="CD196" s="18"/>
      <c r="CE196" s="18"/>
      <c r="CF196" s="18"/>
      <c r="CG196" s="18"/>
      <c r="CH196" s="18"/>
      <c r="CI196" s="18"/>
      <c r="CJ196" s="18"/>
      <c r="CK196" s="18"/>
      <c r="CL196" s="18"/>
      <c r="CM196" s="18"/>
      <c r="CN196" s="18"/>
      <c r="CO196" s="18"/>
      <c r="CP196" s="18"/>
      <c r="CQ196" s="18"/>
      <c r="CR196" s="18"/>
      <c r="CS196" s="18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9"/>
    </row>
    <row r="197" spans="1:110" s="17" customFormat="1" ht="47.25" customHeight="1" x14ac:dyDescent="0.25">
      <c r="A197" s="102" t="s">
        <v>479</v>
      </c>
      <c r="B197" s="33" t="s">
        <v>330</v>
      </c>
      <c r="C197" s="54">
        <f>SUM(D197:J197)</f>
        <v>394127142.82999998</v>
      </c>
      <c r="D197" s="61">
        <f t="shared" ref="D197:J197" si="36">D198+D199</f>
        <v>59535623.960000001</v>
      </c>
      <c r="E197" s="61">
        <f t="shared" si="36"/>
        <v>55201513.299999997</v>
      </c>
      <c r="F197" s="61">
        <f t="shared" si="36"/>
        <v>55170005.57</v>
      </c>
      <c r="G197" s="61">
        <f t="shared" si="36"/>
        <v>54400000</v>
      </c>
      <c r="H197" s="61">
        <f t="shared" si="36"/>
        <v>55390000</v>
      </c>
      <c r="I197" s="61">
        <f t="shared" si="36"/>
        <v>56760000</v>
      </c>
      <c r="J197" s="41">
        <f t="shared" si="36"/>
        <v>57670000</v>
      </c>
      <c r="K197" s="70" t="s">
        <v>197</v>
      </c>
      <c r="L197" s="72"/>
      <c r="M197" s="9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  <c r="CO197" s="18"/>
      <c r="CP197" s="18"/>
      <c r="CQ197" s="18"/>
      <c r="CR197" s="18"/>
      <c r="CS197" s="18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9"/>
    </row>
    <row r="198" spans="1:110" s="17" customFormat="1" ht="140.25" customHeight="1" x14ac:dyDescent="0.25">
      <c r="A198" s="103"/>
      <c r="B198" s="33" t="s">
        <v>452</v>
      </c>
      <c r="C198" s="53">
        <f>D198+E198+F198+G198+H198+I198+J198</f>
        <v>289918800</v>
      </c>
      <c r="D198" s="61">
        <f>D17+D20+D23+D26+D29+D47+D50+D53+D56+D59+D62+D65+D68+D71+D74+D86+D89+D92+D95+D98+D101+D104+D107+D111+D114+D117+D120+D123+D126+D129+D132+D159+D162+D165+D171+D174+D177+D180+D183+D186</f>
        <v>46839600</v>
      </c>
      <c r="E198" s="61">
        <f t="shared" ref="E198:J198" si="37">E17+E20+E23+E26+E29+E47+E50+E53+E56+E59+E62+E65+E68+E71+E74+E86+E89+E92+E95+E98+E101+E104+E107+E111+E114+E117+E120+E123+E126+E129+E132+E159+E162+E165+E171+E174+E177+E180+E183+E186+E189</f>
        <v>46839600</v>
      </c>
      <c r="F198" s="61">
        <f t="shared" si="37"/>
        <v>46839600</v>
      </c>
      <c r="G198" s="61">
        <f t="shared" si="37"/>
        <v>37350000</v>
      </c>
      <c r="H198" s="61">
        <f t="shared" si="37"/>
        <v>37350000</v>
      </c>
      <c r="I198" s="61">
        <f t="shared" si="37"/>
        <v>37350000</v>
      </c>
      <c r="J198" s="41">
        <f t="shared" si="37"/>
        <v>37350000</v>
      </c>
      <c r="K198" s="70" t="s">
        <v>197</v>
      </c>
      <c r="L198" s="18"/>
      <c r="M198" s="9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18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9"/>
    </row>
    <row r="199" spans="1:110" s="17" customFormat="1" ht="75.75" customHeight="1" x14ac:dyDescent="0.25">
      <c r="A199" s="104"/>
      <c r="B199" s="35" t="s">
        <v>329</v>
      </c>
      <c r="C199" s="41">
        <f t="shared" ref="C199:C217" si="38">D199+E199+F199+G199+H199+I199+J199</f>
        <v>104208342.83</v>
      </c>
      <c r="D199" s="61">
        <f>D18+D21+D24+D27+D30+D48+D51+D54+D57+D60+D63+D66+D69+D72+D75+D87+D90+D93+D96+D99+D102+D105+D108+D112+D115+D118+D121+D124+D127+D130+D133+D160+D163+D166+D169+D172+D175+D178+D181+D184+D187+D190</f>
        <v>12696023.960000001</v>
      </c>
      <c r="E199" s="61">
        <f t="shared" ref="E199:J199" si="39">E18+E21+E24+E27+E30+E48+E51+E54+E57+E60+E63+E66+E69+E72+E75+E87+E90+E93+E96+E99+E102+E105+E108+E112+E115+E118+E121+E124+E127+E130+E133+E160+E163+E166+E169+E172+E175+E178+E181+E184+E187+E190</f>
        <v>8361913.2999999998</v>
      </c>
      <c r="F199" s="41">
        <f>F18+F21+F24+F27+F30+F48+F51+F54+F57+F60+F63+F66+F69+F72+F75+F87+F90+F93+F96+F99+F102+F105+F108+F112+F115+F118+F121+F124+F127+F130+F133+F160+F163+F166+F169+F172+F175+F178+F181+F184+F187+F190</f>
        <v>8330405.5700000003</v>
      </c>
      <c r="G199" s="61">
        <f t="shared" si="39"/>
        <v>17050000</v>
      </c>
      <c r="H199" s="61">
        <f t="shared" si="39"/>
        <v>18040000</v>
      </c>
      <c r="I199" s="61">
        <f t="shared" si="39"/>
        <v>19410000</v>
      </c>
      <c r="J199" s="41">
        <f t="shared" si="39"/>
        <v>20320000</v>
      </c>
      <c r="K199" s="70" t="s">
        <v>197</v>
      </c>
      <c r="L199" s="72"/>
      <c r="M199" s="9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  <c r="CA199" s="18"/>
      <c r="CB199" s="18"/>
      <c r="CC199" s="18"/>
      <c r="CD199" s="18"/>
      <c r="CE199" s="18"/>
      <c r="CF199" s="18"/>
      <c r="CG199" s="18"/>
      <c r="CH199" s="18"/>
      <c r="CI199" s="18"/>
      <c r="CJ199" s="18"/>
      <c r="CK199" s="18"/>
      <c r="CL199" s="18"/>
      <c r="CM199" s="18"/>
      <c r="CN199" s="18"/>
      <c r="CO199" s="18"/>
      <c r="CP199" s="18"/>
      <c r="CQ199" s="18"/>
      <c r="CR199" s="18"/>
      <c r="CS199" s="18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9"/>
    </row>
    <row r="200" spans="1:110" x14ac:dyDescent="0.25">
      <c r="A200" s="138" t="s">
        <v>504</v>
      </c>
      <c r="B200" s="58" t="s">
        <v>330</v>
      </c>
      <c r="C200" s="59">
        <f t="shared" si="38"/>
        <v>53686100.810000002</v>
      </c>
      <c r="D200" s="64">
        <f t="shared" ref="D200:J200" si="40">D201+D202</f>
        <v>4601805.75</v>
      </c>
      <c r="E200" s="64">
        <f t="shared" si="40"/>
        <v>4785538.75</v>
      </c>
      <c r="F200" s="59">
        <f t="shared" si="40"/>
        <v>4785538.75</v>
      </c>
      <c r="G200" s="64">
        <f t="shared" si="40"/>
        <v>9360054.3900000006</v>
      </c>
      <c r="H200" s="64">
        <f t="shared" si="40"/>
        <v>9450054.3900000006</v>
      </c>
      <c r="I200" s="64">
        <f t="shared" si="40"/>
        <v>10121554.390000001</v>
      </c>
      <c r="J200" s="64">
        <f t="shared" si="40"/>
        <v>10581554.390000001</v>
      </c>
      <c r="K200" s="70" t="s">
        <v>197</v>
      </c>
      <c r="L200" s="73"/>
      <c r="M200" s="34"/>
      <c r="N200" s="34"/>
    </row>
    <row r="201" spans="1:110" ht="136.5" customHeight="1" x14ac:dyDescent="0.25">
      <c r="A201" s="138"/>
      <c r="B201" s="58" t="s">
        <v>451</v>
      </c>
      <c r="C201" s="59">
        <f t="shared" si="38"/>
        <v>1478732</v>
      </c>
      <c r="D201" s="59">
        <f t="shared" ref="D201:J201" si="41">D17+D20+D23+D101+D177+D180</f>
        <v>167000</v>
      </c>
      <c r="E201" s="59">
        <f t="shared" si="41"/>
        <v>167000</v>
      </c>
      <c r="F201" s="59">
        <f t="shared" si="41"/>
        <v>167000</v>
      </c>
      <c r="G201" s="59">
        <f t="shared" si="41"/>
        <v>244433</v>
      </c>
      <c r="H201" s="59">
        <f t="shared" si="41"/>
        <v>244433</v>
      </c>
      <c r="I201" s="59">
        <f t="shared" si="41"/>
        <v>244433</v>
      </c>
      <c r="J201" s="59">
        <f t="shared" si="41"/>
        <v>244433</v>
      </c>
      <c r="K201" s="70" t="s">
        <v>197</v>
      </c>
    </row>
    <row r="202" spans="1:110" ht="74.25" customHeight="1" x14ac:dyDescent="0.25">
      <c r="A202" s="138"/>
      <c r="B202" s="58" t="s">
        <v>329</v>
      </c>
      <c r="C202" s="59">
        <f t="shared" si="38"/>
        <v>52207368.810000002</v>
      </c>
      <c r="D202" s="59">
        <f t="shared" ref="D202:J202" si="42">D18+D21+D24+D27</f>
        <v>4434805.75</v>
      </c>
      <c r="E202" s="59">
        <f t="shared" si="42"/>
        <v>4618538.75</v>
      </c>
      <c r="F202" s="59">
        <f t="shared" si="42"/>
        <v>4618538.75</v>
      </c>
      <c r="G202" s="59">
        <f t="shared" si="42"/>
        <v>9115621.3900000006</v>
      </c>
      <c r="H202" s="59">
        <f t="shared" si="42"/>
        <v>9205621.3900000006</v>
      </c>
      <c r="I202" s="59">
        <f t="shared" si="42"/>
        <v>9877121.3900000006</v>
      </c>
      <c r="J202" s="59">
        <f t="shared" si="42"/>
        <v>10337121.390000001</v>
      </c>
      <c r="K202" s="46" t="s">
        <v>197</v>
      </c>
    </row>
    <row r="203" spans="1:110" x14ac:dyDescent="0.25">
      <c r="A203" s="129" t="s">
        <v>459</v>
      </c>
      <c r="B203" s="44" t="s">
        <v>330</v>
      </c>
      <c r="C203" s="53">
        <f>D203+E203+F203+G203+H203+I203+J203</f>
        <v>20488107.129999999</v>
      </c>
      <c r="D203" s="41">
        <f t="shared" ref="D203:J203" si="43">D204+D205</f>
        <v>2907036.29</v>
      </c>
      <c r="E203" s="41">
        <f t="shared" si="43"/>
        <v>3351483.06</v>
      </c>
      <c r="F203" s="41">
        <f>F204+F205</f>
        <v>3617129.33</v>
      </c>
      <c r="G203" s="41">
        <f>G204+G205</f>
        <v>3020307.39</v>
      </c>
      <c r="H203" s="41">
        <f t="shared" si="43"/>
        <v>2530717.02</v>
      </c>
      <c r="I203" s="41">
        <f t="shared" si="43"/>
        <v>2530717.02</v>
      </c>
      <c r="J203" s="41">
        <f t="shared" si="43"/>
        <v>2530717.02</v>
      </c>
      <c r="K203" s="46" t="s">
        <v>197</v>
      </c>
    </row>
    <row r="204" spans="1:110" ht="138.75" customHeight="1" x14ac:dyDescent="0.25">
      <c r="A204" s="129"/>
      <c r="B204" s="44" t="s">
        <v>451</v>
      </c>
      <c r="C204" s="76">
        <f>D204+E204+F204+G204+H204+I204+J204</f>
        <v>18398492.129999999</v>
      </c>
      <c r="D204" s="61">
        <f t="shared" ref="D204:E204" si="44">D38+D80</f>
        <v>2118139.4</v>
      </c>
      <c r="E204" s="61">
        <f t="shared" si="44"/>
        <v>2701781.14</v>
      </c>
      <c r="F204" s="61">
        <f>F38+F80</f>
        <v>2966113.14</v>
      </c>
      <c r="G204" s="53">
        <f>G80+G37</f>
        <v>3020307.39</v>
      </c>
      <c r="H204" s="41">
        <f t="shared" ref="H204:J205" si="45">H38+H80</f>
        <v>2530717.02</v>
      </c>
      <c r="I204" s="41">
        <f t="shared" si="45"/>
        <v>2530717.02</v>
      </c>
      <c r="J204" s="41">
        <f t="shared" si="45"/>
        <v>2530717.02</v>
      </c>
      <c r="K204" s="46" t="s">
        <v>197</v>
      </c>
    </row>
    <row r="205" spans="1:110" ht="66" x14ac:dyDescent="0.25">
      <c r="A205" s="129"/>
      <c r="B205" s="44" t="s">
        <v>329</v>
      </c>
      <c r="C205" s="61">
        <f t="shared" si="38"/>
        <v>2089615</v>
      </c>
      <c r="D205" s="64">
        <f>D39+D81+D36</f>
        <v>788896.89</v>
      </c>
      <c r="E205" s="64">
        <f t="shared" ref="E205:F205" si="46">E39+E81+E36</f>
        <v>649701.92000000004</v>
      </c>
      <c r="F205" s="64">
        <f t="shared" si="46"/>
        <v>651016.18999999994</v>
      </c>
      <c r="G205" s="41">
        <f>G39+G81</f>
        <v>0</v>
      </c>
      <c r="H205" s="41">
        <f t="shared" si="45"/>
        <v>0</v>
      </c>
      <c r="I205" s="41">
        <f t="shared" si="45"/>
        <v>0</v>
      </c>
      <c r="J205" s="41">
        <f t="shared" si="45"/>
        <v>0</v>
      </c>
      <c r="K205" s="46" t="s">
        <v>197</v>
      </c>
    </row>
    <row r="206" spans="1:110" x14ac:dyDescent="0.25">
      <c r="A206" s="109" t="s">
        <v>461</v>
      </c>
      <c r="B206" s="44" t="s">
        <v>330</v>
      </c>
      <c r="C206" s="76">
        <f>D206+E206+F206+G206+H206+I206+J206</f>
        <v>15844711.970000001</v>
      </c>
      <c r="D206" s="61">
        <f>D207+D208</f>
        <v>5993902.3099999996</v>
      </c>
      <c r="E206" s="61">
        <f t="shared" ref="E206:J206" si="47">E207+E208</f>
        <v>1958702.31</v>
      </c>
      <c r="F206" s="61">
        <f>F207+F208</f>
        <v>1958602.31</v>
      </c>
      <c r="G206" s="41">
        <f t="shared" si="47"/>
        <v>1483376.26</v>
      </c>
      <c r="H206" s="41">
        <f t="shared" si="47"/>
        <v>1483376.26</v>
      </c>
      <c r="I206" s="41">
        <f t="shared" si="47"/>
        <v>1483376.26</v>
      </c>
      <c r="J206" s="41">
        <f t="shared" si="47"/>
        <v>1483376.26</v>
      </c>
      <c r="K206" s="46" t="s">
        <v>197</v>
      </c>
    </row>
    <row r="207" spans="1:110" ht="104.25" customHeight="1" x14ac:dyDescent="0.25">
      <c r="A207" s="110"/>
      <c r="B207" s="44" t="s">
        <v>457</v>
      </c>
      <c r="C207" s="76">
        <f>D207+E207+F207+G207+H207+I207+J207</f>
        <v>11744711.970000001</v>
      </c>
      <c r="D207" s="76">
        <f>D41+D83</f>
        <v>1893902.31</v>
      </c>
      <c r="E207" s="76">
        <f t="shared" ref="D207:J208" si="48">E41+E83</f>
        <v>1958702.31</v>
      </c>
      <c r="F207" s="76">
        <f>F41+F83</f>
        <v>1958602.31</v>
      </c>
      <c r="G207" s="53">
        <f t="shared" si="48"/>
        <v>1483376.26</v>
      </c>
      <c r="H207" s="53">
        <f t="shared" si="48"/>
        <v>1483376.26</v>
      </c>
      <c r="I207" s="53">
        <f t="shared" si="48"/>
        <v>1483376.26</v>
      </c>
      <c r="J207" s="53">
        <f t="shared" si="48"/>
        <v>1483376.26</v>
      </c>
      <c r="K207" s="46" t="s">
        <v>197</v>
      </c>
    </row>
    <row r="208" spans="1:110" ht="66" x14ac:dyDescent="0.25">
      <c r="A208" s="111"/>
      <c r="B208" s="44" t="s">
        <v>329</v>
      </c>
      <c r="C208" s="61">
        <f t="shared" si="38"/>
        <v>4100000</v>
      </c>
      <c r="D208" s="61">
        <f t="shared" si="48"/>
        <v>4100000</v>
      </c>
      <c r="E208" s="61">
        <f t="shared" si="48"/>
        <v>0</v>
      </c>
      <c r="F208" s="61">
        <f t="shared" si="48"/>
        <v>0</v>
      </c>
      <c r="G208" s="41">
        <f t="shared" si="48"/>
        <v>0</v>
      </c>
      <c r="H208" s="41">
        <f t="shared" si="48"/>
        <v>0</v>
      </c>
      <c r="I208" s="41">
        <f t="shared" si="48"/>
        <v>0</v>
      </c>
      <c r="J208" s="41">
        <f t="shared" si="48"/>
        <v>0</v>
      </c>
      <c r="K208" s="46" t="s">
        <v>197</v>
      </c>
    </row>
    <row r="209" spans="1:13" x14ac:dyDescent="0.25">
      <c r="A209" s="129" t="s">
        <v>458</v>
      </c>
      <c r="B209" s="44" t="s">
        <v>330</v>
      </c>
      <c r="C209" s="61">
        <f t="shared" si="38"/>
        <v>183111107.56999999</v>
      </c>
      <c r="D209" s="61">
        <f t="shared" ref="D209:J209" si="49">D210+D211</f>
        <v>30412515.98</v>
      </c>
      <c r="E209" s="61">
        <f t="shared" si="49"/>
        <v>29945837.239999998</v>
      </c>
      <c r="F209" s="61">
        <f t="shared" si="49"/>
        <v>29945837.239999998</v>
      </c>
      <c r="G209" s="41">
        <f t="shared" si="49"/>
        <v>22834536.5</v>
      </c>
      <c r="H209" s="41">
        <f t="shared" si="49"/>
        <v>23324126.870000001</v>
      </c>
      <c r="I209" s="41">
        <f t="shared" si="49"/>
        <v>23324126.870000001</v>
      </c>
      <c r="J209" s="41">
        <f t="shared" si="49"/>
        <v>23324126.870000001</v>
      </c>
      <c r="K209" s="46" t="s">
        <v>197</v>
      </c>
    </row>
    <row r="210" spans="1:13" ht="133.5" customHeight="1" x14ac:dyDescent="0.25">
      <c r="A210" s="129"/>
      <c r="B210" s="44" t="s">
        <v>457</v>
      </c>
      <c r="C210" s="61">
        <f t="shared" si="38"/>
        <v>183111107.56999999</v>
      </c>
      <c r="D210" s="61">
        <f t="shared" ref="D210:J211" si="50">D77</f>
        <v>30412515.98</v>
      </c>
      <c r="E210" s="61">
        <f t="shared" si="50"/>
        <v>29945837.239999998</v>
      </c>
      <c r="F210" s="61">
        <f>F77</f>
        <v>29945837.239999998</v>
      </c>
      <c r="G210" s="41">
        <f t="shared" si="50"/>
        <v>22834536.5</v>
      </c>
      <c r="H210" s="41">
        <f t="shared" si="50"/>
        <v>23324126.870000001</v>
      </c>
      <c r="I210" s="41">
        <f t="shared" si="50"/>
        <v>23324126.870000001</v>
      </c>
      <c r="J210" s="41">
        <f t="shared" si="50"/>
        <v>23324126.870000001</v>
      </c>
      <c r="K210" s="46" t="s">
        <v>197</v>
      </c>
    </row>
    <row r="211" spans="1:13" ht="66" x14ac:dyDescent="0.25">
      <c r="A211" s="129"/>
      <c r="B211" s="44" t="s">
        <v>329</v>
      </c>
      <c r="C211" s="61">
        <f t="shared" si="38"/>
        <v>0</v>
      </c>
      <c r="D211" s="61">
        <f t="shared" si="50"/>
        <v>0</v>
      </c>
      <c r="E211" s="61">
        <f t="shared" si="50"/>
        <v>0</v>
      </c>
      <c r="F211" s="61">
        <f t="shared" si="50"/>
        <v>0</v>
      </c>
      <c r="G211" s="41">
        <f t="shared" si="50"/>
        <v>0</v>
      </c>
      <c r="H211" s="41">
        <f t="shared" si="50"/>
        <v>0</v>
      </c>
      <c r="I211" s="41">
        <f t="shared" si="50"/>
        <v>0</v>
      </c>
      <c r="J211" s="41">
        <f t="shared" si="50"/>
        <v>0</v>
      </c>
      <c r="K211" s="46" t="s">
        <v>197</v>
      </c>
    </row>
    <row r="212" spans="1:13" x14ac:dyDescent="0.25">
      <c r="A212" s="109" t="s">
        <v>505</v>
      </c>
      <c r="B212" s="44" t="s">
        <v>330</v>
      </c>
      <c r="C212" s="61">
        <f t="shared" si="38"/>
        <v>116869794.19</v>
      </c>
      <c r="D212" s="61">
        <f t="shared" ref="D212:J212" si="51">D213+D214</f>
        <v>15620363.630000001</v>
      </c>
      <c r="E212" s="61">
        <f t="shared" si="51"/>
        <v>15159951.939999999</v>
      </c>
      <c r="F212" s="61">
        <f>F213+F214</f>
        <v>14862897.939999999</v>
      </c>
      <c r="G212" s="41">
        <f t="shared" si="51"/>
        <v>16719145.17</v>
      </c>
      <c r="H212" s="41">
        <f t="shared" si="51"/>
        <v>17619145.170000002</v>
      </c>
      <c r="I212" s="41">
        <f t="shared" si="51"/>
        <v>18319145.170000002</v>
      </c>
      <c r="J212" s="41">
        <f t="shared" si="51"/>
        <v>18569145.170000002</v>
      </c>
      <c r="K212" s="46" t="s">
        <v>197</v>
      </c>
    </row>
    <row r="213" spans="1:13" ht="133.5" customHeight="1" x14ac:dyDescent="0.25">
      <c r="A213" s="110"/>
      <c r="B213" s="44" t="s">
        <v>452</v>
      </c>
      <c r="C213" s="61">
        <f t="shared" si="38"/>
        <v>75185756.329999998</v>
      </c>
      <c r="D213" s="61">
        <f t="shared" ref="D213:J213" si="52">D32</f>
        <v>12248042.310000001</v>
      </c>
      <c r="E213" s="61">
        <f t="shared" si="52"/>
        <v>12066279.310000001</v>
      </c>
      <c r="F213" s="61">
        <f>F32</f>
        <v>11802047.310000001</v>
      </c>
      <c r="G213" s="41">
        <f t="shared" si="52"/>
        <v>9767346.8499999996</v>
      </c>
      <c r="H213" s="41">
        <f t="shared" si="52"/>
        <v>9767346.8499999996</v>
      </c>
      <c r="I213" s="41">
        <f t="shared" si="52"/>
        <v>9767346.8499999996</v>
      </c>
      <c r="J213" s="41">
        <f t="shared" si="52"/>
        <v>9767346.8499999996</v>
      </c>
      <c r="K213" s="46" t="s">
        <v>197</v>
      </c>
    </row>
    <row r="214" spans="1:13" ht="66" x14ac:dyDescent="0.25">
      <c r="A214" s="111"/>
      <c r="B214" s="44" t="s">
        <v>329</v>
      </c>
      <c r="C214" s="61">
        <f t="shared" si="38"/>
        <v>41684037.859999999</v>
      </c>
      <c r="D214" s="61">
        <f t="shared" ref="D214:J214" si="53">D33+D108+D190</f>
        <v>3372321.32</v>
      </c>
      <c r="E214" s="61">
        <f>E33+E108+E190</f>
        <v>3093672.63</v>
      </c>
      <c r="F214" s="61">
        <f>F33+F108+F190</f>
        <v>3060850.63</v>
      </c>
      <c r="G214" s="41">
        <f t="shared" si="53"/>
        <v>6951798.3200000003</v>
      </c>
      <c r="H214" s="41">
        <f t="shared" si="53"/>
        <v>7851798.3200000003</v>
      </c>
      <c r="I214" s="41">
        <f t="shared" si="53"/>
        <v>8551798.3200000003</v>
      </c>
      <c r="J214" s="41">
        <f t="shared" si="53"/>
        <v>8801798.3200000003</v>
      </c>
      <c r="K214" s="46" t="s">
        <v>197</v>
      </c>
    </row>
    <row r="215" spans="1:13" x14ac:dyDescent="0.25">
      <c r="A215" s="129" t="s">
        <v>506</v>
      </c>
      <c r="B215" s="44" t="s">
        <v>330</v>
      </c>
      <c r="C215" s="61">
        <f t="shared" si="38"/>
        <v>4127321.16</v>
      </c>
      <c r="D215" s="61">
        <f t="shared" ref="D215:J215" si="54">D216+D217</f>
        <v>0</v>
      </c>
      <c r="E215" s="61">
        <f t="shared" si="54"/>
        <v>0</v>
      </c>
      <c r="F215" s="61">
        <f t="shared" si="54"/>
        <v>0</v>
      </c>
      <c r="G215" s="41">
        <f t="shared" si="54"/>
        <v>982580.29</v>
      </c>
      <c r="H215" s="41">
        <f t="shared" si="54"/>
        <v>982580.29</v>
      </c>
      <c r="I215" s="41">
        <f t="shared" si="54"/>
        <v>981080.29</v>
      </c>
      <c r="J215" s="41">
        <f t="shared" si="54"/>
        <v>1181080.29</v>
      </c>
      <c r="K215" s="46" t="s">
        <v>197</v>
      </c>
      <c r="M215" s="34"/>
    </row>
    <row r="216" spans="1:13" ht="141.75" customHeight="1" x14ac:dyDescent="0.25">
      <c r="A216" s="129"/>
      <c r="B216" s="44" t="s">
        <v>452</v>
      </c>
      <c r="C216" s="61">
        <f t="shared" si="38"/>
        <v>0</v>
      </c>
      <c r="D216" s="51">
        <f t="shared" ref="D216:J217" si="55">D47</f>
        <v>0</v>
      </c>
      <c r="E216" s="51">
        <f t="shared" si="55"/>
        <v>0</v>
      </c>
      <c r="F216" s="51">
        <f t="shared" si="55"/>
        <v>0</v>
      </c>
      <c r="G216" s="40">
        <f t="shared" si="55"/>
        <v>0</v>
      </c>
      <c r="H216" s="40">
        <f t="shared" si="55"/>
        <v>0</v>
      </c>
      <c r="I216" s="40">
        <f t="shared" si="55"/>
        <v>0</v>
      </c>
      <c r="J216" s="40">
        <f t="shared" si="55"/>
        <v>0</v>
      </c>
      <c r="K216" s="46" t="s">
        <v>197</v>
      </c>
    </row>
    <row r="217" spans="1:13" ht="66" x14ac:dyDescent="0.25">
      <c r="A217" s="129"/>
      <c r="B217" s="44" t="s">
        <v>329</v>
      </c>
      <c r="C217" s="41">
        <f t="shared" si="38"/>
        <v>4127321.16</v>
      </c>
      <c r="D217" s="40">
        <f t="shared" si="55"/>
        <v>0</v>
      </c>
      <c r="E217" s="40">
        <f t="shared" si="55"/>
        <v>0</v>
      </c>
      <c r="F217" s="40">
        <f t="shared" si="55"/>
        <v>0</v>
      </c>
      <c r="G217" s="40">
        <f t="shared" si="55"/>
        <v>982580.29</v>
      </c>
      <c r="H217" s="40">
        <f t="shared" si="55"/>
        <v>982580.29</v>
      </c>
      <c r="I217" s="40">
        <f t="shared" si="55"/>
        <v>981080.29</v>
      </c>
      <c r="J217" s="40">
        <f t="shared" si="55"/>
        <v>1181080.29</v>
      </c>
      <c r="K217" s="46" t="s">
        <v>197</v>
      </c>
    </row>
    <row r="219" spans="1:13" ht="73.5" customHeight="1" x14ac:dyDescent="0.25">
      <c r="D219" s="74"/>
      <c r="E219" s="74"/>
      <c r="F219" s="74"/>
    </row>
    <row r="220" spans="1:13" x14ac:dyDescent="0.25">
      <c r="D220" s="74"/>
      <c r="E220" s="74"/>
      <c r="F220" s="74"/>
    </row>
    <row r="221" spans="1:13" x14ac:dyDescent="0.25">
      <c r="D221" s="74"/>
      <c r="E221" s="74"/>
      <c r="F221" s="74"/>
    </row>
  </sheetData>
  <autoFilter ref="K1:K217"/>
  <mergeCells count="141">
    <mergeCell ref="L31:L33"/>
    <mergeCell ref="L82:L83"/>
    <mergeCell ref="K194:K196"/>
    <mergeCell ref="A194:A196"/>
    <mergeCell ref="A152:A154"/>
    <mergeCell ref="A9:K9"/>
    <mergeCell ref="A10:K10"/>
    <mergeCell ref="B12:B13"/>
    <mergeCell ref="K64:K66"/>
    <mergeCell ref="A64:A66"/>
    <mergeCell ref="A70:A72"/>
    <mergeCell ref="A58:A60"/>
    <mergeCell ref="K61:K63"/>
    <mergeCell ref="A40:A42"/>
    <mergeCell ref="K43:K45"/>
    <mergeCell ref="A22:A24"/>
    <mergeCell ref="K28:K30"/>
    <mergeCell ref="K31:K33"/>
    <mergeCell ref="K58:K60"/>
    <mergeCell ref="A61:A63"/>
    <mergeCell ref="A15:K15"/>
    <mergeCell ref="C12:C13"/>
    <mergeCell ref="A49:A51"/>
    <mergeCell ref="K46:K48"/>
    <mergeCell ref="A215:A217"/>
    <mergeCell ref="A203:A205"/>
    <mergeCell ref="A206:A208"/>
    <mergeCell ref="A209:A211"/>
    <mergeCell ref="A134:A136"/>
    <mergeCell ref="A140:A142"/>
    <mergeCell ref="K140:K142"/>
    <mergeCell ref="A197:A199"/>
    <mergeCell ref="A185:A187"/>
    <mergeCell ref="K185:K187"/>
    <mergeCell ref="A200:A202"/>
    <mergeCell ref="A170:A172"/>
    <mergeCell ref="K170:K172"/>
    <mergeCell ref="A179:A181"/>
    <mergeCell ref="K179:K181"/>
    <mergeCell ref="K152:K154"/>
    <mergeCell ref="A173:A175"/>
    <mergeCell ref="K188:K190"/>
    <mergeCell ref="A212:A214"/>
    <mergeCell ref="A146:A148"/>
    <mergeCell ref="K173:K175"/>
    <mergeCell ref="A137:A139"/>
    <mergeCell ref="K137:K139"/>
    <mergeCell ref="A155:A157"/>
    <mergeCell ref="A3:C4"/>
    <mergeCell ref="I1:K3"/>
    <mergeCell ref="A110:A112"/>
    <mergeCell ref="K110:K112"/>
    <mergeCell ref="A103:A105"/>
    <mergeCell ref="K103:K105"/>
    <mergeCell ref="K37:K39"/>
    <mergeCell ref="K82:K84"/>
    <mergeCell ref="A55:A57"/>
    <mergeCell ref="A46:A48"/>
    <mergeCell ref="A43:A45"/>
    <mergeCell ref="K79:K81"/>
    <mergeCell ref="K55:K57"/>
    <mergeCell ref="K19:K21"/>
    <mergeCell ref="A25:A27"/>
    <mergeCell ref="K40:K42"/>
    <mergeCell ref="I5:K5"/>
    <mergeCell ref="K73:K78"/>
    <mergeCell ref="A11:K11"/>
    <mergeCell ref="K12:K13"/>
    <mergeCell ref="A12:A13"/>
    <mergeCell ref="A37:A39"/>
    <mergeCell ref="A28:A30"/>
    <mergeCell ref="D12:J12"/>
    <mergeCell ref="K49:K51"/>
    <mergeCell ref="A52:A54"/>
    <mergeCell ref="K52:K54"/>
    <mergeCell ref="A14:K14"/>
    <mergeCell ref="A125:A127"/>
    <mergeCell ref="K125:K127"/>
    <mergeCell ref="A122:A124"/>
    <mergeCell ref="K116:K118"/>
    <mergeCell ref="A67:A69"/>
    <mergeCell ref="A88:A90"/>
    <mergeCell ref="K85:K87"/>
    <mergeCell ref="A94:A96"/>
    <mergeCell ref="K97:K99"/>
    <mergeCell ref="K88:K90"/>
    <mergeCell ref="A82:A84"/>
    <mergeCell ref="K119:K121"/>
    <mergeCell ref="A119:A121"/>
    <mergeCell ref="A91:A93"/>
    <mergeCell ref="K70:K72"/>
    <mergeCell ref="A31:A36"/>
    <mergeCell ref="K34:K36"/>
    <mergeCell ref="K155:K157"/>
    <mergeCell ref="A16:A18"/>
    <mergeCell ref="K16:K18"/>
    <mergeCell ref="A19:A21"/>
    <mergeCell ref="K22:K27"/>
    <mergeCell ref="K146:K148"/>
    <mergeCell ref="A116:A118"/>
    <mergeCell ref="K106:K108"/>
    <mergeCell ref="A106:A108"/>
    <mergeCell ref="K100:K102"/>
    <mergeCell ref="A100:A102"/>
    <mergeCell ref="K94:K96"/>
    <mergeCell ref="K91:K93"/>
    <mergeCell ref="A76:A78"/>
    <mergeCell ref="A85:A87"/>
    <mergeCell ref="K149:K151"/>
    <mergeCell ref="A79:A81"/>
    <mergeCell ref="A97:A99"/>
    <mergeCell ref="A113:A115"/>
    <mergeCell ref="K113:K115"/>
    <mergeCell ref="A109:K109"/>
    <mergeCell ref="K122:K124"/>
    <mergeCell ref="A73:A75"/>
    <mergeCell ref="K67:K69"/>
    <mergeCell ref="M197:M199"/>
    <mergeCell ref="A128:A130"/>
    <mergeCell ref="K128:K130"/>
    <mergeCell ref="K134:K136"/>
    <mergeCell ref="A131:A133"/>
    <mergeCell ref="A143:A145"/>
    <mergeCell ref="K143:K145"/>
    <mergeCell ref="A191:A193"/>
    <mergeCell ref="K191:K193"/>
    <mergeCell ref="K131:K133"/>
    <mergeCell ref="A182:A184"/>
    <mergeCell ref="K182:K184"/>
    <mergeCell ref="A167:A169"/>
    <mergeCell ref="K167:K169"/>
    <mergeCell ref="A164:A166"/>
    <mergeCell ref="K164:K166"/>
    <mergeCell ref="A161:A163"/>
    <mergeCell ref="K161:K163"/>
    <mergeCell ref="A158:A160"/>
    <mergeCell ref="K158:K160"/>
    <mergeCell ref="A176:A178"/>
    <mergeCell ref="K176:K178"/>
    <mergeCell ref="A188:A190"/>
    <mergeCell ref="A149:A151"/>
  </mergeCells>
  <phoneticPr fontId="3" type="noConversion"/>
  <pageMargins left="0.19685039370078741" right="0.39370078740157483" top="1.1811023622047245" bottom="0.19685039370078741" header="0.31496062992125984" footer="0.31496062992125984"/>
  <pageSetup paperSize="9" scale="10" firstPageNumber="3" fitToHeight="0" orientation="landscape" useFirstPageNumber="1" r:id="rId1"/>
  <headerFooter>
    <oddHeader>&amp;C&amp;"Times New Roman,обычный"&amp;26&amp;P</oddHeader>
  </headerFooter>
  <rowBreaks count="10" manualBreakCount="10">
    <brk id="27" max="10" man="1"/>
    <brk id="45" max="10" man="1"/>
    <brk id="63" max="10" man="1"/>
    <brk id="115" max="10" man="1"/>
    <brk id="130" max="10" man="1"/>
    <brk id="151" max="10" man="1"/>
    <brk id="169" max="10" man="1"/>
    <brk id="181" max="10" man="1"/>
    <brk id="193" max="10" man="1"/>
    <brk id="2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6"/>
  <sheetViews>
    <sheetView showGridLines="0" workbookViewId="0">
      <selection activeCell="M16" sqref="M16"/>
    </sheetView>
  </sheetViews>
  <sheetFormatPr defaultRowHeight="12.75" customHeight="1" outlineLevelRow="1" x14ac:dyDescent="0.2"/>
  <cols>
    <col min="1" max="1" width="30.7109375" style="77" customWidth="1"/>
    <col min="2" max="2" width="10.28515625" style="77" customWidth="1"/>
    <col min="3" max="3" width="20.7109375" style="77" customWidth="1"/>
    <col min="4" max="10" width="10.28515625" style="77" customWidth="1"/>
    <col min="11" max="12" width="15.42578125" style="77" customWidth="1"/>
    <col min="13" max="16384" width="9.140625" style="77"/>
  </cols>
  <sheetData>
    <row r="1" spans="1:12" x14ac:dyDescent="0.2">
      <c r="A1" s="145" t="s">
        <v>425</v>
      </c>
      <c r="B1" s="145"/>
      <c r="C1" s="145"/>
      <c r="D1" s="145"/>
      <c r="E1" s="145"/>
      <c r="F1" s="145"/>
      <c r="G1" s="91"/>
      <c r="H1" s="91"/>
      <c r="I1" s="91"/>
      <c r="J1" s="91"/>
    </row>
    <row r="2" spans="1:12" x14ac:dyDescent="0.2">
      <c r="A2" s="97" t="s">
        <v>424</v>
      </c>
      <c r="B2" s="91"/>
      <c r="C2" s="91"/>
      <c r="D2" s="91"/>
      <c r="E2" s="91"/>
      <c r="F2" s="91"/>
      <c r="G2" s="91"/>
      <c r="H2" s="91"/>
      <c r="I2" s="91"/>
      <c r="J2" s="91"/>
    </row>
    <row r="3" spans="1:12" ht="14.25" x14ac:dyDescent="0.2">
      <c r="A3" s="96"/>
      <c r="B3" s="94"/>
      <c r="C3" s="94"/>
      <c r="D3" s="94"/>
      <c r="E3" s="94"/>
      <c r="F3" s="94"/>
      <c r="G3" s="94"/>
      <c r="H3" s="94"/>
      <c r="I3" s="94"/>
      <c r="J3" s="94"/>
    </row>
    <row r="4" spans="1:12" ht="14.25" x14ac:dyDescent="0.2">
      <c r="A4" s="96" t="s">
        <v>423</v>
      </c>
      <c r="B4" s="94"/>
      <c r="C4" s="94"/>
      <c r="D4" s="94"/>
      <c r="E4" s="95"/>
      <c r="F4" s="94"/>
      <c r="G4" s="95"/>
      <c r="H4" s="95"/>
      <c r="I4" s="94"/>
      <c r="J4" s="94"/>
    </row>
    <row r="5" spans="1:12" x14ac:dyDescent="0.2">
      <c r="A5" s="91" t="s">
        <v>422</v>
      </c>
      <c r="B5" s="91"/>
      <c r="C5" s="91"/>
      <c r="D5" s="91"/>
      <c r="E5" s="91"/>
      <c r="F5" s="91"/>
      <c r="G5" s="91"/>
      <c r="H5" s="91"/>
      <c r="I5" s="91"/>
      <c r="J5" s="91"/>
    </row>
    <row r="6" spans="1:12" x14ac:dyDescent="0.2">
      <c r="A6" s="143"/>
      <c r="B6" s="144"/>
      <c r="C6" s="144"/>
      <c r="D6" s="144"/>
      <c r="E6" s="144"/>
      <c r="F6" s="144"/>
      <c r="G6" s="144"/>
      <c r="H6" s="144"/>
      <c r="I6" s="93"/>
      <c r="J6" s="93"/>
    </row>
    <row r="7" spans="1:12" x14ac:dyDescent="0.2">
      <c r="A7" s="143" t="s">
        <v>421</v>
      </c>
      <c r="B7" s="144"/>
      <c r="C7" s="144"/>
      <c r="D7" s="144"/>
      <c r="E7" s="144"/>
      <c r="F7" s="144"/>
      <c r="G7" s="144"/>
    </row>
    <row r="8" spans="1:12" x14ac:dyDescent="0.2">
      <c r="A8" s="143" t="s">
        <v>420</v>
      </c>
      <c r="B8" s="144"/>
      <c r="C8" s="144"/>
      <c r="D8" s="144"/>
      <c r="E8" s="144"/>
      <c r="F8" s="144"/>
      <c r="G8" s="144"/>
    </row>
    <row r="9" spans="1:12" x14ac:dyDescent="0.2">
      <c r="A9" s="143" t="s">
        <v>419</v>
      </c>
      <c r="B9" s="144"/>
      <c r="C9" s="144"/>
      <c r="D9" s="144"/>
      <c r="E9" s="144"/>
      <c r="F9" s="144"/>
      <c r="G9" s="144"/>
    </row>
    <row r="10" spans="1:12" x14ac:dyDescent="0.2">
      <c r="A10" s="143" t="s">
        <v>418</v>
      </c>
      <c r="B10" s="144"/>
      <c r="C10" s="144"/>
      <c r="D10" s="144"/>
      <c r="E10" s="144"/>
      <c r="F10" s="144"/>
      <c r="G10" s="144"/>
    </row>
    <row r="11" spans="1:12" x14ac:dyDescent="0.2">
      <c r="A11" s="143" t="s">
        <v>417</v>
      </c>
      <c r="B11" s="144"/>
      <c r="C11" s="144"/>
      <c r="D11" s="144"/>
      <c r="E11" s="144"/>
      <c r="F11" s="144"/>
      <c r="G11" s="144"/>
    </row>
    <row r="12" spans="1:12" x14ac:dyDescent="0.2">
      <c r="A12" s="143"/>
      <c r="B12" s="144"/>
      <c r="C12" s="144"/>
      <c r="D12" s="144"/>
      <c r="E12" s="144"/>
      <c r="F12" s="144"/>
      <c r="G12" s="144"/>
    </row>
    <row r="13" spans="1:12" x14ac:dyDescent="0.2">
      <c r="A13" s="92" t="s">
        <v>416</v>
      </c>
      <c r="B13" s="92"/>
      <c r="C13" s="92"/>
      <c r="D13" s="92"/>
      <c r="E13" s="92"/>
      <c r="F13" s="92"/>
      <c r="G13" s="92"/>
      <c r="H13" s="92"/>
      <c r="I13" s="91"/>
      <c r="J13" s="91"/>
    </row>
    <row r="14" spans="1:12" ht="31.5" x14ac:dyDescent="0.2">
      <c r="A14" s="90" t="s">
        <v>415</v>
      </c>
      <c r="B14" s="90" t="s">
        <v>414</v>
      </c>
      <c r="C14" s="90" t="s">
        <v>413</v>
      </c>
      <c r="D14" s="90" t="s">
        <v>412</v>
      </c>
      <c r="E14" s="90" t="s">
        <v>411</v>
      </c>
      <c r="F14" s="90" t="s">
        <v>410</v>
      </c>
      <c r="G14" s="90" t="s">
        <v>409</v>
      </c>
      <c r="H14" s="90" t="s">
        <v>408</v>
      </c>
      <c r="I14" s="90" t="s">
        <v>407</v>
      </c>
      <c r="J14" s="90" t="s">
        <v>406</v>
      </c>
      <c r="K14" s="90" t="s">
        <v>405</v>
      </c>
      <c r="L14" s="90" t="s">
        <v>404</v>
      </c>
    </row>
    <row r="15" spans="1:12" x14ac:dyDescent="0.2">
      <c r="A15" s="89" t="s">
        <v>403</v>
      </c>
      <c r="B15" s="88"/>
      <c r="C15" s="88"/>
      <c r="D15" s="88"/>
      <c r="E15" s="88"/>
      <c r="F15" s="88"/>
      <c r="G15" s="88"/>
      <c r="H15" s="88"/>
      <c r="I15" s="88"/>
      <c r="J15" s="87"/>
      <c r="K15" s="86">
        <v>7749748.6299999999</v>
      </c>
      <c r="L15" s="86">
        <v>7098399.6799999997</v>
      </c>
    </row>
    <row r="16" spans="1:12" x14ac:dyDescent="0.2">
      <c r="A16" s="84" t="s">
        <v>395</v>
      </c>
      <c r="B16" s="83"/>
      <c r="C16" s="83"/>
      <c r="D16" s="83"/>
      <c r="E16" s="83"/>
      <c r="F16" s="83"/>
      <c r="G16" s="83"/>
      <c r="H16" s="83"/>
      <c r="I16" s="83"/>
      <c r="J16" s="82"/>
      <c r="K16" s="81">
        <v>2860851.74</v>
      </c>
      <c r="L16" s="81">
        <v>2484919.23</v>
      </c>
    </row>
    <row r="17" spans="1:12" outlineLevel="1" x14ac:dyDescent="0.2">
      <c r="A17" s="79" t="s">
        <v>395</v>
      </c>
      <c r="B17" s="80" t="s">
        <v>380</v>
      </c>
      <c r="C17" s="80" t="s">
        <v>379</v>
      </c>
      <c r="D17" s="80" t="s">
        <v>401</v>
      </c>
      <c r="E17" s="80" t="s">
        <v>402</v>
      </c>
      <c r="F17" s="80" t="s">
        <v>376</v>
      </c>
      <c r="G17" s="80" t="s">
        <v>375</v>
      </c>
      <c r="H17" s="80" t="s">
        <v>374</v>
      </c>
      <c r="I17" s="80" t="s">
        <v>373</v>
      </c>
      <c r="J17" s="79" t="s">
        <v>372</v>
      </c>
      <c r="K17" s="78">
        <v>2025298.29</v>
      </c>
      <c r="L17" s="78">
        <v>1864067.52</v>
      </c>
    </row>
    <row r="18" spans="1:12" outlineLevel="1" x14ac:dyDescent="0.2">
      <c r="A18" s="79" t="s">
        <v>395</v>
      </c>
      <c r="B18" s="80" t="s">
        <v>380</v>
      </c>
      <c r="C18" s="80" t="s">
        <v>379</v>
      </c>
      <c r="D18" s="80" t="s">
        <v>401</v>
      </c>
      <c r="E18" s="80" t="s">
        <v>393</v>
      </c>
      <c r="F18" s="80" t="s">
        <v>376</v>
      </c>
      <c r="G18" s="80" t="s">
        <v>375</v>
      </c>
      <c r="H18" s="80" t="s">
        <v>374</v>
      </c>
      <c r="I18" s="80" t="s">
        <v>373</v>
      </c>
      <c r="J18" s="79" t="s">
        <v>372</v>
      </c>
      <c r="K18" s="78">
        <v>16421.939999999999</v>
      </c>
      <c r="L18" s="78">
        <v>0</v>
      </c>
    </row>
    <row r="19" spans="1:12" outlineLevel="1" x14ac:dyDescent="0.2">
      <c r="A19" s="79" t="s">
        <v>395</v>
      </c>
      <c r="B19" s="80" t="s">
        <v>380</v>
      </c>
      <c r="C19" s="80" t="s">
        <v>379</v>
      </c>
      <c r="D19" s="80" t="s">
        <v>397</v>
      </c>
      <c r="E19" s="80" t="s">
        <v>400</v>
      </c>
      <c r="F19" s="80" t="s">
        <v>376</v>
      </c>
      <c r="G19" s="80" t="s">
        <v>375</v>
      </c>
      <c r="H19" s="80" t="s">
        <v>374</v>
      </c>
      <c r="I19" s="80" t="s">
        <v>373</v>
      </c>
      <c r="J19" s="79" t="s">
        <v>372</v>
      </c>
      <c r="K19" s="78">
        <v>5000</v>
      </c>
      <c r="L19" s="78">
        <v>0</v>
      </c>
    </row>
    <row r="20" spans="1:12" outlineLevel="1" x14ac:dyDescent="0.2">
      <c r="A20" s="79" t="s">
        <v>395</v>
      </c>
      <c r="B20" s="80" t="s">
        <v>380</v>
      </c>
      <c r="C20" s="80" t="s">
        <v>379</v>
      </c>
      <c r="D20" s="80" t="s">
        <v>397</v>
      </c>
      <c r="E20" s="80" t="s">
        <v>399</v>
      </c>
      <c r="F20" s="80" t="s">
        <v>376</v>
      </c>
      <c r="G20" s="80" t="s">
        <v>375</v>
      </c>
      <c r="H20" s="80" t="s">
        <v>374</v>
      </c>
      <c r="I20" s="80" t="s">
        <v>373</v>
      </c>
      <c r="J20" s="79" t="s">
        <v>398</v>
      </c>
      <c r="K20" s="78">
        <v>0</v>
      </c>
      <c r="L20" s="78">
        <v>0</v>
      </c>
    </row>
    <row r="21" spans="1:12" outlineLevel="1" x14ac:dyDescent="0.2">
      <c r="A21" s="79" t="s">
        <v>395</v>
      </c>
      <c r="B21" s="80" t="s">
        <v>380</v>
      </c>
      <c r="C21" s="80" t="s">
        <v>379</v>
      </c>
      <c r="D21" s="80" t="s">
        <v>397</v>
      </c>
      <c r="E21" s="80" t="s">
        <v>384</v>
      </c>
      <c r="F21" s="80" t="s">
        <v>376</v>
      </c>
      <c r="G21" s="80" t="s">
        <v>375</v>
      </c>
      <c r="H21" s="80" t="s">
        <v>374</v>
      </c>
      <c r="I21" s="80" t="s">
        <v>373</v>
      </c>
      <c r="J21" s="79" t="s">
        <v>372</v>
      </c>
      <c r="K21" s="78">
        <v>67332</v>
      </c>
      <c r="L21" s="78">
        <v>0</v>
      </c>
    </row>
    <row r="22" spans="1:12" outlineLevel="1" x14ac:dyDescent="0.2">
      <c r="A22" s="79" t="s">
        <v>395</v>
      </c>
      <c r="B22" s="80" t="s">
        <v>380</v>
      </c>
      <c r="C22" s="80" t="s">
        <v>379</v>
      </c>
      <c r="D22" s="80" t="s">
        <v>397</v>
      </c>
      <c r="E22" s="80" t="s">
        <v>393</v>
      </c>
      <c r="F22" s="80" t="s">
        <v>376</v>
      </c>
      <c r="G22" s="80" t="s">
        <v>375</v>
      </c>
      <c r="H22" s="80" t="s">
        <v>374</v>
      </c>
      <c r="I22" s="80" t="s">
        <v>373</v>
      </c>
      <c r="J22" s="79" t="s">
        <v>372</v>
      </c>
      <c r="K22" s="78">
        <v>100000</v>
      </c>
      <c r="L22" s="78">
        <v>100000</v>
      </c>
    </row>
    <row r="23" spans="1:12" outlineLevel="1" x14ac:dyDescent="0.2">
      <c r="A23" s="79" t="s">
        <v>395</v>
      </c>
      <c r="B23" s="80" t="s">
        <v>380</v>
      </c>
      <c r="C23" s="80" t="s">
        <v>379</v>
      </c>
      <c r="D23" s="80" t="s">
        <v>394</v>
      </c>
      <c r="E23" s="80" t="s">
        <v>396</v>
      </c>
      <c r="F23" s="80" t="s">
        <v>376</v>
      </c>
      <c r="G23" s="80" t="s">
        <v>375</v>
      </c>
      <c r="H23" s="80" t="s">
        <v>374</v>
      </c>
      <c r="I23" s="80" t="s">
        <v>373</v>
      </c>
      <c r="J23" s="79" t="s">
        <v>372</v>
      </c>
      <c r="K23" s="78">
        <v>616599.51</v>
      </c>
      <c r="L23" s="78">
        <v>490651.71</v>
      </c>
    </row>
    <row r="24" spans="1:12" outlineLevel="1" x14ac:dyDescent="0.2">
      <c r="A24" s="79" t="s">
        <v>395</v>
      </c>
      <c r="B24" s="80" t="s">
        <v>380</v>
      </c>
      <c r="C24" s="80" t="s">
        <v>379</v>
      </c>
      <c r="D24" s="80" t="s">
        <v>394</v>
      </c>
      <c r="E24" s="80" t="s">
        <v>393</v>
      </c>
      <c r="F24" s="80" t="s">
        <v>376</v>
      </c>
      <c r="G24" s="80" t="s">
        <v>375</v>
      </c>
      <c r="H24" s="80" t="s">
        <v>374</v>
      </c>
      <c r="I24" s="80" t="s">
        <v>373</v>
      </c>
      <c r="J24" s="79" t="s">
        <v>372</v>
      </c>
      <c r="K24" s="78">
        <v>30200</v>
      </c>
      <c r="L24" s="78">
        <v>30200</v>
      </c>
    </row>
    <row r="25" spans="1:12" x14ac:dyDescent="0.2">
      <c r="A25" s="84" t="s">
        <v>391</v>
      </c>
      <c r="B25" s="83"/>
      <c r="C25" s="83"/>
      <c r="D25" s="83"/>
      <c r="E25" s="83"/>
      <c r="F25" s="83"/>
      <c r="G25" s="83"/>
      <c r="H25" s="83"/>
      <c r="I25" s="83"/>
      <c r="J25" s="82"/>
      <c r="K25" s="85">
        <v>4100000</v>
      </c>
      <c r="L25" s="85">
        <v>4100000</v>
      </c>
    </row>
    <row r="26" spans="1:12" outlineLevel="1" x14ac:dyDescent="0.2">
      <c r="A26" s="79" t="s">
        <v>391</v>
      </c>
      <c r="B26" s="80" t="s">
        <v>380</v>
      </c>
      <c r="C26" s="80" t="s">
        <v>379</v>
      </c>
      <c r="D26" s="80" t="s">
        <v>383</v>
      </c>
      <c r="E26" s="80" t="s">
        <v>384</v>
      </c>
      <c r="F26" s="80" t="s">
        <v>376</v>
      </c>
      <c r="G26" s="80" t="s">
        <v>375</v>
      </c>
      <c r="H26" s="80" t="s">
        <v>392</v>
      </c>
      <c r="I26" s="80" t="s">
        <v>389</v>
      </c>
      <c r="J26" s="79" t="s">
        <v>372</v>
      </c>
      <c r="K26" s="78">
        <v>2840000</v>
      </c>
      <c r="L26" s="78">
        <v>2840000</v>
      </c>
    </row>
    <row r="27" spans="1:12" outlineLevel="1" x14ac:dyDescent="0.2">
      <c r="A27" s="79" t="s">
        <v>391</v>
      </c>
      <c r="B27" s="80" t="s">
        <v>380</v>
      </c>
      <c r="C27" s="80" t="s">
        <v>379</v>
      </c>
      <c r="D27" s="80" t="s">
        <v>383</v>
      </c>
      <c r="E27" s="80" t="s">
        <v>390</v>
      </c>
      <c r="F27" s="80" t="s">
        <v>376</v>
      </c>
      <c r="G27" s="80" t="s">
        <v>375</v>
      </c>
      <c r="H27" s="80" t="s">
        <v>374</v>
      </c>
      <c r="I27" s="80" t="s">
        <v>389</v>
      </c>
      <c r="J27" s="79" t="s">
        <v>372</v>
      </c>
      <c r="K27" s="78">
        <v>1260000</v>
      </c>
      <c r="L27" s="78">
        <v>1260000</v>
      </c>
    </row>
    <row r="28" spans="1:12" x14ac:dyDescent="0.2">
      <c r="A28" s="84" t="s">
        <v>381</v>
      </c>
      <c r="B28" s="83"/>
      <c r="C28" s="83"/>
      <c r="D28" s="83"/>
      <c r="E28" s="83"/>
      <c r="F28" s="83"/>
      <c r="G28" s="83"/>
      <c r="H28" s="83"/>
      <c r="I28" s="83"/>
      <c r="J28" s="82"/>
      <c r="K28" s="81">
        <v>788896.89</v>
      </c>
      <c r="L28" s="81">
        <v>513480.45</v>
      </c>
    </row>
    <row r="29" spans="1:12" outlineLevel="1" x14ac:dyDescent="0.2">
      <c r="A29" s="79" t="s">
        <v>381</v>
      </c>
      <c r="B29" s="80" t="s">
        <v>380</v>
      </c>
      <c r="C29" s="80" t="s">
        <v>379</v>
      </c>
      <c r="D29" s="80" t="s">
        <v>383</v>
      </c>
      <c r="E29" s="80" t="s">
        <v>388</v>
      </c>
      <c r="F29" s="80" t="s">
        <v>376</v>
      </c>
      <c r="G29" s="80" t="s">
        <v>375</v>
      </c>
      <c r="H29" s="80" t="s">
        <v>374</v>
      </c>
      <c r="I29" s="80" t="s">
        <v>373</v>
      </c>
      <c r="J29" s="79" t="s">
        <v>372</v>
      </c>
      <c r="K29" s="78">
        <v>297903.48</v>
      </c>
      <c r="L29" s="78">
        <v>179357.4</v>
      </c>
    </row>
    <row r="30" spans="1:12" outlineLevel="1" x14ac:dyDescent="0.2">
      <c r="A30" s="79" t="s">
        <v>381</v>
      </c>
      <c r="B30" s="80" t="s">
        <v>380</v>
      </c>
      <c r="C30" s="80" t="s">
        <v>379</v>
      </c>
      <c r="D30" s="80" t="s">
        <v>383</v>
      </c>
      <c r="E30" s="80" t="s">
        <v>377</v>
      </c>
      <c r="F30" s="80" t="s">
        <v>376</v>
      </c>
      <c r="G30" s="80" t="s">
        <v>375</v>
      </c>
      <c r="H30" s="80" t="s">
        <v>374</v>
      </c>
      <c r="I30" s="80" t="s">
        <v>373</v>
      </c>
      <c r="J30" s="79" t="s">
        <v>372</v>
      </c>
      <c r="K30" s="78">
        <v>21175.17</v>
      </c>
      <c r="L30" s="78">
        <v>15143.47</v>
      </c>
    </row>
    <row r="31" spans="1:12" outlineLevel="1" x14ac:dyDescent="0.2">
      <c r="A31" s="79" t="s">
        <v>381</v>
      </c>
      <c r="B31" s="80" t="s">
        <v>380</v>
      </c>
      <c r="C31" s="80" t="s">
        <v>379</v>
      </c>
      <c r="D31" s="80" t="s">
        <v>383</v>
      </c>
      <c r="E31" s="80" t="s">
        <v>386</v>
      </c>
      <c r="F31" s="80" t="s">
        <v>376</v>
      </c>
      <c r="G31" s="80" t="s">
        <v>375</v>
      </c>
      <c r="H31" s="80" t="s">
        <v>374</v>
      </c>
      <c r="I31" s="80" t="s">
        <v>373</v>
      </c>
      <c r="J31" s="79" t="s">
        <v>372</v>
      </c>
      <c r="K31" s="78">
        <v>43859.4</v>
      </c>
      <c r="L31" s="78">
        <v>28222.36</v>
      </c>
    </row>
    <row r="32" spans="1:12" outlineLevel="1" x14ac:dyDescent="0.2">
      <c r="A32" s="79" t="s">
        <v>381</v>
      </c>
      <c r="B32" s="80" t="s">
        <v>380</v>
      </c>
      <c r="C32" s="80" t="s">
        <v>379</v>
      </c>
      <c r="D32" s="80" t="s">
        <v>383</v>
      </c>
      <c r="E32" s="80" t="s">
        <v>386</v>
      </c>
      <c r="F32" s="80" t="s">
        <v>376</v>
      </c>
      <c r="G32" s="80" t="s">
        <v>375</v>
      </c>
      <c r="H32" s="80" t="s">
        <v>387</v>
      </c>
      <c r="I32" s="80" t="s">
        <v>373</v>
      </c>
      <c r="J32" s="79" t="s">
        <v>372</v>
      </c>
      <c r="K32" s="78">
        <v>216934.34</v>
      </c>
      <c r="L32" s="78">
        <v>178253.31</v>
      </c>
    </row>
    <row r="33" spans="1:12" outlineLevel="1" x14ac:dyDescent="0.2">
      <c r="A33" s="79" t="s">
        <v>381</v>
      </c>
      <c r="B33" s="80" t="s">
        <v>380</v>
      </c>
      <c r="C33" s="80" t="s">
        <v>379</v>
      </c>
      <c r="D33" s="80" t="s">
        <v>383</v>
      </c>
      <c r="E33" s="80" t="s">
        <v>386</v>
      </c>
      <c r="F33" s="80" t="s">
        <v>376</v>
      </c>
      <c r="G33" s="80" t="s">
        <v>375</v>
      </c>
      <c r="H33" s="80" t="s">
        <v>385</v>
      </c>
      <c r="I33" s="80" t="s">
        <v>373</v>
      </c>
      <c r="J33" s="79" t="s">
        <v>372</v>
      </c>
      <c r="K33" s="78">
        <v>1902.68</v>
      </c>
      <c r="L33" s="78">
        <v>1421.54</v>
      </c>
    </row>
    <row r="34" spans="1:12" outlineLevel="1" x14ac:dyDescent="0.2">
      <c r="A34" s="79" t="s">
        <v>381</v>
      </c>
      <c r="B34" s="80" t="s">
        <v>380</v>
      </c>
      <c r="C34" s="80" t="s">
        <v>379</v>
      </c>
      <c r="D34" s="80" t="s">
        <v>383</v>
      </c>
      <c r="E34" s="80" t="s">
        <v>384</v>
      </c>
      <c r="F34" s="80" t="s">
        <v>376</v>
      </c>
      <c r="G34" s="80" t="s">
        <v>375</v>
      </c>
      <c r="H34" s="80" t="s">
        <v>374</v>
      </c>
      <c r="I34" s="80" t="s">
        <v>373</v>
      </c>
      <c r="J34" s="79" t="s">
        <v>372</v>
      </c>
      <c r="K34" s="78">
        <v>23580.18</v>
      </c>
      <c r="L34" s="78">
        <v>19597.96</v>
      </c>
    </row>
    <row r="35" spans="1:12" outlineLevel="1" x14ac:dyDescent="0.2">
      <c r="A35" s="79" t="s">
        <v>381</v>
      </c>
      <c r="B35" s="80" t="s">
        <v>380</v>
      </c>
      <c r="C35" s="80" t="s">
        <v>379</v>
      </c>
      <c r="D35" s="80" t="s">
        <v>383</v>
      </c>
      <c r="E35" s="80" t="s">
        <v>382</v>
      </c>
      <c r="F35" s="80" t="s">
        <v>376</v>
      </c>
      <c r="G35" s="80" t="s">
        <v>375</v>
      </c>
      <c r="H35" s="80" t="s">
        <v>374</v>
      </c>
      <c r="I35" s="80" t="s">
        <v>373</v>
      </c>
      <c r="J35" s="79" t="s">
        <v>372</v>
      </c>
      <c r="K35" s="78">
        <v>37908.93</v>
      </c>
      <c r="L35" s="78">
        <v>10294.56</v>
      </c>
    </row>
    <row r="36" spans="1:12" outlineLevel="1" x14ac:dyDescent="0.2">
      <c r="A36" s="79" t="s">
        <v>381</v>
      </c>
      <c r="B36" s="80" t="s">
        <v>380</v>
      </c>
      <c r="C36" s="80" t="s">
        <v>379</v>
      </c>
      <c r="D36" s="80" t="s">
        <v>378</v>
      </c>
      <c r="E36" s="80" t="s">
        <v>377</v>
      </c>
      <c r="F36" s="80" t="s">
        <v>376</v>
      </c>
      <c r="G36" s="80" t="s">
        <v>375</v>
      </c>
      <c r="H36" s="80" t="s">
        <v>374</v>
      </c>
      <c r="I36" s="80" t="s">
        <v>373</v>
      </c>
      <c r="J36" s="79" t="s">
        <v>372</v>
      </c>
      <c r="K36" s="78">
        <v>145632.71</v>
      </c>
      <c r="L36" s="78">
        <v>81189.850000000006</v>
      </c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4" zoomScale="60" zoomScaleNormal="70" workbookViewId="0">
      <pane xSplit="1" ySplit="6" topLeftCell="B140" activePane="bottomRight" state="frozen"/>
      <selection activeCell="A4" sqref="A4"/>
      <selection pane="topRight" activeCell="B4" sqref="B4"/>
      <selection pane="bottomLeft" activeCell="A10" sqref="A10"/>
      <selection pane="bottomRight" activeCell="D12" sqref="D12"/>
    </sheetView>
  </sheetViews>
  <sheetFormatPr defaultColWidth="9.140625" defaultRowHeight="16.5" x14ac:dyDescent="0.25"/>
  <cols>
    <col min="1" max="1" width="44" style="4" customWidth="1"/>
    <col min="2" max="2" width="44" style="4" hidden="1" customWidth="1"/>
    <col min="3" max="3" width="51.85546875" style="3" customWidth="1"/>
    <col min="4" max="4" width="15.7109375" style="3" customWidth="1"/>
    <col min="5" max="5" width="13.28515625" style="3" customWidth="1"/>
    <col min="6" max="6" width="17.140625" style="3" customWidth="1"/>
    <col min="7" max="7" width="12.42578125" style="3" customWidth="1"/>
    <col min="8" max="8" width="15.7109375" style="3" customWidth="1"/>
    <col min="9" max="9" width="12" style="3" customWidth="1"/>
    <col min="10" max="10" width="32.28515625" style="3" customWidth="1"/>
    <col min="11" max="16384" width="9.140625" style="4"/>
  </cols>
  <sheetData>
    <row r="1" spans="1:11" x14ac:dyDescent="0.25">
      <c r="A1" s="1"/>
      <c r="B1" s="1"/>
      <c r="C1" s="2"/>
    </row>
    <row r="2" spans="1:11" x14ac:dyDescent="0.25">
      <c r="A2" s="149" t="s">
        <v>313</v>
      </c>
      <c r="B2" s="149"/>
      <c r="C2" s="149"/>
      <c r="D2" s="149"/>
      <c r="E2" s="149"/>
      <c r="F2" s="149"/>
      <c r="G2" s="149"/>
      <c r="H2" s="149"/>
      <c r="I2" s="149"/>
      <c r="J2" s="149"/>
    </row>
    <row r="3" spans="1:11" ht="45" customHeight="1" x14ac:dyDescent="0.25">
      <c r="A3" s="150" t="s">
        <v>277</v>
      </c>
      <c r="B3" s="150"/>
      <c r="C3" s="150"/>
      <c r="D3" s="149"/>
      <c r="E3" s="149"/>
      <c r="F3" s="149"/>
      <c r="G3" s="149"/>
      <c r="H3" s="149"/>
      <c r="I3" s="149"/>
      <c r="J3" s="149"/>
    </row>
    <row r="4" spans="1:11" x14ac:dyDescent="0.25">
      <c r="A4" s="3"/>
      <c r="B4" s="3"/>
    </row>
    <row r="5" spans="1:11" ht="41.25" customHeight="1" x14ac:dyDescent="0.25">
      <c r="A5" s="148" t="s">
        <v>312</v>
      </c>
      <c r="B5" s="148" t="s">
        <v>263</v>
      </c>
      <c r="C5" s="148" t="s">
        <v>316</v>
      </c>
      <c r="D5" s="148" t="s">
        <v>313</v>
      </c>
      <c r="E5" s="148"/>
      <c r="F5" s="148"/>
      <c r="G5" s="148"/>
      <c r="H5" s="148"/>
      <c r="I5" s="148"/>
      <c r="J5" s="148" t="s">
        <v>175</v>
      </c>
      <c r="K5" s="1"/>
    </row>
    <row r="6" spans="1:11" ht="16.5" customHeight="1" x14ac:dyDescent="0.25">
      <c r="A6" s="148"/>
      <c r="B6" s="148"/>
      <c r="C6" s="148"/>
      <c r="D6" s="148" t="s">
        <v>195</v>
      </c>
      <c r="E6" s="148"/>
      <c r="F6" s="148" t="s">
        <v>196</v>
      </c>
      <c r="G6" s="148"/>
      <c r="H6" s="148" t="s">
        <v>198</v>
      </c>
      <c r="I6" s="148"/>
      <c r="J6" s="148"/>
      <c r="K6" s="1"/>
    </row>
    <row r="7" spans="1:11" ht="33" x14ac:dyDescent="0.25">
      <c r="A7" s="148"/>
      <c r="B7" s="148"/>
      <c r="C7" s="148"/>
      <c r="D7" s="5" t="s">
        <v>314</v>
      </c>
      <c r="E7" s="5" t="s">
        <v>315</v>
      </c>
      <c r="F7" s="5" t="s">
        <v>314</v>
      </c>
      <c r="G7" s="5" t="s">
        <v>315</v>
      </c>
      <c r="H7" s="5" t="s">
        <v>314</v>
      </c>
      <c r="I7" s="5" t="s">
        <v>315</v>
      </c>
      <c r="J7" s="148"/>
      <c r="K7" s="1"/>
    </row>
    <row r="8" spans="1:11" ht="15.75" customHeight="1" x14ac:dyDescent="0.25">
      <c r="A8" s="147" t="s">
        <v>264</v>
      </c>
      <c r="B8" s="147"/>
      <c r="C8" s="147"/>
      <c r="D8" s="147"/>
      <c r="E8" s="147"/>
      <c r="F8" s="147"/>
      <c r="G8" s="147"/>
      <c r="H8" s="147"/>
      <c r="I8" s="147"/>
      <c r="J8" s="147"/>
    </row>
    <row r="9" spans="1:11" ht="16.5" customHeight="1" x14ac:dyDescent="0.25">
      <c r="A9" s="146" t="s">
        <v>276</v>
      </c>
      <c r="B9" s="146"/>
      <c r="C9" s="146"/>
      <c r="D9" s="146"/>
      <c r="E9" s="146"/>
      <c r="F9" s="146"/>
      <c r="G9" s="146"/>
      <c r="H9" s="146"/>
      <c r="I9" s="146"/>
      <c r="J9" s="146"/>
    </row>
    <row r="10" spans="1:11" ht="82.5" x14ac:dyDescent="0.25">
      <c r="A10" s="6" t="s">
        <v>226</v>
      </c>
      <c r="B10" s="5" t="s">
        <v>209</v>
      </c>
      <c r="C10" s="7" t="s">
        <v>7</v>
      </c>
      <c r="D10" s="7" t="s">
        <v>261</v>
      </c>
      <c r="E10" s="7" t="s">
        <v>207</v>
      </c>
      <c r="F10" s="7" t="s">
        <v>261</v>
      </c>
      <c r="G10" s="7" t="s">
        <v>207</v>
      </c>
      <c r="H10" s="7" t="s">
        <v>261</v>
      </c>
      <c r="I10" s="7" t="s">
        <v>207</v>
      </c>
      <c r="J10" s="7"/>
    </row>
    <row r="11" spans="1:11" ht="164.25" customHeight="1" x14ac:dyDescent="0.25">
      <c r="A11" s="6" t="s">
        <v>230</v>
      </c>
      <c r="B11" s="5" t="s">
        <v>9</v>
      </c>
      <c r="C11" s="5" t="s">
        <v>124</v>
      </c>
      <c r="D11" s="8" t="s">
        <v>59</v>
      </c>
      <c r="E11" s="8">
        <v>100</v>
      </c>
      <c r="F11" s="8" t="s">
        <v>59</v>
      </c>
      <c r="G11" s="8">
        <v>100</v>
      </c>
      <c r="H11" s="8" t="s">
        <v>59</v>
      </c>
      <c r="I11" s="8">
        <v>100</v>
      </c>
      <c r="J11" s="8" t="s">
        <v>319</v>
      </c>
    </row>
    <row r="12" spans="1:11" ht="261.75" customHeight="1" x14ac:dyDescent="0.25">
      <c r="A12" s="6" t="s">
        <v>229</v>
      </c>
      <c r="B12" s="5" t="s">
        <v>235</v>
      </c>
      <c r="C12" s="5" t="s">
        <v>125</v>
      </c>
      <c r="D12" s="8" t="s">
        <v>59</v>
      </c>
      <c r="E12" s="8">
        <f>21/21*100</f>
        <v>100</v>
      </c>
      <c r="F12" s="8" t="s">
        <v>59</v>
      </c>
      <c r="G12" s="8">
        <f>21/21*100</f>
        <v>100</v>
      </c>
      <c r="H12" s="8" t="s">
        <v>59</v>
      </c>
      <c r="I12" s="8">
        <f>21/21*100</f>
        <v>100</v>
      </c>
      <c r="J12" s="8" t="s">
        <v>60</v>
      </c>
    </row>
    <row r="13" spans="1:11" ht="82.5" x14ac:dyDescent="0.25">
      <c r="A13" s="6" t="s">
        <v>236</v>
      </c>
      <c r="B13" s="5" t="s">
        <v>209</v>
      </c>
      <c r="C13" s="5" t="s">
        <v>129</v>
      </c>
      <c r="D13" s="9" t="s">
        <v>261</v>
      </c>
      <c r="E13" s="7">
        <v>18</v>
      </c>
      <c r="F13" s="9" t="s">
        <v>261</v>
      </c>
      <c r="G13" s="7">
        <v>20</v>
      </c>
      <c r="H13" s="9" t="s">
        <v>261</v>
      </c>
      <c r="I13" s="7">
        <v>22</v>
      </c>
      <c r="J13" s="5" t="s">
        <v>130</v>
      </c>
    </row>
    <row r="14" spans="1:11" ht="82.5" x14ac:dyDescent="0.25">
      <c r="A14" s="6" t="s">
        <v>231</v>
      </c>
      <c r="B14" s="5" t="s">
        <v>209</v>
      </c>
      <c r="C14" s="5" t="s">
        <v>131</v>
      </c>
      <c r="D14" s="7"/>
      <c r="E14" s="10">
        <v>1304.3</v>
      </c>
      <c r="F14" s="10"/>
      <c r="G14" s="10">
        <v>1382.9</v>
      </c>
      <c r="H14" s="10"/>
      <c r="I14" s="10">
        <v>1465.9</v>
      </c>
      <c r="J14" s="7" t="s">
        <v>97</v>
      </c>
    </row>
    <row r="15" spans="1:11" ht="49.5" customHeight="1" x14ac:dyDescent="0.25">
      <c r="A15" s="147" t="s">
        <v>8</v>
      </c>
      <c r="B15" s="147"/>
      <c r="C15" s="147"/>
      <c r="D15" s="147"/>
      <c r="E15" s="147"/>
      <c r="F15" s="147"/>
      <c r="G15" s="147"/>
      <c r="H15" s="147"/>
      <c r="I15" s="147"/>
      <c r="J15" s="147"/>
    </row>
    <row r="16" spans="1:11" ht="21.75" customHeight="1" x14ac:dyDescent="0.25">
      <c r="A16" s="146" t="s">
        <v>240</v>
      </c>
      <c r="B16" s="146"/>
      <c r="C16" s="146"/>
      <c r="D16" s="146"/>
      <c r="E16" s="146"/>
      <c r="F16" s="146"/>
      <c r="G16" s="146"/>
      <c r="H16" s="146"/>
      <c r="I16" s="146"/>
      <c r="J16" s="146"/>
    </row>
    <row r="17" spans="1:10" ht="26.25" customHeight="1" x14ac:dyDescent="0.25">
      <c r="A17" s="146" t="s">
        <v>227</v>
      </c>
      <c r="B17" s="146"/>
      <c r="C17" s="146"/>
      <c r="D17" s="146"/>
      <c r="E17" s="146"/>
      <c r="F17" s="146"/>
      <c r="G17" s="146"/>
      <c r="H17" s="146"/>
      <c r="I17" s="146"/>
      <c r="J17" s="146"/>
    </row>
    <row r="18" spans="1:10" ht="122.25" customHeight="1" x14ac:dyDescent="0.25">
      <c r="A18" s="6" t="s">
        <v>239</v>
      </c>
      <c r="B18" s="5" t="s">
        <v>9</v>
      </c>
      <c r="C18" s="5" t="s">
        <v>64</v>
      </c>
      <c r="D18" s="7" t="s">
        <v>61</v>
      </c>
      <c r="E18" s="7">
        <v>81</v>
      </c>
      <c r="F18" s="7" t="s">
        <v>62</v>
      </c>
      <c r="G18" s="7">
        <v>83</v>
      </c>
      <c r="H18" s="7" t="s">
        <v>63</v>
      </c>
      <c r="I18" s="7">
        <v>85</v>
      </c>
      <c r="J18" s="7"/>
    </row>
    <row r="19" spans="1:10" ht="42.75" customHeight="1" x14ac:dyDescent="0.25">
      <c r="A19" s="146" t="s">
        <v>265</v>
      </c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282" customHeight="1" x14ac:dyDescent="0.25">
      <c r="A20" s="6" t="s">
        <v>301</v>
      </c>
      <c r="B20" s="5" t="s">
        <v>235</v>
      </c>
      <c r="C20" s="5" t="s">
        <v>132</v>
      </c>
      <c r="D20" s="5" t="s">
        <v>73</v>
      </c>
      <c r="E20" s="7">
        <v>90</v>
      </c>
      <c r="F20" s="5" t="s">
        <v>74</v>
      </c>
      <c r="G20" s="7">
        <v>90</v>
      </c>
      <c r="H20" s="5" t="s">
        <v>75</v>
      </c>
      <c r="I20" s="7">
        <v>90</v>
      </c>
      <c r="J20" s="5" t="s">
        <v>133</v>
      </c>
    </row>
    <row r="21" spans="1:10" ht="39" customHeight="1" x14ac:dyDescent="0.25">
      <c r="A21" s="146" t="s">
        <v>266</v>
      </c>
      <c r="B21" s="146"/>
      <c r="C21" s="146"/>
      <c r="D21" s="146"/>
      <c r="E21" s="146"/>
      <c r="F21" s="146"/>
      <c r="G21" s="146"/>
      <c r="H21" s="146"/>
      <c r="I21" s="146"/>
      <c r="J21" s="146"/>
    </row>
    <row r="22" spans="1:10" ht="66" x14ac:dyDescent="0.25">
      <c r="A22" s="6" t="s">
        <v>244</v>
      </c>
      <c r="B22" s="5" t="s">
        <v>209</v>
      </c>
      <c r="C22" s="5" t="s">
        <v>134</v>
      </c>
      <c r="D22" s="7" t="s">
        <v>261</v>
      </c>
      <c r="E22" s="7">
        <v>11900</v>
      </c>
      <c r="F22" s="7" t="s">
        <v>261</v>
      </c>
      <c r="G22" s="7">
        <v>12000</v>
      </c>
      <c r="H22" s="7" t="s">
        <v>261</v>
      </c>
      <c r="I22" s="7">
        <v>12100</v>
      </c>
      <c r="J22" s="7"/>
    </row>
    <row r="23" spans="1:10" ht="49.5" x14ac:dyDescent="0.25">
      <c r="A23" s="6" t="s">
        <v>224</v>
      </c>
      <c r="B23" s="5" t="s">
        <v>209</v>
      </c>
      <c r="C23" s="5" t="s">
        <v>135</v>
      </c>
      <c r="D23" s="7" t="s">
        <v>261</v>
      </c>
      <c r="E23" s="7">
        <v>9961</v>
      </c>
      <c r="F23" s="7" t="s">
        <v>261</v>
      </c>
      <c r="G23" s="7">
        <v>10310</v>
      </c>
      <c r="H23" s="7" t="s">
        <v>261</v>
      </c>
      <c r="I23" s="7">
        <v>10671</v>
      </c>
      <c r="J23" s="7"/>
    </row>
    <row r="24" spans="1:10" ht="49.5" x14ac:dyDescent="0.25">
      <c r="A24" s="6" t="s">
        <v>225</v>
      </c>
      <c r="B24" s="5" t="s">
        <v>209</v>
      </c>
      <c r="C24" s="5" t="s">
        <v>134</v>
      </c>
      <c r="D24" s="7" t="s">
        <v>261</v>
      </c>
      <c r="E24" s="7">
        <v>29.3</v>
      </c>
      <c r="F24" s="7" t="s">
        <v>261</v>
      </c>
      <c r="G24" s="7">
        <v>29.6</v>
      </c>
      <c r="H24" s="7" t="s">
        <v>261</v>
      </c>
      <c r="I24" s="7">
        <v>29.9</v>
      </c>
      <c r="J24" s="7"/>
    </row>
    <row r="25" spans="1:10" ht="49.5" x14ac:dyDescent="0.25">
      <c r="A25" s="6" t="s">
        <v>260</v>
      </c>
      <c r="B25" s="5" t="s">
        <v>209</v>
      </c>
      <c r="C25" s="5" t="s">
        <v>134</v>
      </c>
      <c r="D25" s="7"/>
      <c r="E25" s="7">
        <v>69841.399999999994</v>
      </c>
      <c r="F25" s="7"/>
      <c r="G25" s="7">
        <v>76081.3</v>
      </c>
      <c r="H25" s="7"/>
      <c r="I25" s="7">
        <v>82852.5</v>
      </c>
      <c r="J25" s="7"/>
    </row>
    <row r="26" spans="1:10" ht="51.75" customHeight="1" x14ac:dyDescent="0.25">
      <c r="A26" s="146" t="s">
        <v>267</v>
      </c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0" ht="66" x14ac:dyDescent="0.25">
      <c r="A27" s="6" t="s">
        <v>310</v>
      </c>
      <c r="B27" s="5" t="s">
        <v>209</v>
      </c>
      <c r="C27" s="5" t="s">
        <v>136</v>
      </c>
      <c r="D27" s="9" t="s">
        <v>261</v>
      </c>
      <c r="E27" s="7">
        <v>1</v>
      </c>
      <c r="F27" s="9" t="s">
        <v>261</v>
      </c>
      <c r="G27" s="7">
        <v>1</v>
      </c>
      <c r="H27" s="9" t="s">
        <v>261</v>
      </c>
      <c r="I27" s="7">
        <v>2</v>
      </c>
      <c r="J27" s="5" t="s">
        <v>137</v>
      </c>
    </row>
    <row r="28" spans="1:10" ht="99" x14ac:dyDescent="0.25">
      <c r="A28" s="6" t="e">
        <f>'Раздел 3'!#REF!</f>
        <v>#REF!</v>
      </c>
      <c r="B28" s="5" t="s">
        <v>209</v>
      </c>
      <c r="C28" s="5" t="s">
        <v>131</v>
      </c>
      <c r="D28" s="9" t="s">
        <v>261</v>
      </c>
      <c r="E28" s="7">
        <v>5</v>
      </c>
      <c r="F28" s="9" t="s">
        <v>261</v>
      </c>
      <c r="G28" s="7">
        <v>5</v>
      </c>
      <c r="H28" s="9" t="s">
        <v>261</v>
      </c>
      <c r="I28" s="7">
        <v>5</v>
      </c>
      <c r="J28" s="5" t="s">
        <v>138</v>
      </c>
    </row>
    <row r="29" spans="1:10" ht="24" customHeight="1" x14ac:dyDescent="0.25">
      <c r="A29" s="147" t="s">
        <v>268</v>
      </c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30" customHeight="1" x14ac:dyDescent="0.25">
      <c r="A30" s="146" t="s">
        <v>269</v>
      </c>
      <c r="B30" s="146"/>
      <c r="C30" s="146"/>
      <c r="D30" s="146"/>
      <c r="E30" s="146"/>
      <c r="F30" s="146"/>
      <c r="G30" s="146"/>
      <c r="H30" s="146"/>
      <c r="I30" s="146"/>
      <c r="J30" s="146"/>
    </row>
    <row r="31" spans="1:10" ht="66" x14ac:dyDescent="0.25">
      <c r="A31" s="6" t="s">
        <v>241</v>
      </c>
      <c r="B31" s="5" t="s">
        <v>270</v>
      </c>
      <c r="C31" s="5" t="s">
        <v>98</v>
      </c>
      <c r="D31" s="7" t="s">
        <v>261</v>
      </c>
      <c r="E31" s="7" t="s">
        <v>207</v>
      </c>
      <c r="F31" s="7" t="s">
        <v>261</v>
      </c>
      <c r="G31" s="7" t="s">
        <v>207</v>
      </c>
      <c r="H31" s="7" t="s">
        <v>261</v>
      </c>
      <c r="I31" s="7" t="s">
        <v>207</v>
      </c>
      <c r="J31" s="7"/>
    </row>
    <row r="32" spans="1:10" ht="99" x14ac:dyDescent="0.25">
      <c r="A32" s="6" t="s">
        <v>208</v>
      </c>
      <c r="B32" s="5" t="s">
        <v>270</v>
      </c>
      <c r="C32" s="5" t="s">
        <v>126</v>
      </c>
      <c r="D32" s="5" t="s">
        <v>317</v>
      </c>
      <c r="E32" s="5">
        <f>32/32*100</f>
        <v>100</v>
      </c>
      <c r="F32" s="5" t="s">
        <v>317</v>
      </c>
      <c r="G32" s="5">
        <f>32/32*100</f>
        <v>100</v>
      </c>
      <c r="H32" s="5" t="s">
        <v>317</v>
      </c>
      <c r="I32" s="5">
        <f>32/32*100</f>
        <v>100</v>
      </c>
      <c r="J32" s="5" t="s">
        <v>318</v>
      </c>
    </row>
    <row r="33" spans="1:10" ht="82.5" x14ac:dyDescent="0.25">
      <c r="A33" s="6" t="s">
        <v>228</v>
      </c>
      <c r="B33" s="5" t="s">
        <v>270</v>
      </c>
      <c r="C33" s="5" t="s">
        <v>131</v>
      </c>
      <c r="D33" s="7" t="s">
        <v>261</v>
      </c>
      <c r="E33" s="7">
        <v>25</v>
      </c>
      <c r="F33" s="7" t="s">
        <v>261</v>
      </c>
      <c r="G33" s="7">
        <v>25</v>
      </c>
      <c r="H33" s="7" t="s">
        <v>261</v>
      </c>
      <c r="I33" s="7">
        <v>25</v>
      </c>
      <c r="J33" s="7"/>
    </row>
    <row r="34" spans="1:10" ht="49.5" x14ac:dyDescent="0.25">
      <c r="A34" s="6" t="s">
        <v>257</v>
      </c>
      <c r="B34" s="5" t="s">
        <v>270</v>
      </c>
      <c r="C34" s="5" t="s">
        <v>131</v>
      </c>
      <c r="D34" s="7" t="s">
        <v>261</v>
      </c>
      <c r="E34" s="7">
        <v>10</v>
      </c>
      <c r="F34" s="7" t="s">
        <v>261</v>
      </c>
      <c r="G34" s="7">
        <v>10</v>
      </c>
      <c r="H34" s="7" t="s">
        <v>261</v>
      </c>
      <c r="I34" s="7">
        <v>10</v>
      </c>
      <c r="J34" s="7"/>
    </row>
    <row r="35" spans="1:10" ht="82.5" x14ac:dyDescent="0.25">
      <c r="A35" s="6" t="s">
        <v>200</v>
      </c>
      <c r="B35" s="5" t="s">
        <v>270</v>
      </c>
      <c r="C35" s="5" t="s">
        <v>187</v>
      </c>
      <c r="D35" s="11" t="s">
        <v>188</v>
      </c>
      <c r="E35" s="7">
        <v>5.9</v>
      </c>
      <c r="F35" s="11" t="s">
        <v>188</v>
      </c>
      <c r="G35" s="7">
        <v>5.9</v>
      </c>
      <c r="H35" s="11" t="s">
        <v>188</v>
      </c>
      <c r="I35" s="7">
        <v>5.9</v>
      </c>
      <c r="J35" s="5" t="s">
        <v>189</v>
      </c>
    </row>
    <row r="36" spans="1:10" ht="99" x14ac:dyDescent="0.25">
      <c r="A36" s="6" t="s">
        <v>306</v>
      </c>
      <c r="B36" s="5" t="s">
        <v>270</v>
      </c>
      <c r="C36" s="5" t="s">
        <v>183</v>
      </c>
      <c r="D36" s="7" t="s">
        <v>261</v>
      </c>
      <c r="E36" s="7">
        <v>100</v>
      </c>
      <c r="F36" s="7" t="s">
        <v>261</v>
      </c>
      <c r="G36" s="7">
        <v>100</v>
      </c>
      <c r="H36" s="7" t="s">
        <v>261</v>
      </c>
      <c r="I36" s="7">
        <v>100</v>
      </c>
      <c r="J36" s="7"/>
    </row>
    <row r="37" spans="1:10" ht="99" x14ac:dyDescent="0.25">
      <c r="A37" s="6" t="s">
        <v>0</v>
      </c>
      <c r="B37" s="5" t="s">
        <v>270</v>
      </c>
      <c r="C37" s="5" t="s">
        <v>182</v>
      </c>
      <c r="D37" s="7" t="s">
        <v>261</v>
      </c>
      <c r="E37" s="7">
        <v>100</v>
      </c>
      <c r="F37" s="7" t="s">
        <v>261</v>
      </c>
      <c r="G37" s="7">
        <v>100</v>
      </c>
      <c r="H37" s="7" t="s">
        <v>261</v>
      </c>
      <c r="I37" s="7">
        <v>100</v>
      </c>
      <c r="J37" s="7"/>
    </row>
    <row r="38" spans="1:10" ht="66" x14ac:dyDescent="0.25">
      <c r="A38" s="6" t="s">
        <v>320</v>
      </c>
      <c r="B38" s="5" t="s">
        <v>270</v>
      </c>
      <c r="C38" s="5" t="s">
        <v>184</v>
      </c>
      <c r="D38" s="7" t="s">
        <v>261</v>
      </c>
      <c r="E38" s="7">
        <v>100</v>
      </c>
      <c r="F38" s="7" t="s">
        <v>261</v>
      </c>
      <c r="G38" s="7">
        <v>100</v>
      </c>
      <c r="H38" s="7" t="s">
        <v>261</v>
      </c>
      <c r="I38" s="7">
        <v>100</v>
      </c>
      <c r="J38" s="7"/>
    </row>
    <row r="39" spans="1:10" ht="66" x14ac:dyDescent="0.25">
      <c r="A39" s="6" t="s">
        <v>321</v>
      </c>
      <c r="B39" s="5" t="s">
        <v>270</v>
      </c>
      <c r="C39" s="5" t="s">
        <v>177</v>
      </c>
      <c r="D39" s="7" t="s">
        <v>261</v>
      </c>
      <c r="E39" s="7" t="s">
        <v>207</v>
      </c>
      <c r="F39" s="7" t="s">
        <v>261</v>
      </c>
      <c r="G39" s="7" t="s">
        <v>207</v>
      </c>
      <c r="H39" s="7" t="s">
        <v>261</v>
      </c>
      <c r="I39" s="7" t="s">
        <v>207</v>
      </c>
      <c r="J39" s="7"/>
    </row>
    <row r="40" spans="1:10" ht="49.5" x14ac:dyDescent="0.25">
      <c r="A40" s="6" t="s">
        <v>322</v>
      </c>
      <c r="B40" s="5" t="s">
        <v>270</v>
      </c>
      <c r="C40" s="5" t="s">
        <v>185</v>
      </c>
      <c r="D40" s="7" t="s">
        <v>261</v>
      </c>
      <c r="E40" s="7">
        <v>100</v>
      </c>
      <c r="F40" s="7" t="s">
        <v>261</v>
      </c>
      <c r="G40" s="7">
        <v>100</v>
      </c>
      <c r="H40" s="7" t="s">
        <v>261</v>
      </c>
      <c r="I40" s="7">
        <v>100</v>
      </c>
      <c r="J40" s="7"/>
    </row>
    <row r="41" spans="1:10" ht="115.5" x14ac:dyDescent="0.25">
      <c r="A41" s="6" t="s">
        <v>305</v>
      </c>
      <c r="B41" s="5" t="s">
        <v>270</v>
      </c>
      <c r="C41" s="5" t="s">
        <v>180</v>
      </c>
      <c r="D41" s="7" t="s">
        <v>181</v>
      </c>
      <c r="E41" s="7">
        <v>100</v>
      </c>
      <c r="F41" s="7" t="s">
        <v>181</v>
      </c>
      <c r="G41" s="7">
        <v>100</v>
      </c>
      <c r="H41" s="7" t="s">
        <v>181</v>
      </c>
      <c r="I41" s="7">
        <v>100</v>
      </c>
      <c r="J41" s="7"/>
    </row>
    <row r="42" spans="1:10" ht="409.5" customHeight="1" x14ac:dyDescent="0.25">
      <c r="A42" s="6" t="s">
        <v>21</v>
      </c>
      <c r="B42" s="5" t="s">
        <v>214</v>
      </c>
      <c r="C42" s="5" t="s">
        <v>139</v>
      </c>
      <c r="D42" s="7" t="s">
        <v>261</v>
      </c>
      <c r="E42" s="7">
        <v>100</v>
      </c>
      <c r="F42" s="7" t="s">
        <v>261</v>
      </c>
      <c r="G42" s="7">
        <v>100</v>
      </c>
      <c r="H42" s="7" t="s">
        <v>261</v>
      </c>
      <c r="I42" s="7">
        <v>100</v>
      </c>
      <c r="J42" s="5" t="s">
        <v>22</v>
      </c>
    </row>
    <row r="43" spans="1:10" ht="115.5" x14ac:dyDescent="0.25">
      <c r="A43" s="6" t="s">
        <v>256</v>
      </c>
      <c r="B43" s="5" t="s">
        <v>214</v>
      </c>
      <c r="C43" s="5" t="s">
        <v>127</v>
      </c>
      <c r="D43" s="7" t="s">
        <v>261</v>
      </c>
      <c r="E43" s="7">
        <v>100</v>
      </c>
      <c r="F43" s="7" t="s">
        <v>261</v>
      </c>
      <c r="G43" s="7">
        <v>100</v>
      </c>
      <c r="H43" s="7" t="s">
        <v>261</v>
      </c>
      <c r="I43" s="7">
        <v>100</v>
      </c>
      <c r="J43" s="5" t="s">
        <v>140</v>
      </c>
    </row>
    <row r="44" spans="1:10" ht="115.5" x14ac:dyDescent="0.25">
      <c r="A44" s="6" t="s">
        <v>201</v>
      </c>
      <c r="B44" s="5" t="s">
        <v>210</v>
      </c>
      <c r="C44" s="5" t="s">
        <v>99</v>
      </c>
      <c r="D44" s="7" t="s">
        <v>261</v>
      </c>
      <c r="E44" s="7">
        <v>100</v>
      </c>
      <c r="F44" s="7" t="s">
        <v>261</v>
      </c>
      <c r="G44" s="7">
        <v>100</v>
      </c>
      <c r="H44" s="7" t="s">
        <v>261</v>
      </c>
      <c r="I44" s="7">
        <v>100</v>
      </c>
      <c r="J44" s="7"/>
    </row>
    <row r="45" spans="1:10" ht="132" x14ac:dyDescent="0.25">
      <c r="A45" s="6" t="s">
        <v>233</v>
      </c>
      <c r="B45" s="5" t="s">
        <v>218</v>
      </c>
      <c r="C45" s="5" t="s">
        <v>141</v>
      </c>
      <c r="D45" s="7" t="s">
        <v>38</v>
      </c>
      <c r="E45" s="7">
        <v>100</v>
      </c>
      <c r="F45" s="7" t="s">
        <v>38</v>
      </c>
      <c r="G45" s="7">
        <v>100</v>
      </c>
      <c r="H45" s="7" t="s">
        <v>38</v>
      </c>
      <c r="I45" s="7">
        <v>100</v>
      </c>
      <c r="J45" s="5" t="s">
        <v>14</v>
      </c>
    </row>
    <row r="46" spans="1:10" ht="82.5" x14ac:dyDescent="0.25">
      <c r="A46" s="6" t="s">
        <v>216</v>
      </c>
      <c r="B46" s="5" t="s">
        <v>217</v>
      </c>
      <c r="C46" s="5" t="s">
        <v>39</v>
      </c>
      <c r="D46" s="7" t="s">
        <v>40</v>
      </c>
      <c r="E46" s="7">
        <v>100</v>
      </c>
      <c r="F46" s="7" t="s">
        <v>40</v>
      </c>
      <c r="G46" s="7">
        <v>100</v>
      </c>
      <c r="H46" s="7" t="s">
        <v>40</v>
      </c>
      <c r="I46" s="7">
        <v>100</v>
      </c>
      <c r="J46" s="5" t="s">
        <v>14</v>
      </c>
    </row>
    <row r="47" spans="1:10" ht="148.5" x14ac:dyDescent="0.25">
      <c r="A47" s="6" t="s">
        <v>307</v>
      </c>
      <c r="B47" s="5" t="s">
        <v>215</v>
      </c>
      <c r="C47" s="5" t="s">
        <v>14</v>
      </c>
      <c r="D47" s="7" t="s">
        <v>261</v>
      </c>
      <c r="E47" s="7">
        <v>621</v>
      </c>
      <c r="F47" s="7" t="s">
        <v>261</v>
      </c>
      <c r="G47" s="7">
        <v>591</v>
      </c>
      <c r="H47" s="7" t="s">
        <v>261</v>
      </c>
      <c r="I47" s="7">
        <v>561</v>
      </c>
      <c r="J47" s="5" t="s">
        <v>15</v>
      </c>
    </row>
    <row r="48" spans="1:10" ht="99" x14ac:dyDescent="0.25">
      <c r="A48" s="6" t="s">
        <v>203</v>
      </c>
      <c r="B48" s="5" t="s">
        <v>215</v>
      </c>
      <c r="C48" s="5" t="s">
        <v>16</v>
      </c>
      <c r="D48" s="7" t="s">
        <v>17</v>
      </c>
      <c r="E48" s="7">
        <v>3.2</v>
      </c>
      <c r="F48" s="7" t="s">
        <v>18</v>
      </c>
      <c r="G48" s="7">
        <v>3.4</v>
      </c>
      <c r="H48" s="7" t="s">
        <v>19</v>
      </c>
      <c r="I48" s="7">
        <v>3.6</v>
      </c>
      <c r="J48" s="8" t="s">
        <v>20</v>
      </c>
    </row>
    <row r="49" spans="1:10" ht="99" x14ac:dyDescent="0.25">
      <c r="A49" s="6" t="s">
        <v>234</v>
      </c>
      <c r="B49" s="5" t="s">
        <v>220</v>
      </c>
      <c r="C49" s="5" t="s">
        <v>142</v>
      </c>
      <c r="D49" s="7" t="s">
        <v>51</v>
      </c>
      <c r="E49" s="7">
        <v>16524</v>
      </c>
      <c r="F49" s="7" t="s">
        <v>50</v>
      </c>
      <c r="G49" s="7">
        <v>17185</v>
      </c>
      <c r="H49" s="7" t="s">
        <v>52</v>
      </c>
      <c r="I49" s="7">
        <v>17872</v>
      </c>
      <c r="J49" s="7"/>
    </row>
    <row r="50" spans="1:10" ht="208.5" customHeight="1" x14ac:dyDescent="0.25">
      <c r="A50" s="6" t="s">
        <v>243</v>
      </c>
      <c r="B50" s="5" t="s">
        <v>220</v>
      </c>
      <c r="C50" s="5" t="s">
        <v>143</v>
      </c>
      <c r="D50" s="7" t="s">
        <v>53</v>
      </c>
      <c r="E50" s="7">
        <v>20880</v>
      </c>
      <c r="F50" s="7" t="s">
        <v>54</v>
      </c>
      <c r="G50" s="7">
        <v>21298</v>
      </c>
      <c r="H50" s="7" t="s">
        <v>55</v>
      </c>
      <c r="I50" s="7">
        <v>21724</v>
      </c>
      <c r="J50" s="7"/>
    </row>
    <row r="51" spans="1:10" ht="63.75" customHeight="1" x14ac:dyDescent="0.25">
      <c r="A51" s="6" t="e">
        <f>#REF!</f>
        <v>#REF!</v>
      </c>
      <c r="B51" s="5" t="e">
        <f>#REF!</f>
        <v>#REF!</v>
      </c>
      <c r="C51" s="5" t="s">
        <v>190</v>
      </c>
      <c r="D51" s="7" t="s">
        <v>261</v>
      </c>
      <c r="E51" s="7">
        <v>1</v>
      </c>
      <c r="F51" s="7" t="s">
        <v>261</v>
      </c>
      <c r="G51" s="7">
        <v>1</v>
      </c>
      <c r="H51" s="7" t="s">
        <v>261</v>
      </c>
      <c r="I51" s="7">
        <v>1</v>
      </c>
      <c r="J51" s="7"/>
    </row>
    <row r="52" spans="1:10" ht="99" x14ac:dyDescent="0.25">
      <c r="A52" s="6" t="s">
        <v>258</v>
      </c>
      <c r="B52" s="5" t="s">
        <v>213</v>
      </c>
      <c r="C52" s="5" t="s">
        <v>78</v>
      </c>
      <c r="D52" s="5" t="s">
        <v>77</v>
      </c>
      <c r="E52" s="7">
        <v>100</v>
      </c>
      <c r="F52" s="5" t="s">
        <v>77</v>
      </c>
      <c r="G52" s="7">
        <v>100</v>
      </c>
      <c r="H52" s="5" t="s">
        <v>77</v>
      </c>
      <c r="I52" s="7">
        <v>100</v>
      </c>
      <c r="J52" s="5" t="s">
        <v>144</v>
      </c>
    </row>
    <row r="53" spans="1:10" ht="99" x14ac:dyDescent="0.25">
      <c r="A53" s="6" t="s">
        <v>259</v>
      </c>
      <c r="B53" s="5" t="s">
        <v>213</v>
      </c>
      <c r="C53" s="5" t="s">
        <v>79</v>
      </c>
      <c r="D53" s="7" t="s">
        <v>80</v>
      </c>
      <c r="E53" s="7">
        <v>100</v>
      </c>
      <c r="F53" s="7" t="s">
        <v>80</v>
      </c>
      <c r="G53" s="7">
        <v>100</v>
      </c>
      <c r="H53" s="7" t="s">
        <v>80</v>
      </c>
      <c r="I53" s="7">
        <v>100</v>
      </c>
      <c r="J53" s="5" t="s">
        <v>144</v>
      </c>
    </row>
    <row r="54" spans="1:10" ht="132" x14ac:dyDescent="0.25">
      <c r="A54" s="6" t="s">
        <v>204</v>
      </c>
      <c r="B54" s="5" t="s">
        <v>219</v>
      </c>
      <c r="C54" s="5" t="s">
        <v>88</v>
      </c>
      <c r="D54" s="7" t="s">
        <v>261</v>
      </c>
      <c r="E54" s="7">
        <v>100</v>
      </c>
      <c r="F54" s="7" t="s">
        <v>261</v>
      </c>
      <c r="G54" s="7">
        <v>100</v>
      </c>
      <c r="H54" s="7" t="s">
        <v>261</v>
      </c>
      <c r="I54" s="7">
        <v>100</v>
      </c>
      <c r="J54" s="5" t="s">
        <v>145</v>
      </c>
    </row>
    <row r="55" spans="1:10" ht="99" x14ac:dyDescent="0.25">
      <c r="A55" s="6" t="s">
        <v>205</v>
      </c>
      <c r="B55" s="5" t="s">
        <v>219</v>
      </c>
      <c r="C55" s="5" t="s">
        <v>89</v>
      </c>
      <c r="D55" s="7" t="s">
        <v>93</v>
      </c>
      <c r="E55" s="7">
        <v>100</v>
      </c>
      <c r="F55" s="7" t="s">
        <v>93</v>
      </c>
      <c r="G55" s="7">
        <v>100</v>
      </c>
      <c r="H55" s="7" t="s">
        <v>93</v>
      </c>
      <c r="I55" s="7">
        <v>100</v>
      </c>
      <c r="J55" s="5"/>
    </row>
    <row r="56" spans="1:10" ht="82.5" x14ac:dyDescent="0.25">
      <c r="A56" s="6" t="s">
        <v>246</v>
      </c>
      <c r="B56" s="5" t="s">
        <v>219</v>
      </c>
      <c r="C56" s="5" t="s">
        <v>86</v>
      </c>
      <c r="D56" s="5" t="s">
        <v>90</v>
      </c>
      <c r="E56" s="7" t="s">
        <v>300</v>
      </c>
      <c r="F56" s="5" t="s">
        <v>91</v>
      </c>
      <c r="G56" s="7" t="s">
        <v>300</v>
      </c>
      <c r="H56" s="5" t="s">
        <v>92</v>
      </c>
      <c r="I56" s="7" t="s">
        <v>300</v>
      </c>
      <c r="J56" s="5" t="s">
        <v>146</v>
      </c>
    </row>
    <row r="57" spans="1:10" ht="82.5" x14ac:dyDescent="0.25">
      <c r="A57" s="6" t="s">
        <v>247</v>
      </c>
      <c r="B57" s="5" t="s">
        <v>219</v>
      </c>
      <c r="C57" s="5" t="s">
        <v>87</v>
      </c>
      <c r="D57" s="5" t="s">
        <v>94</v>
      </c>
      <c r="E57" s="7" t="s">
        <v>300</v>
      </c>
      <c r="F57" s="5" t="s">
        <v>94</v>
      </c>
      <c r="G57" s="7" t="s">
        <v>300</v>
      </c>
      <c r="H57" s="5" t="s">
        <v>94</v>
      </c>
      <c r="I57" s="7" t="s">
        <v>300</v>
      </c>
      <c r="J57" s="5" t="s">
        <v>146</v>
      </c>
    </row>
    <row r="58" spans="1:10" ht="82.5" x14ac:dyDescent="0.25">
      <c r="A58" s="6" t="s">
        <v>248</v>
      </c>
      <c r="B58" s="5" t="s">
        <v>219</v>
      </c>
      <c r="C58" s="5" t="s">
        <v>85</v>
      </c>
      <c r="D58" s="7" t="s">
        <v>261</v>
      </c>
      <c r="E58" s="7" t="s">
        <v>207</v>
      </c>
      <c r="F58" s="7" t="s">
        <v>261</v>
      </c>
      <c r="G58" s="7" t="s">
        <v>207</v>
      </c>
      <c r="H58" s="7" t="s">
        <v>261</v>
      </c>
      <c r="I58" s="7" t="s">
        <v>207</v>
      </c>
      <c r="J58" s="7"/>
    </row>
    <row r="59" spans="1:10" ht="108" customHeight="1" x14ac:dyDescent="0.25">
      <c r="A59" s="6" t="s">
        <v>249</v>
      </c>
      <c r="B59" s="5" t="s">
        <v>219</v>
      </c>
      <c r="C59" s="5" t="s">
        <v>83</v>
      </c>
      <c r="D59" s="7" t="s">
        <v>261</v>
      </c>
      <c r="E59" s="7" t="s">
        <v>207</v>
      </c>
      <c r="F59" s="7" t="s">
        <v>261</v>
      </c>
      <c r="G59" s="7" t="s">
        <v>207</v>
      </c>
      <c r="H59" s="7" t="s">
        <v>261</v>
      </c>
      <c r="I59" s="7" t="s">
        <v>207</v>
      </c>
      <c r="J59" s="5" t="s">
        <v>147</v>
      </c>
    </row>
    <row r="60" spans="1:10" ht="82.5" x14ac:dyDescent="0.25">
      <c r="A60" s="6" t="s">
        <v>26</v>
      </c>
      <c r="B60" s="5" t="s">
        <v>242</v>
      </c>
      <c r="C60" s="5" t="s">
        <v>24</v>
      </c>
      <c r="D60" s="7" t="s">
        <v>23</v>
      </c>
      <c r="E60" s="7">
        <v>100</v>
      </c>
      <c r="F60" s="7" t="s">
        <v>23</v>
      </c>
      <c r="G60" s="7">
        <v>100</v>
      </c>
      <c r="H60" s="7" t="s">
        <v>23</v>
      </c>
      <c r="I60" s="7">
        <v>100</v>
      </c>
      <c r="J60" s="5" t="s">
        <v>30</v>
      </c>
    </row>
    <row r="61" spans="1:10" ht="66" x14ac:dyDescent="0.25">
      <c r="A61" s="6" t="s">
        <v>25</v>
      </c>
      <c r="B61" s="5" t="s">
        <v>242</v>
      </c>
      <c r="C61" s="5" t="s">
        <v>27</v>
      </c>
      <c r="D61" s="7" t="s">
        <v>28</v>
      </c>
      <c r="E61" s="7">
        <v>100</v>
      </c>
      <c r="F61" s="7" t="s">
        <v>29</v>
      </c>
      <c r="G61" s="7">
        <v>100</v>
      </c>
      <c r="H61" s="7" t="s">
        <v>28</v>
      </c>
      <c r="I61" s="7">
        <v>100</v>
      </c>
      <c r="J61" s="5" t="s">
        <v>33</v>
      </c>
    </row>
    <row r="62" spans="1:10" ht="125.25" customHeight="1" x14ac:dyDescent="0.25">
      <c r="A62" s="6" t="s">
        <v>32</v>
      </c>
      <c r="B62" s="5" t="s">
        <v>242</v>
      </c>
      <c r="C62" s="5" t="s">
        <v>31</v>
      </c>
      <c r="D62" s="7" t="s">
        <v>261</v>
      </c>
      <c r="E62" s="7">
        <v>100</v>
      </c>
      <c r="F62" s="7" t="s">
        <v>261</v>
      </c>
      <c r="G62" s="7">
        <v>100</v>
      </c>
      <c r="H62" s="7" t="s">
        <v>261</v>
      </c>
      <c r="I62" s="7">
        <v>100</v>
      </c>
      <c r="J62" s="5" t="s">
        <v>34</v>
      </c>
    </row>
    <row r="63" spans="1:10" ht="148.5" customHeight="1" x14ac:dyDescent="0.25">
      <c r="A63" s="6" t="s">
        <v>37</v>
      </c>
      <c r="B63" s="5" t="s">
        <v>242</v>
      </c>
      <c r="C63" s="5" t="s">
        <v>35</v>
      </c>
      <c r="D63" s="7" t="s">
        <v>261</v>
      </c>
      <c r="E63" s="7">
        <v>100</v>
      </c>
      <c r="F63" s="7" t="s">
        <v>261</v>
      </c>
      <c r="G63" s="7">
        <v>100</v>
      </c>
      <c r="H63" s="7" t="s">
        <v>261</v>
      </c>
      <c r="I63" s="7">
        <v>100</v>
      </c>
      <c r="J63" s="5" t="s">
        <v>36</v>
      </c>
    </row>
    <row r="64" spans="1:10" ht="115.5" x14ac:dyDescent="0.25">
      <c r="A64" s="6" t="s">
        <v>4</v>
      </c>
      <c r="B64" s="5" t="s">
        <v>242</v>
      </c>
      <c r="C64" s="5" t="s">
        <v>41</v>
      </c>
      <c r="D64" s="7" t="s">
        <v>261</v>
      </c>
      <c r="E64" s="7">
        <v>100</v>
      </c>
      <c r="F64" s="7" t="s">
        <v>261</v>
      </c>
      <c r="G64" s="7">
        <v>100</v>
      </c>
      <c r="H64" s="7" t="s">
        <v>261</v>
      </c>
      <c r="I64" s="7">
        <v>100</v>
      </c>
      <c r="J64" s="5" t="s">
        <v>148</v>
      </c>
    </row>
    <row r="65" spans="1:10" ht="252" customHeight="1" x14ac:dyDescent="0.25">
      <c r="A65" s="6" t="s">
        <v>5</v>
      </c>
      <c r="B65" s="5" t="s">
        <v>242</v>
      </c>
      <c r="C65" s="5" t="s">
        <v>42</v>
      </c>
      <c r="D65" s="7" t="s">
        <v>261</v>
      </c>
      <c r="E65" s="7">
        <v>100</v>
      </c>
      <c r="F65" s="7" t="s">
        <v>261</v>
      </c>
      <c r="G65" s="7">
        <v>100</v>
      </c>
      <c r="H65" s="7" t="s">
        <v>261</v>
      </c>
      <c r="I65" s="7">
        <v>100</v>
      </c>
      <c r="J65" s="5" t="s">
        <v>43</v>
      </c>
    </row>
    <row r="66" spans="1:10" ht="49.5" x14ac:dyDescent="0.25">
      <c r="A66" s="6" t="s">
        <v>6</v>
      </c>
      <c r="B66" s="5" t="s">
        <v>242</v>
      </c>
      <c r="C66" s="5" t="s">
        <v>14</v>
      </c>
      <c r="D66" s="7" t="s">
        <v>261</v>
      </c>
      <c r="E66" s="7">
        <v>6</v>
      </c>
      <c r="F66" s="7" t="s">
        <v>261</v>
      </c>
      <c r="G66" s="7">
        <v>6</v>
      </c>
      <c r="H66" s="7" t="s">
        <v>261</v>
      </c>
      <c r="I66" s="7">
        <v>6</v>
      </c>
      <c r="J66" s="5"/>
    </row>
    <row r="67" spans="1:10" ht="99" x14ac:dyDescent="0.25">
      <c r="A67" s="6" t="s">
        <v>202</v>
      </c>
      <c r="B67" s="5" t="s">
        <v>271</v>
      </c>
      <c r="C67" s="5" t="s">
        <v>56</v>
      </c>
      <c r="D67" s="5" t="s">
        <v>57</v>
      </c>
      <c r="E67" s="7">
        <v>100</v>
      </c>
      <c r="F67" s="5" t="s">
        <v>57</v>
      </c>
      <c r="G67" s="7">
        <v>100</v>
      </c>
      <c r="H67" s="5" t="s">
        <v>57</v>
      </c>
      <c r="I67" s="7">
        <v>100</v>
      </c>
      <c r="J67" s="5" t="s">
        <v>58</v>
      </c>
    </row>
    <row r="68" spans="1:10" ht="49.5" x14ac:dyDescent="0.25">
      <c r="A68" s="6" t="s">
        <v>232</v>
      </c>
      <c r="B68" s="5" t="s">
        <v>271</v>
      </c>
      <c r="C68" s="5" t="s">
        <v>14</v>
      </c>
      <c r="D68" s="7" t="s">
        <v>261</v>
      </c>
      <c r="E68" s="7">
        <v>2010</v>
      </c>
      <c r="F68" s="7" t="s">
        <v>261</v>
      </c>
      <c r="G68" s="7">
        <v>493</v>
      </c>
      <c r="H68" s="7" t="s">
        <v>261</v>
      </c>
      <c r="I68" s="7">
        <v>557</v>
      </c>
      <c r="J68" s="5"/>
    </row>
    <row r="69" spans="1:10" ht="49.5" x14ac:dyDescent="0.25">
      <c r="A69" s="6" t="s">
        <v>238</v>
      </c>
      <c r="B69" s="5" t="s">
        <v>271</v>
      </c>
      <c r="C69" s="5" t="s">
        <v>14</v>
      </c>
      <c r="D69" s="7" t="s">
        <v>261</v>
      </c>
      <c r="E69" s="7">
        <v>1727</v>
      </c>
      <c r="F69" s="7" t="s">
        <v>261</v>
      </c>
      <c r="G69" s="7">
        <v>1320</v>
      </c>
      <c r="H69" s="7" t="s">
        <v>261</v>
      </c>
      <c r="I69" s="7">
        <v>1430</v>
      </c>
      <c r="J69" s="5"/>
    </row>
    <row r="70" spans="1:10" ht="115.5" x14ac:dyDescent="0.25">
      <c r="A70" s="6" t="s">
        <v>211</v>
      </c>
      <c r="B70" s="5" t="s">
        <v>212</v>
      </c>
      <c r="C70" s="5" t="s">
        <v>46</v>
      </c>
      <c r="D70" s="7" t="s">
        <v>12</v>
      </c>
      <c r="E70" s="7">
        <v>100</v>
      </c>
      <c r="F70" s="7" t="s">
        <v>12</v>
      </c>
      <c r="G70" s="7">
        <v>100</v>
      </c>
      <c r="H70" s="7" t="s">
        <v>12</v>
      </c>
      <c r="I70" s="7">
        <v>100</v>
      </c>
      <c r="J70" s="5" t="s">
        <v>13</v>
      </c>
    </row>
    <row r="71" spans="1:10" ht="115.5" x14ac:dyDescent="0.25">
      <c r="A71" s="6" t="s">
        <v>84</v>
      </c>
      <c r="B71" s="5" t="s">
        <v>219</v>
      </c>
      <c r="C71" s="5" t="s">
        <v>96</v>
      </c>
      <c r="D71" s="5" t="s">
        <v>95</v>
      </c>
      <c r="E71" s="7">
        <v>100</v>
      </c>
      <c r="F71" s="7"/>
      <c r="G71" s="7"/>
      <c r="H71" s="7"/>
      <c r="I71" s="7"/>
      <c r="J71" s="5" t="s">
        <v>147</v>
      </c>
    </row>
    <row r="72" spans="1:10" ht="82.5" x14ac:dyDescent="0.25">
      <c r="A72" s="6" t="s">
        <v>44</v>
      </c>
      <c r="B72" s="5" t="s">
        <v>221</v>
      </c>
      <c r="C72" s="5" t="s">
        <v>45</v>
      </c>
      <c r="D72" s="5" t="s">
        <v>178</v>
      </c>
      <c r="E72" s="7">
        <v>95</v>
      </c>
      <c r="F72" s="5" t="s">
        <v>178</v>
      </c>
      <c r="G72" s="7">
        <v>95</v>
      </c>
      <c r="H72" s="5" t="s">
        <v>179</v>
      </c>
      <c r="I72" s="7">
        <v>95</v>
      </c>
      <c r="J72" s="5" t="s">
        <v>149</v>
      </c>
    </row>
    <row r="73" spans="1:10" ht="297" x14ac:dyDescent="0.25">
      <c r="A73" s="6" t="s">
        <v>250</v>
      </c>
      <c r="B73" s="5" t="s">
        <v>176</v>
      </c>
      <c r="C73" s="5" t="s">
        <v>150</v>
      </c>
      <c r="D73" s="5" t="s">
        <v>67</v>
      </c>
      <c r="E73" s="7">
        <v>100</v>
      </c>
      <c r="F73" s="5" t="s">
        <v>68</v>
      </c>
      <c r="G73" s="7">
        <v>100</v>
      </c>
      <c r="H73" s="5" t="s">
        <v>69</v>
      </c>
      <c r="I73" s="7">
        <v>100</v>
      </c>
      <c r="J73" s="5" t="s">
        <v>70</v>
      </c>
    </row>
    <row r="74" spans="1:10" ht="270.75" customHeight="1" x14ac:dyDescent="0.25">
      <c r="A74" s="6" t="s">
        <v>222</v>
      </c>
      <c r="B74" s="5" t="s">
        <v>176</v>
      </c>
      <c r="C74" s="5" t="s">
        <v>66</v>
      </c>
      <c r="D74" s="7" t="s">
        <v>65</v>
      </c>
      <c r="E74" s="7">
        <v>100</v>
      </c>
      <c r="F74" s="7" t="s">
        <v>65</v>
      </c>
      <c r="G74" s="7">
        <v>100</v>
      </c>
      <c r="H74" s="7" t="s">
        <v>65</v>
      </c>
      <c r="I74" s="7">
        <v>100</v>
      </c>
      <c r="J74" s="5" t="s">
        <v>151</v>
      </c>
    </row>
    <row r="75" spans="1:10" ht="115.5" x14ac:dyDescent="0.25">
      <c r="A75" s="6" t="s">
        <v>223</v>
      </c>
      <c r="B75" s="5" t="s">
        <v>176</v>
      </c>
      <c r="C75" s="5" t="s">
        <v>128</v>
      </c>
      <c r="D75" s="7" t="s">
        <v>71</v>
      </c>
      <c r="E75" s="7">
        <v>100</v>
      </c>
      <c r="F75" s="7" t="s">
        <v>71</v>
      </c>
      <c r="G75" s="7">
        <v>100</v>
      </c>
      <c r="H75" s="7" t="s">
        <v>71</v>
      </c>
      <c r="I75" s="7">
        <v>100</v>
      </c>
      <c r="J75" s="5" t="s">
        <v>72</v>
      </c>
    </row>
    <row r="76" spans="1:10" ht="264" x14ac:dyDescent="0.25">
      <c r="A76" s="6" t="s">
        <v>301</v>
      </c>
      <c r="B76" s="5" t="s">
        <v>176</v>
      </c>
      <c r="C76" s="5" t="s">
        <v>132</v>
      </c>
      <c r="D76" s="5" t="s">
        <v>73</v>
      </c>
      <c r="E76" s="7">
        <v>90</v>
      </c>
      <c r="F76" s="5" t="s">
        <v>74</v>
      </c>
      <c r="G76" s="7">
        <v>90</v>
      </c>
      <c r="H76" s="5" t="s">
        <v>75</v>
      </c>
      <c r="I76" s="7">
        <v>90</v>
      </c>
      <c r="J76" s="5" t="s">
        <v>133</v>
      </c>
    </row>
    <row r="77" spans="1:10" ht="20.25" customHeight="1" x14ac:dyDescent="0.25">
      <c r="A77" s="146" t="s">
        <v>272</v>
      </c>
      <c r="B77" s="146"/>
      <c r="C77" s="146"/>
      <c r="D77" s="146"/>
      <c r="E77" s="146"/>
      <c r="F77" s="146"/>
      <c r="G77" s="146"/>
      <c r="H77" s="146"/>
      <c r="I77" s="146"/>
      <c r="J77" s="146"/>
    </row>
    <row r="78" spans="1:10" ht="99" x14ac:dyDescent="0.25">
      <c r="A78" s="6" t="s">
        <v>308</v>
      </c>
      <c r="B78" s="5" t="s">
        <v>209</v>
      </c>
      <c r="C78" s="5" t="s">
        <v>100</v>
      </c>
      <c r="D78" s="7" t="s">
        <v>261</v>
      </c>
      <c r="E78" s="7">
        <v>2</v>
      </c>
      <c r="F78" s="7" t="s">
        <v>261</v>
      </c>
      <c r="G78" s="7">
        <v>2</v>
      </c>
      <c r="H78" s="7" t="s">
        <v>261</v>
      </c>
      <c r="I78" s="7">
        <v>2</v>
      </c>
      <c r="J78" s="7"/>
    </row>
    <row r="79" spans="1:10" ht="82.5" x14ac:dyDescent="0.25">
      <c r="A79" s="6" t="s">
        <v>311</v>
      </c>
      <c r="B79" s="5" t="s">
        <v>209</v>
      </c>
      <c r="C79" s="5" t="s">
        <v>100</v>
      </c>
      <c r="D79" s="7" t="s">
        <v>261</v>
      </c>
      <c r="E79" s="7">
        <v>250</v>
      </c>
      <c r="F79" s="7" t="s">
        <v>261</v>
      </c>
      <c r="G79" s="7">
        <v>250</v>
      </c>
      <c r="H79" s="7" t="s">
        <v>261</v>
      </c>
      <c r="I79" s="7">
        <v>250</v>
      </c>
      <c r="J79" s="7"/>
    </row>
    <row r="80" spans="1:10" ht="66" x14ac:dyDescent="0.25">
      <c r="A80" s="6" t="s">
        <v>245</v>
      </c>
      <c r="B80" s="5" t="s">
        <v>209</v>
      </c>
      <c r="C80" s="5" t="s">
        <v>100</v>
      </c>
      <c r="D80" s="7" t="s">
        <v>261</v>
      </c>
      <c r="E80" s="7">
        <v>10</v>
      </c>
      <c r="F80" s="7" t="s">
        <v>261</v>
      </c>
      <c r="G80" s="7">
        <v>10</v>
      </c>
      <c r="H80" s="7" t="s">
        <v>261</v>
      </c>
      <c r="I80" s="7">
        <v>10</v>
      </c>
      <c r="J80" s="7"/>
    </row>
    <row r="81" spans="1:10" ht="99" x14ac:dyDescent="0.25">
      <c r="A81" s="6" t="s">
        <v>302</v>
      </c>
      <c r="B81" s="5" t="s">
        <v>209</v>
      </c>
      <c r="C81" s="5" t="s">
        <v>100</v>
      </c>
      <c r="D81" s="7" t="s">
        <v>261</v>
      </c>
      <c r="E81" s="7">
        <v>36</v>
      </c>
      <c r="F81" s="7" t="s">
        <v>261</v>
      </c>
      <c r="G81" s="7">
        <v>36</v>
      </c>
      <c r="H81" s="7" t="s">
        <v>261</v>
      </c>
      <c r="I81" s="7">
        <v>36</v>
      </c>
      <c r="J81" s="7"/>
    </row>
    <row r="82" spans="1:10" ht="82.5" x14ac:dyDescent="0.25">
      <c r="A82" s="6" t="s">
        <v>309</v>
      </c>
      <c r="B82" s="5" t="s">
        <v>209</v>
      </c>
      <c r="C82" s="5" t="s">
        <v>100</v>
      </c>
      <c r="D82" s="7" t="s">
        <v>261</v>
      </c>
      <c r="E82" s="7">
        <v>9</v>
      </c>
      <c r="F82" s="7" t="s">
        <v>261</v>
      </c>
      <c r="G82" s="7">
        <v>9</v>
      </c>
      <c r="H82" s="7" t="s">
        <v>261</v>
      </c>
      <c r="I82" s="7">
        <v>9</v>
      </c>
      <c r="J82" s="7"/>
    </row>
    <row r="83" spans="1:10" ht="66" x14ac:dyDescent="0.25">
      <c r="A83" s="6" t="s">
        <v>199</v>
      </c>
      <c r="B83" s="5" t="s">
        <v>209</v>
      </c>
      <c r="C83" s="5" t="s">
        <v>100</v>
      </c>
      <c r="D83" s="7" t="s">
        <v>261</v>
      </c>
      <c r="E83" s="7">
        <v>5</v>
      </c>
      <c r="F83" s="7" t="s">
        <v>261</v>
      </c>
      <c r="G83" s="7">
        <v>5</v>
      </c>
      <c r="H83" s="7" t="s">
        <v>261</v>
      </c>
      <c r="I83" s="7">
        <v>5</v>
      </c>
      <c r="J83" s="7"/>
    </row>
    <row r="84" spans="1:10" ht="82.5" x14ac:dyDescent="0.25">
      <c r="A84" s="6" t="s">
        <v>186</v>
      </c>
      <c r="B84" s="5" t="s">
        <v>209</v>
      </c>
      <c r="C84" s="5" t="s">
        <v>100</v>
      </c>
      <c r="D84" s="7" t="s">
        <v>261</v>
      </c>
      <c r="E84" s="7">
        <v>12</v>
      </c>
      <c r="F84" s="7" t="s">
        <v>261</v>
      </c>
      <c r="G84" s="7">
        <v>12</v>
      </c>
      <c r="H84" s="7" t="s">
        <v>261</v>
      </c>
      <c r="I84" s="7">
        <v>12</v>
      </c>
      <c r="J84" s="7"/>
    </row>
    <row r="85" spans="1:10" ht="37.5" x14ac:dyDescent="0.25">
      <c r="A85" s="12" t="s">
        <v>10</v>
      </c>
      <c r="B85" s="13" t="s">
        <v>209</v>
      </c>
      <c r="C85" s="5" t="s">
        <v>100</v>
      </c>
      <c r="D85" s="7" t="s">
        <v>261</v>
      </c>
      <c r="E85" s="7">
        <v>1</v>
      </c>
      <c r="F85" s="7" t="s">
        <v>261</v>
      </c>
      <c r="G85" s="7">
        <v>1</v>
      </c>
      <c r="H85" s="7" t="s">
        <v>261</v>
      </c>
      <c r="I85" s="14">
        <v>1</v>
      </c>
      <c r="J85" s="7"/>
    </row>
    <row r="86" spans="1:10" ht="56.25" x14ac:dyDescent="0.25">
      <c r="A86" s="12" t="s">
        <v>11</v>
      </c>
      <c r="B86" s="13" t="s">
        <v>209</v>
      </c>
      <c r="C86" s="5" t="s">
        <v>100</v>
      </c>
      <c r="D86" s="7" t="s">
        <v>261</v>
      </c>
      <c r="E86" s="7">
        <v>11</v>
      </c>
      <c r="F86" s="7" t="s">
        <v>261</v>
      </c>
      <c r="G86" s="7">
        <v>11</v>
      </c>
      <c r="H86" s="7" t="s">
        <v>261</v>
      </c>
      <c r="I86" s="14">
        <v>11</v>
      </c>
      <c r="J86" s="7"/>
    </row>
    <row r="87" spans="1:10" ht="132" x14ac:dyDescent="0.25">
      <c r="A87" s="6" t="s">
        <v>206</v>
      </c>
      <c r="B87" s="5" t="s">
        <v>262</v>
      </c>
      <c r="C87" s="5" t="s">
        <v>100</v>
      </c>
      <c r="D87" s="7" t="s">
        <v>261</v>
      </c>
      <c r="E87" s="7">
        <v>90</v>
      </c>
      <c r="F87" s="7" t="s">
        <v>261</v>
      </c>
      <c r="G87" s="7">
        <v>90</v>
      </c>
      <c r="H87" s="7" t="s">
        <v>261</v>
      </c>
      <c r="I87" s="7">
        <v>90</v>
      </c>
      <c r="J87" s="7"/>
    </row>
    <row r="88" spans="1:10" ht="49.5" customHeight="1" x14ac:dyDescent="0.25">
      <c r="A88" s="146" t="s">
        <v>273</v>
      </c>
      <c r="B88" s="146"/>
      <c r="C88" s="146"/>
      <c r="D88" s="146"/>
      <c r="E88" s="146"/>
      <c r="F88" s="146"/>
      <c r="G88" s="146"/>
      <c r="H88" s="146"/>
      <c r="I88" s="146"/>
      <c r="J88" s="146"/>
    </row>
    <row r="89" spans="1:10" ht="66" x14ac:dyDescent="0.25">
      <c r="A89" s="6" t="s">
        <v>274</v>
      </c>
      <c r="B89" s="5" t="s">
        <v>1</v>
      </c>
      <c r="C89" s="5" t="s">
        <v>152</v>
      </c>
      <c r="D89" s="9" t="s">
        <v>261</v>
      </c>
      <c r="E89" s="7">
        <v>60</v>
      </c>
      <c r="F89" s="9" t="s">
        <v>261</v>
      </c>
      <c r="G89" s="7">
        <v>60</v>
      </c>
      <c r="H89" s="9" t="s">
        <v>261</v>
      </c>
      <c r="I89" s="7">
        <v>80</v>
      </c>
      <c r="J89" s="5" t="s">
        <v>191</v>
      </c>
    </row>
    <row r="90" spans="1:10" ht="99" x14ac:dyDescent="0.25">
      <c r="A90" s="6" t="s">
        <v>274</v>
      </c>
      <c r="B90" s="5" t="s">
        <v>209</v>
      </c>
      <c r="C90" s="5" t="s">
        <v>129</v>
      </c>
      <c r="D90" s="9" t="s">
        <v>261</v>
      </c>
      <c r="E90" s="7">
        <v>10</v>
      </c>
      <c r="F90" s="9" t="s">
        <v>261</v>
      </c>
      <c r="G90" s="7">
        <v>10</v>
      </c>
      <c r="H90" s="9" t="s">
        <v>261</v>
      </c>
      <c r="I90" s="7">
        <v>10</v>
      </c>
      <c r="J90" s="5" t="s">
        <v>153</v>
      </c>
    </row>
    <row r="91" spans="1:10" ht="115.5" x14ac:dyDescent="0.25">
      <c r="A91" s="6" t="s">
        <v>275</v>
      </c>
      <c r="B91" s="5" t="s">
        <v>209</v>
      </c>
      <c r="C91" s="5" t="s">
        <v>129</v>
      </c>
      <c r="D91" s="9" t="s">
        <v>261</v>
      </c>
      <c r="E91" s="7">
        <v>1</v>
      </c>
      <c r="F91" s="9" t="s">
        <v>261</v>
      </c>
      <c r="G91" s="7">
        <v>0</v>
      </c>
      <c r="H91" s="9" t="s">
        <v>261</v>
      </c>
      <c r="I91" s="7">
        <v>1</v>
      </c>
      <c r="J91" s="5" t="s">
        <v>154</v>
      </c>
    </row>
    <row r="92" spans="1:10" ht="82.5" x14ac:dyDescent="0.25">
      <c r="A92" s="6" t="s">
        <v>303</v>
      </c>
      <c r="B92" s="5" t="s">
        <v>209</v>
      </c>
      <c r="C92" s="5" t="s">
        <v>129</v>
      </c>
      <c r="D92" s="9" t="s">
        <v>261</v>
      </c>
      <c r="E92" s="7">
        <v>0</v>
      </c>
      <c r="F92" s="9" t="s">
        <v>261</v>
      </c>
      <c r="G92" s="7">
        <v>1</v>
      </c>
      <c r="H92" s="9" t="s">
        <v>261</v>
      </c>
      <c r="I92" s="7">
        <v>1</v>
      </c>
      <c r="J92" s="5" t="s">
        <v>155</v>
      </c>
    </row>
    <row r="93" spans="1:10" ht="49.5" x14ac:dyDescent="0.25">
      <c r="A93" s="6" t="s">
        <v>279</v>
      </c>
      <c r="B93" s="5"/>
      <c r="C93" s="7"/>
      <c r="D93" s="9" t="s">
        <v>261</v>
      </c>
      <c r="E93" s="7">
        <f>E94</f>
        <v>1</v>
      </c>
      <c r="F93" s="9" t="s">
        <v>261</v>
      </c>
      <c r="G93" s="7">
        <f>G94</f>
        <v>0</v>
      </c>
      <c r="H93" s="9" t="s">
        <v>261</v>
      </c>
      <c r="I93" s="7">
        <f>I94</f>
        <v>0</v>
      </c>
      <c r="J93" s="7"/>
    </row>
    <row r="94" spans="1:10" ht="99" x14ac:dyDescent="0.25">
      <c r="A94" s="6" t="s">
        <v>280</v>
      </c>
      <c r="B94" s="5" t="s">
        <v>2</v>
      </c>
      <c r="C94" s="5" t="s">
        <v>131</v>
      </c>
      <c r="D94" s="9" t="s">
        <v>261</v>
      </c>
      <c r="E94" s="7">
        <v>1</v>
      </c>
      <c r="F94" s="9" t="s">
        <v>261</v>
      </c>
      <c r="G94" s="7">
        <v>0</v>
      </c>
      <c r="H94" s="9" t="s">
        <v>261</v>
      </c>
      <c r="I94" s="7">
        <v>0</v>
      </c>
      <c r="J94" s="5" t="s">
        <v>156</v>
      </c>
    </row>
    <row r="95" spans="1:10" ht="99" x14ac:dyDescent="0.25">
      <c r="A95" s="6" t="s">
        <v>237</v>
      </c>
      <c r="B95" s="5" t="s">
        <v>2</v>
      </c>
      <c r="C95" s="5" t="s">
        <v>131</v>
      </c>
      <c r="D95" s="9" t="s">
        <v>261</v>
      </c>
      <c r="E95" s="7">
        <v>70</v>
      </c>
      <c r="F95" s="9" t="s">
        <v>261</v>
      </c>
      <c r="G95" s="7">
        <v>0</v>
      </c>
      <c r="H95" s="9" t="s">
        <v>261</v>
      </c>
      <c r="I95" s="7">
        <v>0</v>
      </c>
      <c r="J95" s="5" t="s">
        <v>157</v>
      </c>
    </row>
    <row r="96" spans="1:10" ht="198" x14ac:dyDescent="0.25">
      <c r="A96" s="6" t="s">
        <v>281</v>
      </c>
      <c r="B96" s="5" t="s">
        <v>251</v>
      </c>
      <c r="C96" s="5" t="s">
        <v>104</v>
      </c>
      <c r="D96" s="5" t="s">
        <v>101</v>
      </c>
      <c r="E96" s="8">
        <v>100</v>
      </c>
      <c r="F96" s="5" t="s">
        <v>101</v>
      </c>
      <c r="G96" s="5">
        <v>100</v>
      </c>
      <c r="H96" s="5" t="s">
        <v>102</v>
      </c>
      <c r="I96" s="5">
        <v>100</v>
      </c>
      <c r="J96" s="5" t="s">
        <v>103</v>
      </c>
    </row>
    <row r="97" spans="1:10" ht="115.5" x14ac:dyDescent="0.25">
      <c r="A97" s="6" t="s">
        <v>282</v>
      </c>
      <c r="B97" s="5" t="s">
        <v>278</v>
      </c>
      <c r="C97" s="5" t="s">
        <v>129</v>
      </c>
      <c r="D97" s="15" t="s">
        <v>261</v>
      </c>
      <c r="E97" s="7">
        <v>1</v>
      </c>
      <c r="F97" s="15" t="s">
        <v>261</v>
      </c>
      <c r="G97" s="7">
        <v>1</v>
      </c>
      <c r="H97" s="15" t="s">
        <v>261</v>
      </c>
      <c r="I97" s="7">
        <v>1</v>
      </c>
      <c r="J97" s="5" t="s">
        <v>158</v>
      </c>
    </row>
    <row r="98" spans="1:10" ht="99" x14ac:dyDescent="0.25">
      <c r="A98" s="6" t="s">
        <v>283</v>
      </c>
      <c r="B98" s="5" t="s">
        <v>278</v>
      </c>
      <c r="C98" s="5" t="s">
        <v>129</v>
      </c>
      <c r="D98" s="15" t="s">
        <v>261</v>
      </c>
      <c r="E98" s="7">
        <v>15</v>
      </c>
      <c r="F98" s="15" t="s">
        <v>261</v>
      </c>
      <c r="G98" s="7">
        <v>18</v>
      </c>
      <c r="H98" s="15" t="s">
        <v>261</v>
      </c>
      <c r="I98" s="7">
        <v>20</v>
      </c>
      <c r="J98" s="5" t="s">
        <v>159</v>
      </c>
    </row>
    <row r="99" spans="1:10" ht="82.5" x14ac:dyDescent="0.25">
      <c r="A99" s="6" t="s">
        <v>284</v>
      </c>
      <c r="B99" s="5" t="s">
        <v>278</v>
      </c>
      <c r="C99" s="5" t="s">
        <v>129</v>
      </c>
      <c r="D99" s="15" t="s">
        <v>261</v>
      </c>
      <c r="E99" s="7">
        <v>1</v>
      </c>
      <c r="F99" s="15" t="s">
        <v>261</v>
      </c>
      <c r="G99" s="7">
        <v>1</v>
      </c>
      <c r="H99" s="15" t="s">
        <v>261</v>
      </c>
      <c r="I99" s="7">
        <v>1</v>
      </c>
      <c r="J99" s="5" t="s">
        <v>160</v>
      </c>
    </row>
    <row r="100" spans="1:10" ht="148.5" x14ac:dyDescent="0.25">
      <c r="A100" s="6" t="s">
        <v>105</v>
      </c>
      <c r="B100" s="5"/>
      <c r="C100" s="5" t="s">
        <v>47</v>
      </c>
      <c r="D100" s="15" t="s">
        <v>261</v>
      </c>
      <c r="E100" s="7" t="e">
        <f>'Раздел 3'!#REF!</f>
        <v>#REF!</v>
      </c>
      <c r="F100" s="15" t="s">
        <v>261</v>
      </c>
      <c r="G100" s="7" t="e">
        <f>'Раздел 3'!#REF!</f>
        <v>#REF!</v>
      </c>
      <c r="H100" s="15" t="s">
        <v>261</v>
      </c>
      <c r="I100" s="7" t="e">
        <f>'Раздел 3'!#REF!</f>
        <v>#REF!</v>
      </c>
      <c r="J100" s="5" t="s">
        <v>161</v>
      </c>
    </row>
    <row r="101" spans="1:10" ht="148.5" hidden="1" x14ac:dyDescent="0.25">
      <c r="A101" s="6" t="s">
        <v>286</v>
      </c>
      <c r="B101" s="5" t="s">
        <v>285</v>
      </c>
      <c r="C101" s="5" t="s">
        <v>81</v>
      </c>
      <c r="D101" s="15" t="s">
        <v>261</v>
      </c>
      <c r="E101" s="7">
        <v>4</v>
      </c>
      <c r="F101" s="15" t="s">
        <v>261</v>
      </c>
      <c r="G101" s="7">
        <v>0</v>
      </c>
      <c r="H101" s="15" t="s">
        <v>261</v>
      </c>
      <c r="I101" s="7">
        <v>1</v>
      </c>
      <c r="J101" s="5" t="s">
        <v>162</v>
      </c>
    </row>
    <row r="102" spans="1:10" ht="99" hidden="1" x14ac:dyDescent="0.25">
      <c r="A102" s="6" t="s">
        <v>288</v>
      </c>
      <c r="B102" s="5" t="s">
        <v>287</v>
      </c>
      <c r="C102" s="5" t="s">
        <v>48</v>
      </c>
      <c r="D102" s="15" t="s">
        <v>261</v>
      </c>
      <c r="E102" s="7">
        <v>245</v>
      </c>
      <c r="F102" s="15" t="s">
        <v>261</v>
      </c>
      <c r="G102" s="7">
        <v>208</v>
      </c>
      <c r="H102" s="15" t="s">
        <v>261</v>
      </c>
      <c r="I102" s="7">
        <v>208</v>
      </c>
      <c r="J102" s="5" t="s">
        <v>49</v>
      </c>
    </row>
    <row r="103" spans="1:10" ht="49.5" hidden="1" x14ac:dyDescent="0.25">
      <c r="A103" s="6" t="s">
        <v>289</v>
      </c>
      <c r="B103" s="5" t="s">
        <v>251</v>
      </c>
      <c r="C103" s="7"/>
      <c r="D103" s="15" t="s">
        <v>261</v>
      </c>
      <c r="E103" s="7">
        <v>2</v>
      </c>
      <c r="F103" s="15" t="s">
        <v>261</v>
      </c>
      <c r="G103" s="7">
        <v>2</v>
      </c>
      <c r="H103" s="15" t="s">
        <v>261</v>
      </c>
      <c r="I103" s="7">
        <v>0</v>
      </c>
      <c r="J103" s="7"/>
    </row>
    <row r="104" spans="1:10" ht="49.5" hidden="1" x14ac:dyDescent="0.25">
      <c r="A104" s="6" t="s">
        <v>290</v>
      </c>
      <c r="B104" s="5" t="s">
        <v>251</v>
      </c>
      <c r="C104" s="7"/>
      <c r="D104" s="15" t="s">
        <v>261</v>
      </c>
      <c r="E104" s="7">
        <v>236</v>
      </c>
      <c r="F104" s="15" t="s">
        <v>261</v>
      </c>
      <c r="G104" s="7">
        <v>271</v>
      </c>
      <c r="H104" s="15" t="s">
        <v>261</v>
      </c>
      <c r="I104" s="7">
        <v>289</v>
      </c>
      <c r="J104" s="7"/>
    </row>
    <row r="105" spans="1:10" ht="66" hidden="1" x14ac:dyDescent="0.25">
      <c r="A105" s="6" t="s">
        <v>291</v>
      </c>
      <c r="B105" s="5" t="s">
        <v>3</v>
      </c>
      <c r="C105" s="5" t="s">
        <v>47</v>
      </c>
      <c r="D105" s="15" t="s">
        <v>261</v>
      </c>
      <c r="E105" s="7">
        <v>0</v>
      </c>
      <c r="F105" s="15" t="s">
        <v>261</v>
      </c>
      <c r="G105" s="7">
        <v>3</v>
      </c>
      <c r="H105" s="15" t="s">
        <v>261</v>
      </c>
      <c r="I105" s="7">
        <v>0</v>
      </c>
      <c r="J105" s="5"/>
    </row>
    <row r="106" spans="1:10" ht="132" hidden="1" x14ac:dyDescent="0.25">
      <c r="A106" s="6" t="s">
        <v>293</v>
      </c>
      <c r="B106" s="5" t="s">
        <v>292</v>
      </c>
      <c r="C106" s="5" t="s">
        <v>76</v>
      </c>
      <c r="D106" s="15" t="s">
        <v>261</v>
      </c>
      <c r="E106" s="7">
        <v>41</v>
      </c>
      <c r="F106" s="15" t="s">
        <v>261</v>
      </c>
      <c r="G106" s="7">
        <v>41</v>
      </c>
      <c r="H106" s="15" t="s">
        <v>261</v>
      </c>
      <c r="I106" s="7">
        <v>41</v>
      </c>
      <c r="J106" s="5" t="s">
        <v>163</v>
      </c>
    </row>
    <row r="107" spans="1:10" ht="148.5" x14ac:dyDescent="0.25">
      <c r="A107" s="6" t="s">
        <v>304</v>
      </c>
      <c r="B107" s="5" t="s">
        <v>278</v>
      </c>
      <c r="C107" s="5" t="s">
        <v>129</v>
      </c>
      <c r="D107" s="15" t="s">
        <v>261</v>
      </c>
      <c r="E107" s="7">
        <v>1</v>
      </c>
      <c r="F107" s="15" t="s">
        <v>261</v>
      </c>
      <c r="G107" s="7">
        <v>1</v>
      </c>
      <c r="H107" s="15" t="s">
        <v>261</v>
      </c>
      <c r="I107" s="7">
        <v>1</v>
      </c>
      <c r="J107" s="5" t="s">
        <v>164</v>
      </c>
    </row>
    <row r="108" spans="1:10" ht="99" x14ac:dyDescent="0.25">
      <c r="A108" s="6" t="s">
        <v>294</v>
      </c>
      <c r="B108" s="5" t="s">
        <v>278</v>
      </c>
      <c r="C108" s="5" t="s">
        <v>129</v>
      </c>
      <c r="D108" s="15" t="s">
        <v>261</v>
      </c>
      <c r="E108" s="7">
        <v>2</v>
      </c>
      <c r="F108" s="15" t="s">
        <v>261</v>
      </c>
      <c r="G108" s="7">
        <v>2</v>
      </c>
      <c r="H108" s="15" t="s">
        <v>261</v>
      </c>
      <c r="I108" s="7">
        <v>2</v>
      </c>
      <c r="J108" s="5" t="s">
        <v>165</v>
      </c>
    </row>
    <row r="109" spans="1:10" ht="148.5" x14ac:dyDescent="0.25">
      <c r="A109" s="6" t="s">
        <v>295</v>
      </c>
      <c r="B109" s="5" t="s">
        <v>278</v>
      </c>
      <c r="C109" s="5" t="s">
        <v>129</v>
      </c>
      <c r="D109" s="15" t="s">
        <v>261</v>
      </c>
      <c r="E109" s="7">
        <v>1</v>
      </c>
      <c r="F109" s="15" t="s">
        <v>261</v>
      </c>
      <c r="G109" s="7">
        <v>1</v>
      </c>
      <c r="H109" s="15" t="s">
        <v>261</v>
      </c>
      <c r="I109" s="7">
        <v>1</v>
      </c>
      <c r="J109" s="5" t="s">
        <v>164</v>
      </c>
    </row>
    <row r="110" spans="1:10" ht="115.5" x14ac:dyDescent="0.25">
      <c r="A110" s="6" t="s">
        <v>107</v>
      </c>
      <c r="B110" s="5"/>
      <c r="C110" s="5" t="s">
        <v>129</v>
      </c>
      <c r="D110" s="15" t="s">
        <v>261</v>
      </c>
      <c r="E110" s="7" t="e">
        <f>'Раздел 3'!#REF!</f>
        <v>#REF!</v>
      </c>
      <c r="F110" s="15" t="s">
        <v>261</v>
      </c>
      <c r="G110" s="7" t="e">
        <f>'Раздел 3'!#REF!</f>
        <v>#REF!</v>
      </c>
      <c r="H110" s="15" t="s">
        <v>261</v>
      </c>
      <c r="I110" s="7" t="e">
        <f>'Раздел 3'!#REF!</f>
        <v>#REF!</v>
      </c>
      <c r="J110" s="5" t="s">
        <v>106</v>
      </c>
    </row>
    <row r="111" spans="1:10" ht="148.5" x14ac:dyDescent="0.25">
      <c r="A111" s="6" t="s">
        <v>108</v>
      </c>
      <c r="B111" s="5"/>
      <c r="C111" s="5" t="s">
        <v>129</v>
      </c>
      <c r="D111" s="7" t="s">
        <v>261</v>
      </c>
      <c r="E111" s="16" t="e">
        <f>'Раздел 3'!#REF!</f>
        <v>#REF!</v>
      </c>
      <c r="F111" s="15" t="s">
        <v>261</v>
      </c>
      <c r="G111" s="16" t="e">
        <f>'Раздел 3'!#REF!</f>
        <v>#REF!</v>
      </c>
      <c r="H111" s="15" t="s">
        <v>261</v>
      </c>
      <c r="I111" s="16" t="e">
        <f>'Раздел 3'!#REF!</f>
        <v>#REF!</v>
      </c>
      <c r="J111" s="5" t="s">
        <v>109</v>
      </c>
    </row>
    <row r="112" spans="1:10" ht="66" x14ac:dyDescent="0.25">
      <c r="A112" s="6" t="s">
        <v>111</v>
      </c>
      <c r="B112" s="5"/>
      <c r="C112" s="5" t="s">
        <v>110</v>
      </c>
      <c r="D112" s="7" t="s">
        <v>192</v>
      </c>
      <c r="E112" s="7">
        <v>100</v>
      </c>
      <c r="F112" s="7" t="s">
        <v>192</v>
      </c>
      <c r="G112" s="7">
        <v>100</v>
      </c>
      <c r="H112" s="7" t="s">
        <v>192</v>
      </c>
      <c r="I112" s="7">
        <v>100</v>
      </c>
      <c r="J112" s="5" t="s">
        <v>166</v>
      </c>
    </row>
    <row r="113" spans="1:10" ht="49.5" x14ac:dyDescent="0.25">
      <c r="A113" s="6" t="s">
        <v>112</v>
      </c>
      <c r="B113" s="5"/>
      <c r="C113" s="5" t="s">
        <v>129</v>
      </c>
      <c r="D113" s="7" t="s">
        <v>261</v>
      </c>
      <c r="E113" s="7">
        <v>32</v>
      </c>
      <c r="F113" s="7" t="s">
        <v>261</v>
      </c>
      <c r="G113" s="7">
        <v>32</v>
      </c>
      <c r="H113" s="7" t="s">
        <v>261</v>
      </c>
      <c r="I113" s="7">
        <v>30</v>
      </c>
      <c r="J113" s="7"/>
    </row>
    <row r="114" spans="1:10" ht="148.5" x14ac:dyDescent="0.25">
      <c r="A114" s="6" t="s">
        <v>296</v>
      </c>
      <c r="B114" s="5" t="s">
        <v>251</v>
      </c>
      <c r="C114" s="5" t="s">
        <v>167</v>
      </c>
      <c r="D114" s="7" t="s">
        <v>261</v>
      </c>
      <c r="E114" s="7">
        <v>3</v>
      </c>
      <c r="F114" s="7" t="s">
        <v>261</v>
      </c>
      <c r="G114" s="7">
        <v>3</v>
      </c>
      <c r="H114" s="7" t="s">
        <v>261</v>
      </c>
      <c r="I114" s="7">
        <v>3</v>
      </c>
      <c r="J114" s="5" t="s">
        <v>168</v>
      </c>
    </row>
    <row r="115" spans="1:10" ht="132" x14ac:dyDescent="0.25">
      <c r="A115" s="6" t="s">
        <v>113</v>
      </c>
      <c r="B115" s="5"/>
      <c r="C115" s="5" t="s">
        <v>169</v>
      </c>
      <c r="D115" s="7" t="s">
        <v>193</v>
      </c>
      <c r="E115" s="7">
        <v>100</v>
      </c>
      <c r="F115" s="7" t="s">
        <v>193</v>
      </c>
      <c r="G115" s="7">
        <v>100</v>
      </c>
      <c r="H115" s="7" t="s">
        <v>193</v>
      </c>
      <c r="I115" s="7">
        <v>100</v>
      </c>
      <c r="J115" s="5" t="s">
        <v>82</v>
      </c>
    </row>
    <row r="116" spans="1:10" ht="132" x14ac:dyDescent="0.25">
      <c r="A116" s="6" t="s">
        <v>252</v>
      </c>
      <c r="B116" s="5" t="s">
        <v>251</v>
      </c>
      <c r="C116" s="5" t="s">
        <v>116</v>
      </c>
      <c r="D116" s="5" t="s">
        <v>114</v>
      </c>
      <c r="E116" s="5">
        <v>100</v>
      </c>
      <c r="F116" s="5" t="s">
        <v>114</v>
      </c>
      <c r="G116" s="5">
        <v>100</v>
      </c>
      <c r="H116" s="5" t="s">
        <v>114</v>
      </c>
      <c r="I116" s="5">
        <v>100</v>
      </c>
      <c r="J116" s="5" t="s">
        <v>115</v>
      </c>
    </row>
    <row r="117" spans="1:10" ht="66" x14ac:dyDescent="0.25">
      <c r="A117" s="6" t="s">
        <v>253</v>
      </c>
      <c r="B117" s="5" t="s">
        <v>251</v>
      </c>
      <c r="C117" s="5" t="s">
        <v>170</v>
      </c>
      <c r="D117" s="7" t="s">
        <v>261</v>
      </c>
      <c r="E117" s="7" t="s">
        <v>207</v>
      </c>
      <c r="F117" s="7" t="s">
        <v>261</v>
      </c>
      <c r="G117" s="7" t="s">
        <v>207</v>
      </c>
      <c r="H117" s="7" t="s">
        <v>261</v>
      </c>
      <c r="I117" s="7" t="s">
        <v>207</v>
      </c>
      <c r="J117" s="5" t="s">
        <v>171</v>
      </c>
    </row>
    <row r="118" spans="1:10" ht="147.75" customHeight="1" x14ac:dyDescent="0.25">
      <c r="A118" s="6" t="s">
        <v>254</v>
      </c>
      <c r="B118" s="5" t="s">
        <v>251</v>
      </c>
      <c r="C118" s="5" t="s">
        <v>119</v>
      </c>
      <c r="D118" s="5" t="s">
        <v>117</v>
      </c>
      <c r="E118" s="5">
        <v>100</v>
      </c>
      <c r="F118" s="5" t="s">
        <v>117</v>
      </c>
      <c r="G118" s="5">
        <v>100</v>
      </c>
      <c r="H118" s="5" t="s">
        <v>117</v>
      </c>
      <c r="I118" s="5">
        <v>100</v>
      </c>
      <c r="J118" s="5" t="s">
        <v>118</v>
      </c>
    </row>
    <row r="119" spans="1:10" ht="181.5" x14ac:dyDescent="0.25">
      <c r="A119" s="6" t="s">
        <v>297</v>
      </c>
      <c r="B119" s="5" t="s">
        <v>251</v>
      </c>
      <c r="C119" s="5" t="s">
        <v>172</v>
      </c>
      <c r="D119" s="5" t="s">
        <v>120</v>
      </c>
      <c r="E119" s="5">
        <v>100</v>
      </c>
      <c r="F119" s="5" t="s">
        <v>120</v>
      </c>
      <c r="G119" s="5">
        <v>100</v>
      </c>
      <c r="H119" s="5" t="s">
        <v>120</v>
      </c>
      <c r="I119" s="5">
        <v>100</v>
      </c>
      <c r="J119" s="5" t="s">
        <v>121</v>
      </c>
    </row>
    <row r="120" spans="1:10" ht="132" x14ac:dyDescent="0.25">
      <c r="A120" s="6" t="s">
        <v>255</v>
      </c>
      <c r="B120" s="5" t="s">
        <v>251</v>
      </c>
      <c r="C120" s="5" t="s">
        <v>122</v>
      </c>
      <c r="D120" s="7" t="s">
        <v>261</v>
      </c>
      <c r="E120" s="7" t="s">
        <v>207</v>
      </c>
      <c r="F120" s="7" t="s">
        <v>261</v>
      </c>
      <c r="G120" s="7" t="s">
        <v>207</v>
      </c>
      <c r="H120" s="7" t="s">
        <v>261</v>
      </c>
      <c r="I120" s="7" t="s">
        <v>207</v>
      </c>
      <c r="J120" s="5" t="s">
        <v>123</v>
      </c>
    </row>
    <row r="121" spans="1:10" ht="115.5" x14ac:dyDescent="0.25">
      <c r="A121" s="6" t="s">
        <v>298</v>
      </c>
      <c r="B121" s="5" t="s">
        <v>278</v>
      </c>
      <c r="C121" s="5" t="s">
        <v>129</v>
      </c>
      <c r="D121" s="15" t="s">
        <v>261</v>
      </c>
      <c r="E121" s="7">
        <v>16</v>
      </c>
      <c r="F121" s="15" t="s">
        <v>261</v>
      </c>
      <c r="G121" s="7">
        <v>17</v>
      </c>
      <c r="H121" s="15" t="s">
        <v>261</v>
      </c>
      <c r="I121" s="7">
        <v>18</v>
      </c>
      <c r="J121" s="5" t="s">
        <v>173</v>
      </c>
    </row>
    <row r="122" spans="1:10" ht="82.5" x14ac:dyDescent="0.25">
      <c r="A122" s="6" t="s">
        <v>299</v>
      </c>
      <c r="B122" s="5" t="s">
        <v>278</v>
      </c>
      <c r="C122" s="5" t="s">
        <v>129</v>
      </c>
      <c r="D122" s="15" t="s">
        <v>261</v>
      </c>
      <c r="E122" s="7">
        <v>2</v>
      </c>
      <c r="F122" s="15" t="s">
        <v>261</v>
      </c>
      <c r="G122" s="7">
        <v>2</v>
      </c>
      <c r="H122" s="15" t="s">
        <v>261</v>
      </c>
      <c r="I122" s="7">
        <v>2</v>
      </c>
      <c r="J122" s="5" t="s">
        <v>174</v>
      </c>
    </row>
  </sheetData>
  <autoFilter ref="A5:K122">
    <filterColumn colId="3" showButton="0"/>
    <filterColumn colId="4" showButton="0"/>
    <filterColumn colId="5" showButton="0"/>
    <filterColumn colId="6" showButton="0"/>
    <filterColumn colId="7" showButton="0"/>
  </autoFilter>
  <mergeCells count="22">
    <mergeCell ref="A2:J2"/>
    <mergeCell ref="A3:J3"/>
    <mergeCell ref="A5:A7"/>
    <mergeCell ref="C5:C7"/>
    <mergeCell ref="D5:I5"/>
    <mergeCell ref="J5:J7"/>
    <mergeCell ref="D6:E6"/>
    <mergeCell ref="B5:B7"/>
    <mergeCell ref="A8:J8"/>
    <mergeCell ref="A9:J9"/>
    <mergeCell ref="A16:J16"/>
    <mergeCell ref="F6:G6"/>
    <mergeCell ref="H6:I6"/>
    <mergeCell ref="A15:J15"/>
    <mergeCell ref="A17:J17"/>
    <mergeCell ref="A29:J29"/>
    <mergeCell ref="A30:J30"/>
    <mergeCell ref="A88:J88"/>
    <mergeCell ref="A77:J77"/>
    <mergeCell ref="A26:J26"/>
    <mergeCell ref="A19:J19"/>
    <mergeCell ref="A21:J21"/>
  </mergeCells>
  <phoneticPr fontId="3" type="noConversion"/>
  <printOptions horizontalCentered="1"/>
  <pageMargins left="0.19685039370078741" right="0.19685039370078741" top="0.59055118110236227" bottom="0.3149606299212598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Раздел 3</vt:lpstr>
      <vt:lpstr>Бюджет</vt:lpstr>
      <vt:lpstr>расчет показателей программы</vt:lpstr>
      <vt:lpstr>Бюджет!APPT</vt:lpstr>
      <vt:lpstr>Бюджет!FIO</vt:lpstr>
      <vt:lpstr>Бюджет!SIGN</vt:lpstr>
      <vt:lpstr>'Раздел 3'!Заголовки_для_печати</vt:lpstr>
      <vt:lpstr>'расчет показателей программы'!Заголовки_для_печати</vt:lpstr>
      <vt:lpstr>'Раздел 3'!Область_печати</vt:lpstr>
      <vt:lpstr>'расчет показателей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2014-01-22T07:20:56Z</cp:lastPrinted>
  <dcterms:created xsi:type="dcterms:W3CDTF">2006-09-16T00:00:00Z</dcterms:created>
  <dcterms:modified xsi:type="dcterms:W3CDTF">2024-11-25T03:59:48Z</dcterms:modified>
</cp:coreProperties>
</file>