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нжирован" sheetId="5" r:id="rId1"/>
  </sheets>
  <calcPr calcId="152511"/>
</workbook>
</file>

<file path=xl/calcChain.xml><?xml version="1.0" encoding="utf-8"?>
<calcChain xmlns="http://schemas.openxmlformats.org/spreadsheetml/2006/main">
  <c r="F10" i="5" l="1"/>
  <c r="F11" i="5"/>
  <c r="F16" i="5"/>
  <c r="F17" i="5"/>
  <c r="F19" i="5"/>
  <c r="F20" i="5"/>
  <c r="F21" i="5"/>
  <c r="F22" i="5"/>
  <c r="F37" i="5"/>
  <c r="F39" i="5"/>
  <c r="F41" i="5"/>
  <c r="F44" i="5"/>
  <c r="F46" i="5"/>
  <c r="F48" i="5"/>
  <c r="F50" i="5"/>
  <c r="F51" i="5"/>
  <c r="F53" i="5"/>
  <c r="F55" i="5"/>
  <c r="F56" i="5"/>
  <c r="F57" i="5"/>
  <c r="F58" i="5"/>
  <c r="F59" i="5"/>
  <c r="F60" i="5"/>
  <c r="F61" i="5"/>
  <c r="F62" i="5"/>
  <c r="F63" i="5"/>
  <c r="F65" i="5"/>
  <c r="F66" i="5"/>
  <c r="F67" i="5"/>
  <c r="F68" i="5"/>
  <c r="F69" i="5"/>
  <c r="F70" i="5"/>
  <c r="W70" i="5"/>
  <c r="W69" i="5"/>
  <c r="W65" i="5"/>
  <c r="W53" i="5"/>
  <c r="W43" i="5"/>
  <c r="E43" i="5"/>
  <c r="W41" i="5"/>
  <c r="E41" i="5"/>
  <c r="W39" i="5"/>
  <c r="W30" i="5"/>
  <c r="E30" i="5"/>
  <c r="F30" i="5" s="1"/>
  <c r="W25" i="5"/>
  <c r="D25" i="5"/>
  <c r="E25" i="5" s="1"/>
  <c r="F25" i="5" s="1"/>
  <c r="W24" i="5"/>
  <c r="E24" i="5"/>
  <c r="F24" i="5" s="1"/>
  <c r="W23" i="5"/>
  <c r="E23" i="5"/>
  <c r="F23" i="5" s="1"/>
  <c r="W21" i="5"/>
  <c r="W22" i="5"/>
  <c r="W20" i="5"/>
  <c r="W16" i="5" l="1"/>
  <c r="W13" i="5"/>
  <c r="E13" i="5"/>
  <c r="F13" i="5" s="1"/>
  <c r="W12" i="5"/>
  <c r="W38" i="5" l="1"/>
  <c r="W10" i="5"/>
  <c r="E15" i="5"/>
  <c r="F15" i="5" s="1"/>
  <c r="E14" i="5"/>
  <c r="F14" i="5" s="1"/>
  <c r="E45" i="5"/>
  <c r="F45" i="5" s="1"/>
  <c r="E34" i="5"/>
  <c r="E27" i="5"/>
  <c r="E64" i="5"/>
  <c r="E42" i="5"/>
  <c r="E52" i="5"/>
  <c r="E32" i="5"/>
  <c r="E28" i="5"/>
  <c r="F28" i="5" s="1"/>
  <c r="E31" i="5"/>
  <c r="F31" i="5" s="1"/>
  <c r="E36" i="5"/>
  <c r="F36" i="5" s="1"/>
  <c r="E47" i="5"/>
  <c r="F47" i="5" s="1"/>
  <c r="E29" i="5"/>
  <c r="F29" i="5" s="1"/>
  <c r="E49" i="5"/>
  <c r="F49" i="5" s="1"/>
  <c r="E40" i="5"/>
  <c r="F40" i="5" s="1"/>
  <c r="E54" i="5"/>
  <c r="F54" i="5" s="1"/>
  <c r="E9" i="5"/>
  <c r="F9" i="5" s="1"/>
  <c r="D8" i="5"/>
  <c r="E35" i="5"/>
  <c r="F35" i="5" s="1"/>
  <c r="E26" i="5"/>
  <c r="F26" i="5" s="1"/>
  <c r="E33" i="5"/>
  <c r="F33" i="5" s="1"/>
  <c r="D11" i="5"/>
  <c r="D48" i="5"/>
  <c r="E38" i="5"/>
  <c r="F38" i="5" s="1"/>
  <c r="W61" i="5"/>
  <c r="W62" i="5"/>
  <c r="W46" i="5"/>
  <c r="W63" i="5"/>
  <c r="W57" i="5"/>
  <c r="W68" i="5"/>
  <c r="W55" i="5"/>
  <c r="W66" i="5"/>
  <c r="W50" i="5"/>
  <c r="W51" i="5"/>
  <c r="W44" i="5"/>
  <c r="W58" i="5"/>
  <c r="W56" i="5"/>
  <c r="W60" i="5"/>
  <c r="W59" i="5"/>
  <c r="W37" i="5"/>
  <c r="W67" i="5"/>
  <c r="W19" i="5"/>
  <c r="W15" i="5"/>
  <c r="W14" i="5"/>
  <c r="W45" i="5"/>
  <c r="W34" i="5"/>
  <c r="W27" i="5"/>
  <c r="W64" i="5"/>
  <c r="W42" i="5"/>
  <c r="W52" i="5"/>
  <c r="W32" i="5"/>
  <c r="W28" i="5"/>
  <c r="W31" i="5"/>
  <c r="W36" i="5"/>
  <c r="W47" i="5"/>
  <c r="W29" i="5"/>
  <c r="W49" i="5"/>
  <c r="W40" i="5"/>
  <c r="W54" i="5"/>
  <c r="W9" i="5"/>
  <c r="W8" i="5"/>
  <c r="W35" i="5"/>
  <c r="W26" i="5"/>
  <c r="W33" i="5"/>
  <c r="W11" i="5"/>
  <c r="W48" i="5"/>
  <c r="W18" i="5"/>
  <c r="W17" i="5"/>
  <c r="E8" i="5" l="1"/>
  <c r="D71" i="5"/>
  <c r="F8" i="5" l="1"/>
  <c r="F71" i="5" s="1"/>
  <c r="E71" i="5"/>
</calcChain>
</file>

<file path=xl/sharedStrings.xml><?xml version="1.0" encoding="utf-8"?>
<sst xmlns="http://schemas.openxmlformats.org/spreadsheetml/2006/main" count="200" uniqueCount="103">
  <si>
    <t>пр-т Ленина, 32</t>
  </si>
  <si>
    <t>ул. Геологическая, 24</t>
  </si>
  <si>
    <t>ул. Гагарина, 30</t>
  </si>
  <si>
    <t>ул. Югорская, 1/1</t>
  </si>
  <si>
    <t>ул. Республики, 74</t>
  </si>
  <si>
    <t>ул. Республики, 72</t>
  </si>
  <si>
    <t>ул. Энергетиков, 53</t>
  </si>
  <si>
    <t>пр-т Набережный, 68</t>
  </si>
  <si>
    <t>пр-т Мира, 4</t>
  </si>
  <si>
    <t>ул. Островского, 38</t>
  </si>
  <si>
    <t>Итого</t>
  </si>
  <si>
    <t>ул. Островского, 21/1</t>
  </si>
  <si>
    <t>ул. Островского, 9</t>
  </si>
  <si>
    <t>ул. Островского, 19</t>
  </si>
  <si>
    <t>пр-т Мира, 7</t>
  </si>
  <si>
    <t>пр-т Мира, 5</t>
  </si>
  <si>
    <t>ул. Островского, 10</t>
  </si>
  <si>
    <t>ул. Островского, 12</t>
  </si>
  <si>
    <t>ул. 50 лет ВЛКСМ, 6Б</t>
  </si>
  <si>
    <t>ул. Чехова, 20</t>
  </si>
  <si>
    <t>ул. Красная, 50</t>
  </si>
  <si>
    <t>ул. Кольцевая, 20</t>
  </si>
  <si>
    <t>ул. Аэрофлотская, 18/2</t>
  </si>
  <si>
    <t>ул. Мечникова, 11</t>
  </si>
  <si>
    <t>ул. Мечникова, 13</t>
  </si>
  <si>
    <t>ул. Высоковольтная, 2</t>
  </si>
  <si>
    <t>УК</t>
  </si>
  <si>
    <t>Сервис-3</t>
  </si>
  <si>
    <t>РЭУ-8</t>
  </si>
  <si>
    <t>РЭУ-6</t>
  </si>
  <si>
    <t>Тепловик</t>
  </si>
  <si>
    <t>пр-т Ленина, 69</t>
  </si>
  <si>
    <t>пр-т Ленина, 65</t>
  </si>
  <si>
    <t>ЦЖР</t>
  </si>
  <si>
    <t>Гравитон</t>
  </si>
  <si>
    <t>ул. Островского, 40</t>
  </si>
  <si>
    <t>ВЖР</t>
  </si>
  <si>
    <t>ул. Геологическая,19</t>
  </si>
  <si>
    <t>ул. Просвещения,33</t>
  </si>
  <si>
    <t>пр-т Пролетарский,7/1</t>
  </si>
  <si>
    <t>ул. Мелик-Карамова, 90</t>
  </si>
  <si>
    <t>ул. Мелик-Карамова, 92</t>
  </si>
  <si>
    <t>ул. Мелик-Карамова, 45</t>
  </si>
  <si>
    <t>ул. Гагарина,  32</t>
  </si>
  <si>
    <t>ул. Ленинградская, 10А</t>
  </si>
  <si>
    <t xml:space="preserve">ул. Саянская, 20/3 </t>
  </si>
  <si>
    <t>ул Энтузиастов, 47</t>
  </si>
  <si>
    <t>ул Декабристов, 3</t>
  </si>
  <si>
    <t>ул Декабристов, 5</t>
  </si>
  <si>
    <t>ул Декабристов, 7</t>
  </si>
  <si>
    <t>ул Крылова, 17</t>
  </si>
  <si>
    <t>пр-т Ленина, 50</t>
  </si>
  <si>
    <t>ул Грибоедова, 4</t>
  </si>
  <si>
    <t>пр-т Набережный, 64</t>
  </si>
  <si>
    <t>ул Крылова, 7</t>
  </si>
  <si>
    <t>ул Ленинградская, 17</t>
  </si>
  <si>
    <t>ул Привокзальная, 26</t>
  </si>
  <si>
    <t>ул Привокзальная, 28</t>
  </si>
  <si>
    <t>ул. Гагарина, 34</t>
  </si>
  <si>
    <t>ул. Энергетиков,55</t>
  </si>
  <si>
    <t>пр-т Пролетарский, 8/2</t>
  </si>
  <si>
    <t>Уют</t>
  </si>
  <si>
    <t>ул. Студенческая, 21</t>
  </si>
  <si>
    <t>ул. Островского, 29</t>
  </si>
  <si>
    <t>ул. Островского,  5</t>
  </si>
  <si>
    <t>пр-т Мира, 28</t>
  </si>
  <si>
    <t>ул. Профсоюзов, 34/1</t>
  </si>
  <si>
    <t xml:space="preserve">                   </t>
  </si>
  <si>
    <r>
      <t xml:space="preserve"> Площадь выполне-ния работ  (кв.м.)                                                                                </t>
    </r>
    <r>
      <rPr>
        <sz val="11"/>
        <color theme="0"/>
        <rFont val="Times New Roman"/>
        <family val="1"/>
        <charset val="204"/>
      </rPr>
      <t xml:space="preserve">  .</t>
    </r>
  </si>
  <si>
    <t>КРИТЕРИИ</t>
  </si>
  <si>
    <t xml:space="preserve">№  / </t>
  </si>
  <si>
    <t>Адрес                                      выполнения работ</t>
  </si>
  <si>
    <t>Доля средств собственников помеще-ний       МКД</t>
  </si>
  <si>
    <t>Степень разрушения дорож-ного покры-тия</t>
  </si>
  <si>
    <t xml:space="preserve">Степень скопле-ния паводко-вых и дождли-вых вод                                      </t>
  </si>
  <si>
    <t xml:space="preserve">Необ-ходи-мость завер-шения работ </t>
  </si>
  <si>
    <t>Подъезд  к шко-лам, детским садам, соц. объек-там</t>
  </si>
  <si>
    <t>Комплексность выполнения работ с благоустройством  территорий объектов:</t>
  </si>
  <si>
    <t>Наличие Совета МКД</t>
  </si>
  <si>
    <t xml:space="preserve">    Итого баллов</t>
  </si>
  <si>
    <t xml:space="preserve"> №  </t>
  </si>
  <si>
    <t>социальных</t>
  </si>
  <si>
    <t>проездов</t>
  </si>
  <si>
    <t>ЖКК</t>
  </si>
  <si>
    <t>МКД</t>
  </si>
  <si>
    <t>пока-затель (%)</t>
  </si>
  <si>
    <t xml:space="preserve">  балл</t>
  </si>
  <si>
    <t xml:space="preserve">   балл</t>
  </si>
  <si>
    <t>пока-затель  (%)</t>
  </si>
  <si>
    <t xml:space="preserve">    балл</t>
  </si>
  <si>
    <t>двор</t>
  </si>
  <si>
    <t>мкр.</t>
  </si>
  <si>
    <r>
      <t xml:space="preserve"> Предварите-льная стоимость выполнения работ      </t>
    </r>
    <r>
      <rPr>
        <sz val="10"/>
        <rFont val="Times New Roman"/>
        <family val="1"/>
        <charset val="204"/>
      </rPr>
      <t xml:space="preserve">(тыс. руб.)                   </t>
    </r>
    <r>
      <rPr>
        <sz val="10"/>
        <color theme="0"/>
        <rFont val="Times New Roman"/>
        <family val="1"/>
        <charset val="204"/>
      </rPr>
      <t xml:space="preserve">      .   </t>
    </r>
    <r>
      <rPr>
        <sz val="10"/>
        <rFont val="Times New Roman"/>
        <family val="1"/>
        <charset val="204"/>
      </rPr>
      <t xml:space="preserve">             </t>
    </r>
  </si>
  <si>
    <r>
      <t>Предварительная сумма субсидии (</t>
    </r>
    <r>
      <rPr>
        <sz val="9"/>
        <rFont val="Times New Roman"/>
        <family val="1"/>
        <charset val="204"/>
      </rPr>
      <t xml:space="preserve">тыс. руб.)                                                                                                          </t>
    </r>
    <r>
      <rPr>
        <sz val="9"/>
        <color theme="0"/>
        <rFont val="Times New Roman"/>
        <family val="1"/>
        <charset val="204"/>
      </rPr>
      <t xml:space="preserve">  .</t>
    </r>
  </si>
  <si>
    <t>пос. Кедровый - 2,  д 13</t>
  </si>
  <si>
    <t>улица Линейная, 15/1</t>
  </si>
  <si>
    <t>пр-т Пролетарский, 8/1</t>
  </si>
  <si>
    <t>ул. Гпгприна, 10</t>
  </si>
  <si>
    <t>пр-т Пролетарский, 8</t>
  </si>
  <si>
    <t xml:space="preserve">Год последнего ремонта/ ввода  дома в эксплуатацию </t>
  </si>
  <si>
    <t>пр. Комсомольский, 44/1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</si>
  <si>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</si>
  <si>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Адресный перечень дворовых территорий многоквартирных домов, заявившихся  для выполнения благоустройства                                                                          (асфальтирование проездов, тротуаров, паркочных площадок)  в  2017 году при условии бюджетного финансирования,                                                                     согласно представленным УК / ТСЖ/ ТСН заявкам.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</si>
</sst>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;[Red]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9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4" fontId="0" fillId="0" borderId="0" xfId="0" applyNumberFormat="1"/>
    <xf numFmtId="0" fontId="5" fillId="0" borderId="0" xfId="0" applyFont="1" applyBorder="1" applyAlignment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2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 textRotation="90" wrapText="1"/>
    </xf>
    <xf numFmtId="0" fontId="10" fillId="0" borderId="24" xfId="0" applyFont="1" applyBorder="1" applyAlignment="1">
      <alignment vertical="center" textRotation="90" wrapText="1"/>
    </xf>
    <xf numFmtId="0" fontId="3" fillId="0" borderId="24" xfId="0" applyFont="1" applyBorder="1" applyAlignment="1">
      <alignment vertical="center" textRotation="90" wrapText="1"/>
    </xf>
    <xf numFmtId="0" fontId="0" fillId="0" borderId="15" xfId="0" applyBorder="1"/>
    <xf numFmtId="0" fontId="3" fillId="0" borderId="25" xfId="0" applyFont="1" applyBorder="1" applyAlignment="1">
      <alignment horizontal="center" wrapText="1"/>
    </xf>
    <xf numFmtId="0" fontId="3" fillId="3" borderId="15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6" fillId="5" borderId="16" xfId="0" applyFont="1" applyFill="1" applyBorder="1" applyAlignment="1">
      <alignment horizontal="center" textRotation="90" wrapText="1"/>
    </xf>
    <xf numFmtId="0" fontId="6" fillId="0" borderId="26" xfId="0" applyFont="1" applyBorder="1" applyAlignment="1">
      <alignment horizontal="center" wrapText="1"/>
    </xf>
    <xf numFmtId="0" fontId="6" fillId="5" borderId="25" xfId="0" applyFont="1" applyFill="1" applyBorder="1" applyAlignment="1">
      <alignment horizontal="center" textRotation="90" wrapText="1"/>
    </xf>
    <xf numFmtId="0" fontId="6" fillId="0" borderId="2" xfId="0" applyFont="1" applyBorder="1" applyAlignment="1">
      <alignment horizontal="center" wrapText="1"/>
    </xf>
    <xf numFmtId="0" fontId="6" fillId="5" borderId="2" xfId="0" applyFont="1" applyFill="1" applyBorder="1" applyAlignment="1">
      <alignment horizontal="center" textRotation="90" wrapText="1"/>
    </xf>
    <xf numFmtId="0" fontId="8" fillId="0" borderId="13" xfId="0" applyFont="1" applyBorder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5" borderId="28" xfId="0" applyFont="1" applyFill="1" applyBorder="1" applyAlignment="1">
      <alignment horizontal="center" wrapText="1"/>
    </xf>
    <xf numFmtId="0" fontId="15" fillId="3" borderId="28" xfId="0" applyFont="1" applyFill="1" applyBorder="1" applyAlignment="1">
      <alignment horizontal="center" wrapText="1"/>
    </xf>
    <xf numFmtId="0" fontId="15" fillId="5" borderId="29" xfId="0" applyFont="1" applyFill="1" applyBorder="1" applyAlignment="1">
      <alignment horizontal="center" wrapText="1"/>
    </xf>
    <xf numFmtId="1" fontId="3" fillId="4" borderId="6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5" borderId="31" xfId="0" applyFont="1" applyFill="1" applyBorder="1" applyAlignment="1">
      <alignment horizontal="center" wrapText="1"/>
    </xf>
    <xf numFmtId="0" fontId="13" fillId="0" borderId="1" xfId="0" applyFont="1" applyBorder="1"/>
    <xf numFmtId="0" fontId="6" fillId="0" borderId="1" xfId="0" applyFont="1" applyBorder="1" applyAlignment="1">
      <alignment horizontal="center" wrapText="1"/>
    </xf>
    <xf numFmtId="1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1" fontId="5" fillId="4" borderId="32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65" fontId="4" fillId="5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16" fillId="5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1" fontId="4" fillId="5" borderId="4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1" fontId="18" fillId="5" borderId="4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4" fontId="4" fillId="5" borderId="1" xfId="0" applyNumberFormat="1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horizontal="center" wrapText="1"/>
    </xf>
    <xf numFmtId="4" fontId="3" fillId="5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4" fontId="20" fillId="3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1" fontId="5" fillId="4" borderId="33" xfId="0" applyNumberFormat="1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1" fontId="5" fillId="4" borderId="34" xfId="0" applyNumberFormat="1" applyFont="1" applyFill="1" applyBorder="1" applyAlignment="1">
      <alignment horizontal="center" wrapText="1"/>
    </xf>
    <xf numFmtId="1" fontId="5" fillId="4" borderId="35" xfId="0" applyNumberFormat="1" applyFont="1" applyFill="1" applyBorder="1" applyAlignment="1">
      <alignment horizontal="center" wrapText="1"/>
    </xf>
    <xf numFmtId="164" fontId="5" fillId="4" borderId="35" xfId="0" applyNumberFormat="1" applyFont="1" applyFill="1" applyBorder="1" applyAlignment="1">
      <alignment horizontal="center" wrapText="1"/>
    </xf>
    <xf numFmtId="4" fontId="5" fillId="4" borderId="35" xfId="0" applyNumberFormat="1" applyFont="1" applyFill="1" applyBorder="1" applyAlignment="1">
      <alignment horizontal="center" wrapText="1"/>
    </xf>
    <xf numFmtId="2" fontId="5" fillId="4" borderId="35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workbookViewId="0">
      <selection activeCell="Y4" sqref="Y4"/>
    </sheetView>
  </sheetViews>
  <sheetFormatPr defaultRowHeight="15" x14ac:dyDescent="0.25"/>
  <cols>
    <col min="1" max="1" width="4.5703125" customWidth="1"/>
    <col min="2" max="2" width="0.85546875" hidden="1" customWidth="1"/>
    <col min="3" max="3" width="22.7109375" customWidth="1"/>
    <col min="4" max="4" width="10" customWidth="1"/>
    <col min="5" max="5" width="15" customWidth="1"/>
    <col min="6" max="6" width="15.42578125" customWidth="1"/>
    <col min="7" max="8" width="4.140625" customWidth="1"/>
    <col min="9" max="9" width="4.42578125" customWidth="1"/>
    <col min="10" max="11" width="4.7109375" customWidth="1"/>
    <col min="12" max="12" width="4.28515625" customWidth="1"/>
    <col min="13" max="13" width="4.42578125" customWidth="1"/>
    <col min="14" max="14" width="4" customWidth="1"/>
    <col min="15" max="15" width="8" customWidth="1"/>
    <col min="16" max="16" width="3.7109375" customWidth="1"/>
    <col min="17" max="17" width="4.140625" customWidth="1"/>
    <col min="18" max="18" width="3.85546875" customWidth="1"/>
    <col min="19" max="19" width="3.5703125" customWidth="1"/>
    <col min="20" max="21" width="5.28515625" customWidth="1"/>
    <col min="22" max="22" width="3.5703125" customWidth="1"/>
    <col min="23" max="23" width="4.5703125" customWidth="1"/>
  </cols>
  <sheetData>
    <row r="1" spans="1:24" ht="47.25" customHeight="1" x14ac:dyDescent="0.25">
      <c r="A1" s="3" t="s">
        <v>67</v>
      </c>
      <c r="B1" s="111" t="s">
        <v>102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4" ht="9.75" customHeight="1" thickBot="1" x14ac:dyDescent="0.3"/>
    <row r="3" spans="1:24" ht="21.75" customHeight="1" thickBot="1" x14ac:dyDescent="0.3">
      <c r="A3" s="4"/>
      <c r="B3" s="5"/>
      <c r="C3" s="6"/>
      <c r="D3" s="112" t="s">
        <v>68</v>
      </c>
      <c r="E3" s="114" t="s">
        <v>92</v>
      </c>
      <c r="F3" s="116" t="s">
        <v>93</v>
      </c>
      <c r="G3" s="125" t="s">
        <v>69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7"/>
    </row>
    <row r="4" spans="1:24" ht="30" x14ac:dyDescent="0.25">
      <c r="A4" s="7" t="s">
        <v>70</v>
      </c>
      <c r="B4" s="8"/>
      <c r="C4" s="1"/>
      <c r="D4" s="113"/>
      <c r="E4" s="115"/>
      <c r="F4" s="117"/>
      <c r="G4" s="128" t="s">
        <v>72</v>
      </c>
      <c r="H4" s="121"/>
      <c r="I4" s="120" t="s">
        <v>73</v>
      </c>
      <c r="J4" s="120"/>
      <c r="K4" s="118" t="s">
        <v>74</v>
      </c>
      <c r="L4" s="118"/>
      <c r="M4" s="120" t="s">
        <v>75</v>
      </c>
      <c r="N4" s="121"/>
      <c r="O4" s="130" t="s">
        <v>76</v>
      </c>
      <c r="P4" s="132" t="s">
        <v>77</v>
      </c>
      <c r="Q4" s="132"/>
      <c r="R4" s="132"/>
      <c r="S4" s="132"/>
      <c r="T4" s="118" t="s">
        <v>78</v>
      </c>
      <c r="U4" s="120" t="s">
        <v>99</v>
      </c>
      <c r="V4" s="121"/>
      <c r="W4" s="124" t="s">
        <v>79</v>
      </c>
    </row>
    <row r="5" spans="1:24" ht="105" customHeight="1" thickBot="1" x14ac:dyDescent="0.3">
      <c r="A5" s="9" t="s">
        <v>80</v>
      </c>
      <c r="B5" s="10" t="s">
        <v>26</v>
      </c>
      <c r="C5" s="104" t="s">
        <v>71</v>
      </c>
      <c r="D5" s="113"/>
      <c r="E5" s="115"/>
      <c r="F5" s="117"/>
      <c r="G5" s="129"/>
      <c r="H5" s="123"/>
      <c r="I5" s="122"/>
      <c r="J5" s="122"/>
      <c r="K5" s="119"/>
      <c r="L5" s="119"/>
      <c r="M5" s="122"/>
      <c r="N5" s="123"/>
      <c r="O5" s="131"/>
      <c r="P5" s="11" t="s">
        <v>81</v>
      </c>
      <c r="Q5" s="12" t="s">
        <v>82</v>
      </c>
      <c r="R5" s="13" t="s">
        <v>83</v>
      </c>
      <c r="S5" s="13" t="s">
        <v>84</v>
      </c>
      <c r="T5" s="119"/>
      <c r="U5" s="122"/>
      <c r="V5" s="123"/>
      <c r="W5" s="124"/>
    </row>
    <row r="6" spans="1:24" ht="48.75" customHeight="1" thickBot="1" x14ac:dyDescent="0.3">
      <c r="A6" s="14"/>
      <c r="B6" s="1"/>
      <c r="C6" s="15"/>
      <c r="D6" s="16"/>
      <c r="E6" s="17"/>
      <c r="F6" s="18"/>
      <c r="G6" s="19" t="s">
        <v>85</v>
      </c>
      <c r="H6" s="20" t="s">
        <v>86</v>
      </c>
      <c r="I6" s="21" t="s">
        <v>85</v>
      </c>
      <c r="J6" s="22" t="s">
        <v>87</v>
      </c>
      <c r="K6" s="23" t="s">
        <v>88</v>
      </c>
      <c r="L6" s="24" t="s">
        <v>87</v>
      </c>
      <c r="M6" s="21" t="s">
        <v>88</v>
      </c>
      <c r="N6" s="22" t="s">
        <v>87</v>
      </c>
      <c r="O6" s="24" t="s">
        <v>87</v>
      </c>
      <c r="P6" s="20" t="s">
        <v>87</v>
      </c>
      <c r="Q6" s="22" t="s">
        <v>87</v>
      </c>
      <c r="R6" s="20" t="s">
        <v>87</v>
      </c>
      <c r="S6" s="22" t="s">
        <v>87</v>
      </c>
      <c r="T6" s="20" t="s">
        <v>87</v>
      </c>
      <c r="U6" s="19" t="s">
        <v>85</v>
      </c>
      <c r="V6" s="22" t="s">
        <v>89</v>
      </c>
      <c r="W6" s="124"/>
    </row>
    <row r="7" spans="1:24" ht="16.5" customHeight="1" thickBot="1" x14ac:dyDescent="0.3">
      <c r="A7" s="105">
        <v>1</v>
      </c>
      <c r="B7" s="25"/>
      <c r="C7" s="26">
        <v>2</v>
      </c>
      <c r="D7" s="27">
        <v>3</v>
      </c>
      <c r="E7" s="27">
        <v>4</v>
      </c>
      <c r="F7" s="27">
        <v>5</v>
      </c>
      <c r="G7" s="27">
        <v>6</v>
      </c>
      <c r="H7" s="28">
        <v>7</v>
      </c>
      <c r="I7" s="27">
        <v>8</v>
      </c>
      <c r="J7" s="28">
        <v>9</v>
      </c>
      <c r="K7" s="27">
        <v>10</v>
      </c>
      <c r="L7" s="28">
        <v>11</v>
      </c>
      <c r="M7" s="29">
        <v>13</v>
      </c>
      <c r="N7" s="28">
        <v>14</v>
      </c>
      <c r="O7" s="28">
        <v>12</v>
      </c>
      <c r="P7" s="28">
        <v>15</v>
      </c>
      <c r="Q7" s="28">
        <v>16</v>
      </c>
      <c r="R7" s="28">
        <v>17</v>
      </c>
      <c r="S7" s="28">
        <v>18</v>
      </c>
      <c r="T7" s="28">
        <v>22</v>
      </c>
      <c r="U7" s="29">
        <v>25</v>
      </c>
      <c r="V7" s="30">
        <v>26</v>
      </c>
      <c r="W7" s="31">
        <v>27</v>
      </c>
    </row>
    <row r="8" spans="1:24" ht="18" customHeight="1" x14ac:dyDescent="0.25">
      <c r="A8" s="105">
        <v>1</v>
      </c>
      <c r="B8" s="83" t="s">
        <v>36</v>
      </c>
      <c r="C8" s="66" t="s">
        <v>6</v>
      </c>
      <c r="D8" s="74">
        <f>SUM(1880+473+790)</f>
        <v>3143</v>
      </c>
      <c r="E8" s="71">
        <f>SUM(D8*2550)</f>
        <v>8014650</v>
      </c>
      <c r="F8" s="72">
        <f>E8*0.8</f>
        <v>6411720</v>
      </c>
      <c r="G8" s="94">
        <v>20</v>
      </c>
      <c r="H8" s="39">
        <v>8</v>
      </c>
      <c r="I8" s="47">
        <v>85</v>
      </c>
      <c r="J8" s="39">
        <v>8</v>
      </c>
      <c r="K8" s="47">
        <v>45</v>
      </c>
      <c r="L8" s="39">
        <v>4</v>
      </c>
      <c r="M8" s="34" t="s">
        <v>90</v>
      </c>
      <c r="N8" s="39">
        <v>8</v>
      </c>
      <c r="O8" s="39">
        <v>5</v>
      </c>
      <c r="P8" s="39"/>
      <c r="Q8" s="39"/>
      <c r="R8" s="39"/>
      <c r="S8" s="39">
        <v>6</v>
      </c>
      <c r="T8" s="39">
        <v>4</v>
      </c>
      <c r="U8" s="47">
        <v>1975</v>
      </c>
      <c r="V8" s="43">
        <v>12</v>
      </c>
      <c r="W8" s="44">
        <f>H8+J8+L8+N8+O8+P8+Q8+R8+S8+T8+V8</f>
        <v>55</v>
      </c>
    </row>
    <row r="9" spans="1:24" ht="18" customHeight="1" x14ac:dyDescent="0.25">
      <c r="A9" s="105">
        <v>2</v>
      </c>
      <c r="B9" s="83" t="s">
        <v>36</v>
      </c>
      <c r="C9" s="66" t="s">
        <v>59</v>
      </c>
      <c r="D9" s="74">
        <v>1210</v>
      </c>
      <c r="E9" s="71">
        <f>SUM(D9*2550)</f>
        <v>3085500</v>
      </c>
      <c r="F9" s="72">
        <f t="shared" ref="F9:F70" si="0">E9*0.8</f>
        <v>2468400</v>
      </c>
      <c r="G9" s="94">
        <v>20</v>
      </c>
      <c r="H9" s="39">
        <v>8</v>
      </c>
      <c r="I9" s="47">
        <v>80</v>
      </c>
      <c r="J9" s="39">
        <v>7</v>
      </c>
      <c r="K9" s="47">
        <v>41</v>
      </c>
      <c r="L9" s="39">
        <v>4</v>
      </c>
      <c r="M9" s="34" t="s">
        <v>90</v>
      </c>
      <c r="N9" s="39">
        <v>8</v>
      </c>
      <c r="O9" s="39">
        <v>5</v>
      </c>
      <c r="P9" s="39"/>
      <c r="Q9" s="39"/>
      <c r="R9" s="39"/>
      <c r="S9" s="39">
        <v>6</v>
      </c>
      <c r="T9" s="39">
        <v>4</v>
      </c>
      <c r="U9" s="47">
        <v>1974</v>
      </c>
      <c r="V9" s="43">
        <v>12</v>
      </c>
      <c r="W9" s="44">
        <f t="shared" ref="W9" si="1">H9+J9+L9+N9+O9+P9+Q9+R9+S9+T9+V9</f>
        <v>54</v>
      </c>
    </row>
    <row r="10" spans="1:24" ht="18" customHeight="1" x14ac:dyDescent="0.25">
      <c r="A10" s="105">
        <v>3</v>
      </c>
      <c r="B10" s="83" t="s">
        <v>36</v>
      </c>
      <c r="C10" s="69" t="s">
        <v>96</v>
      </c>
      <c r="D10" s="73">
        <v>4295</v>
      </c>
      <c r="E10" s="71">
        <v>10952250</v>
      </c>
      <c r="F10" s="72">
        <f t="shared" si="0"/>
        <v>8761800</v>
      </c>
      <c r="G10" s="94">
        <v>20</v>
      </c>
      <c r="H10" s="39">
        <v>8</v>
      </c>
      <c r="I10" s="47">
        <v>81</v>
      </c>
      <c r="J10" s="39">
        <v>8</v>
      </c>
      <c r="K10" s="47">
        <v>41</v>
      </c>
      <c r="L10" s="39">
        <v>4</v>
      </c>
      <c r="M10" s="42" t="s">
        <v>90</v>
      </c>
      <c r="N10" s="39">
        <v>8</v>
      </c>
      <c r="O10" s="39">
        <v>4</v>
      </c>
      <c r="P10" s="39"/>
      <c r="Q10" s="39"/>
      <c r="R10" s="39">
        <v>5</v>
      </c>
      <c r="S10" s="39">
        <v>6</v>
      </c>
      <c r="T10" s="39">
        <v>4</v>
      </c>
      <c r="U10" s="47">
        <v>1995</v>
      </c>
      <c r="V10" s="43">
        <v>6</v>
      </c>
      <c r="W10" s="44">
        <f t="shared" ref="W10:W21" si="2">H10+J10+L10+N10+O10+P10+Q10+R10+S10+T10+V10</f>
        <v>53</v>
      </c>
      <c r="X10" t="s">
        <v>101</v>
      </c>
    </row>
    <row r="11" spans="1:24" ht="17.25" customHeight="1" x14ac:dyDescent="0.25">
      <c r="A11" s="105">
        <v>4</v>
      </c>
      <c r="B11" s="83" t="s">
        <v>36</v>
      </c>
      <c r="C11" s="69" t="s">
        <v>60</v>
      </c>
      <c r="D11" s="73">
        <f>SUM(2053+1100+403)</f>
        <v>3556</v>
      </c>
      <c r="E11" s="71">
        <v>8588400</v>
      </c>
      <c r="F11" s="72">
        <f t="shared" si="0"/>
        <v>6870720</v>
      </c>
      <c r="G11" s="94">
        <v>20</v>
      </c>
      <c r="H11" s="39">
        <v>8</v>
      </c>
      <c r="I11" s="47">
        <v>71</v>
      </c>
      <c r="J11" s="39">
        <v>7</v>
      </c>
      <c r="K11" s="47">
        <v>61</v>
      </c>
      <c r="L11" s="39">
        <v>5</v>
      </c>
      <c r="M11" s="42" t="s">
        <v>90</v>
      </c>
      <c r="N11" s="39">
        <v>8</v>
      </c>
      <c r="O11" s="39">
        <v>5</v>
      </c>
      <c r="P11" s="39"/>
      <c r="Q11" s="39"/>
      <c r="R11" s="39">
        <v>5</v>
      </c>
      <c r="S11" s="39">
        <v>6</v>
      </c>
      <c r="T11" s="39">
        <v>4</v>
      </c>
      <c r="U11" s="47">
        <v>1995</v>
      </c>
      <c r="V11" s="43">
        <v>6</v>
      </c>
      <c r="W11" s="44">
        <f t="shared" si="2"/>
        <v>54</v>
      </c>
    </row>
    <row r="12" spans="1:24" ht="15" customHeight="1" x14ac:dyDescent="0.25">
      <c r="A12" s="105">
        <v>5</v>
      </c>
      <c r="B12" s="81" t="s">
        <v>27</v>
      </c>
      <c r="C12" s="66" t="s">
        <v>18</v>
      </c>
      <c r="D12" s="67">
        <v>2237</v>
      </c>
      <c r="E12" s="68">
        <v>6543225</v>
      </c>
      <c r="F12" s="72">
        <v>4686182.4800000004</v>
      </c>
      <c r="G12" s="94">
        <v>20</v>
      </c>
      <c r="H12" s="39">
        <v>8</v>
      </c>
      <c r="I12" s="94">
        <v>81</v>
      </c>
      <c r="J12" s="33">
        <v>8</v>
      </c>
      <c r="K12" s="94">
        <v>75</v>
      </c>
      <c r="L12" s="33">
        <v>3</v>
      </c>
      <c r="M12" s="34" t="s">
        <v>90</v>
      </c>
      <c r="N12" s="33">
        <v>8</v>
      </c>
      <c r="O12" s="33">
        <v>5</v>
      </c>
      <c r="P12" s="33"/>
      <c r="Q12" s="33"/>
      <c r="R12" s="33"/>
      <c r="S12" s="33"/>
      <c r="T12" s="33">
        <v>4</v>
      </c>
      <c r="U12" s="94">
        <v>1974</v>
      </c>
      <c r="V12" s="35">
        <v>12</v>
      </c>
      <c r="W12" s="44">
        <f t="shared" si="2"/>
        <v>48</v>
      </c>
    </row>
    <row r="13" spans="1:24" ht="15.75" customHeight="1" x14ac:dyDescent="0.25">
      <c r="A13" s="105">
        <v>6</v>
      </c>
      <c r="B13" s="82" t="s">
        <v>33</v>
      </c>
      <c r="C13" s="75" t="s">
        <v>44</v>
      </c>
      <c r="D13" s="57">
        <v>1580</v>
      </c>
      <c r="E13" s="57">
        <f>D13*2500</f>
        <v>3950000</v>
      </c>
      <c r="F13" s="72">
        <f t="shared" si="0"/>
        <v>3160000</v>
      </c>
      <c r="G13" s="94">
        <v>20</v>
      </c>
      <c r="H13" s="39">
        <v>8</v>
      </c>
      <c r="I13" s="103">
        <v>100</v>
      </c>
      <c r="J13" s="95">
        <v>10</v>
      </c>
      <c r="K13" s="103">
        <v>100</v>
      </c>
      <c r="L13" s="95">
        <v>5</v>
      </c>
      <c r="M13" s="34" t="s">
        <v>90</v>
      </c>
      <c r="N13" s="95">
        <v>8</v>
      </c>
      <c r="O13" s="95">
        <v>5</v>
      </c>
      <c r="P13" s="95"/>
      <c r="Q13" s="95"/>
      <c r="R13" s="95"/>
      <c r="S13" s="95"/>
      <c r="T13" s="95">
        <v>4</v>
      </c>
      <c r="U13" s="96">
        <v>1990</v>
      </c>
      <c r="V13" s="97">
        <v>8</v>
      </c>
      <c r="W13" s="92">
        <f t="shared" si="2"/>
        <v>48</v>
      </c>
    </row>
    <row r="14" spans="1:24" ht="18" customHeight="1" x14ac:dyDescent="0.25">
      <c r="A14" s="105">
        <v>7</v>
      </c>
      <c r="B14" s="82" t="s">
        <v>33</v>
      </c>
      <c r="C14" s="36" t="s">
        <v>56</v>
      </c>
      <c r="D14" s="57">
        <v>2000</v>
      </c>
      <c r="E14" s="57">
        <f>D14*2500</f>
        <v>5000000</v>
      </c>
      <c r="F14" s="72">
        <f t="shared" si="0"/>
        <v>4000000</v>
      </c>
      <c r="G14" s="94">
        <v>20</v>
      </c>
      <c r="H14" s="38">
        <v>8</v>
      </c>
      <c r="I14" s="93">
        <v>94</v>
      </c>
      <c r="J14" s="59">
        <v>9</v>
      </c>
      <c r="K14" s="93">
        <v>80</v>
      </c>
      <c r="L14" s="59">
        <v>5</v>
      </c>
      <c r="M14" s="42" t="s">
        <v>90</v>
      </c>
      <c r="N14" s="39">
        <v>8</v>
      </c>
      <c r="O14" s="59">
        <v>5</v>
      </c>
      <c r="P14" s="39"/>
      <c r="Q14" s="39"/>
      <c r="R14" s="39"/>
      <c r="S14" s="39"/>
      <c r="T14" s="39">
        <v>4</v>
      </c>
      <c r="U14" s="47">
        <v>1987</v>
      </c>
      <c r="V14" s="53">
        <v>8</v>
      </c>
      <c r="W14" s="44">
        <f t="shared" si="2"/>
        <v>47</v>
      </c>
    </row>
    <row r="15" spans="1:24" ht="15.75" customHeight="1" x14ac:dyDescent="0.25">
      <c r="A15" s="105">
        <v>8</v>
      </c>
      <c r="B15" s="82" t="s">
        <v>33</v>
      </c>
      <c r="C15" s="36" t="s">
        <v>57</v>
      </c>
      <c r="D15" s="57">
        <v>2000</v>
      </c>
      <c r="E15" s="57">
        <f>D15*2500</f>
        <v>5000000</v>
      </c>
      <c r="F15" s="72">
        <f t="shared" si="0"/>
        <v>4000000</v>
      </c>
      <c r="G15" s="94">
        <v>20</v>
      </c>
      <c r="H15" s="38">
        <v>8</v>
      </c>
      <c r="I15" s="93">
        <v>96</v>
      </c>
      <c r="J15" s="59">
        <v>10</v>
      </c>
      <c r="K15" s="93">
        <v>100</v>
      </c>
      <c r="L15" s="59">
        <v>5</v>
      </c>
      <c r="M15" s="42" t="s">
        <v>90</v>
      </c>
      <c r="N15" s="39">
        <v>8</v>
      </c>
      <c r="O15" s="59">
        <v>5</v>
      </c>
      <c r="P15" s="39"/>
      <c r="Q15" s="39"/>
      <c r="R15" s="39"/>
      <c r="S15" s="39"/>
      <c r="T15" s="39">
        <v>4</v>
      </c>
      <c r="U15" s="47">
        <v>1996</v>
      </c>
      <c r="V15" s="53">
        <v>6</v>
      </c>
      <c r="W15" s="44">
        <f t="shared" si="2"/>
        <v>46</v>
      </c>
    </row>
    <row r="16" spans="1:24" ht="18" customHeight="1" x14ac:dyDescent="0.25">
      <c r="A16" s="105">
        <v>9</v>
      </c>
      <c r="B16" s="81" t="s">
        <v>27</v>
      </c>
      <c r="C16" s="66" t="s">
        <v>0</v>
      </c>
      <c r="D16" s="67">
        <v>1843</v>
      </c>
      <c r="E16" s="68">
        <v>5390775</v>
      </c>
      <c r="F16" s="72">
        <f t="shared" si="0"/>
        <v>4312620</v>
      </c>
      <c r="G16" s="94">
        <v>20</v>
      </c>
      <c r="H16" s="38">
        <v>8</v>
      </c>
      <c r="I16" s="47">
        <v>80</v>
      </c>
      <c r="J16" s="39">
        <v>7</v>
      </c>
      <c r="K16" s="47">
        <v>75</v>
      </c>
      <c r="L16" s="39">
        <v>5</v>
      </c>
      <c r="M16" s="34" t="s">
        <v>90</v>
      </c>
      <c r="N16" s="39">
        <v>8</v>
      </c>
      <c r="O16" s="39">
        <v>5</v>
      </c>
      <c r="P16" s="39"/>
      <c r="Q16" s="39"/>
      <c r="R16" s="39"/>
      <c r="S16" s="39"/>
      <c r="T16" s="39"/>
      <c r="U16" s="94">
        <v>1974</v>
      </c>
      <c r="V16" s="43">
        <v>12</v>
      </c>
      <c r="W16" s="44">
        <f t="shared" si="2"/>
        <v>45</v>
      </c>
    </row>
    <row r="17" spans="1:23" ht="18.75" customHeight="1" x14ac:dyDescent="0.25">
      <c r="A17" s="105">
        <v>10</v>
      </c>
      <c r="B17" s="81" t="s">
        <v>27</v>
      </c>
      <c r="C17" s="66" t="s">
        <v>16</v>
      </c>
      <c r="D17" s="67">
        <v>2086.4</v>
      </c>
      <c r="E17" s="68">
        <v>5633280</v>
      </c>
      <c r="F17" s="72">
        <f t="shared" si="0"/>
        <v>4506624</v>
      </c>
      <c r="G17" s="94">
        <v>20</v>
      </c>
      <c r="H17" s="38">
        <v>8</v>
      </c>
      <c r="I17" s="47">
        <v>81</v>
      </c>
      <c r="J17" s="39">
        <v>8</v>
      </c>
      <c r="K17" s="47">
        <v>70</v>
      </c>
      <c r="L17" s="39">
        <v>5</v>
      </c>
      <c r="M17" s="34" t="s">
        <v>90</v>
      </c>
      <c r="N17" s="39">
        <v>8</v>
      </c>
      <c r="O17" s="39"/>
      <c r="P17" s="39"/>
      <c r="Q17" s="39">
        <v>4</v>
      </c>
      <c r="R17" s="39"/>
      <c r="S17" s="39"/>
      <c r="T17" s="39"/>
      <c r="U17" s="94">
        <v>1979</v>
      </c>
      <c r="V17" s="43">
        <v>12</v>
      </c>
      <c r="W17" s="44">
        <f t="shared" si="2"/>
        <v>45</v>
      </c>
    </row>
    <row r="18" spans="1:23" ht="18.75" customHeight="1" x14ac:dyDescent="0.25">
      <c r="A18" s="105">
        <v>11</v>
      </c>
      <c r="B18" s="81" t="s">
        <v>27</v>
      </c>
      <c r="C18" s="66" t="s">
        <v>17</v>
      </c>
      <c r="D18" s="67">
        <v>1103</v>
      </c>
      <c r="E18" s="68">
        <v>3195700</v>
      </c>
      <c r="F18" s="72">
        <v>2558960</v>
      </c>
      <c r="G18" s="47">
        <v>20</v>
      </c>
      <c r="H18" s="38">
        <v>8</v>
      </c>
      <c r="I18" s="47">
        <v>81</v>
      </c>
      <c r="J18" s="39">
        <v>8</v>
      </c>
      <c r="K18" s="47">
        <v>70</v>
      </c>
      <c r="L18" s="39">
        <v>5</v>
      </c>
      <c r="M18" s="42" t="s">
        <v>90</v>
      </c>
      <c r="N18" s="39">
        <v>8</v>
      </c>
      <c r="O18" s="39"/>
      <c r="P18" s="39"/>
      <c r="Q18" s="39">
        <v>4</v>
      </c>
      <c r="R18" s="39"/>
      <c r="S18" s="39"/>
      <c r="T18" s="39"/>
      <c r="U18" s="47">
        <v>1978</v>
      </c>
      <c r="V18" s="39">
        <v>12</v>
      </c>
      <c r="W18" s="106">
        <f t="shared" si="2"/>
        <v>45</v>
      </c>
    </row>
    <row r="19" spans="1:23" ht="18" customHeight="1" x14ac:dyDescent="0.25">
      <c r="A19" s="105">
        <v>12</v>
      </c>
      <c r="B19" s="86" t="s">
        <v>28</v>
      </c>
      <c r="C19" s="66" t="s">
        <v>14</v>
      </c>
      <c r="D19" s="67">
        <v>2203.3000000000002</v>
      </c>
      <c r="E19" s="68">
        <v>5282132.3499999996</v>
      </c>
      <c r="F19" s="72">
        <f t="shared" si="0"/>
        <v>4225705.88</v>
      </c>
      <c r="G19" s="32">
        <v>20</v>
      </c>
      <c r="H19" s="38">
        <v>8</v>
      </c>
      <c r="I19" s="37">
        <v>95</v>
      </c>
      <c r="J19" s="52">
        <v>5</v>
      </c>
      <c r="K19" s="37">
        <v>50</v>
      </c>
      <c r="L19" s="39">
        <v>4</v>
      </c>
      <c r="M19" s="37" t="s">
        <v>90</v>
      </c>
      <c r="N19" s="39">
        <v>8</v>
      </c>
      <c r="O19" s="39">
        <v>5</v>
      </c>
      <c r="P19" s="52"/>
      <c r="Q19" s="52"/>
      <c r="R19" s="52"/>
      <c r="S19" s="39">
        <v>6</v>
      </c>
      <c r="T19" s="52"/>
      <c r="U19" s="42">
        <v>1990</v>
      </c>
      <c r="V19" s="43">
        <v>8</v>
      </c>
      <c r="W19" s="44">
        <f t="shared" si="2"/>
        <v>44</v>
      </c>
    </row>
    <row r="20" spans="1:23" ht="18" customHeight="1" x14ac:dyDescent="0.25">
      <c r="A20" s="105">
        <v>13</v>
      </c>
      <c r="B20" s="86" t="s">
        <v>28</v>
      </c>
      <c r="C20" s="66" t="s">
        <v>15</v>
      </c>
      <c r="D20" s="80">
        <v>970</v>
      </c>
      <c r="E20" s="68">
        <v>2328810.5</v>
      </c>
      <c r="F20" s="72">
        <f t="shared" si="0"/>
        <v>1863048.4000000001</v>
      </c>
      <c r="G20" s="32">
        <v>20</v>
      </c>
      <c r="H20" s="38">
        <v>8</v>
      </c>
      <c r="I20" s="37">
        <v>81</v>
      </c>
      <c r="J20" s="52">
        <v>8</v>
      </c>
      <c r="K20" s="37">
        <v>40</v>
      </c>
      <c r="L20" s="39">
        <v>3</v>
      </c>
      <c r="M20" s="37" t="s">
        <v>90</v>
      </c>
      <c r="N20" s="39">
        <v>8</v>
      </c>
      <c r="O20" s="39">
        <v>5</v>
      </c>
      <c r="P20" s="52"/>
      <c r="Q20" s="39"/>
      <c r="R20" s="52"/>
      <c r="S20" s="39">
        <v>6</v>
      </c>
      <c r="T20" s="52"/>
      <c r="U20" s="42">
        <v>1991</v>
      </c>
      <c r="V20" s="43">
        <v>6</v>
      </c>
      <c r="W20" s="44">
        <f t="shared" si="2"/>
        <v>44</v>
      </c>
    </row>
    <row r="21" spans="1:23" ht="18.75" customHeight="1" x14ac:dyDescent="0.25">
      <c r="A21" s="105">
        <v>14</v>
      </c>
      <c r="B21" s="85" t="s">
        <v>34</v>
      </c>
      <c r="C21" s="66" t="s">
        <v>9</v>
      </c>
      <c r="D21" s="67">
        <v>1002</v>
      </c>
      <c r="E21" s="68">
        <v>2354700</v>
      </c>
      <c r="F21" s="72">
        <f t="shared" si="0"/>
        <v>1883760</v>
      </c>
      <c r="G21" s="32">
        <v>20</v>
      </c>
      <c r="H21" s="48">
        <v>8</v>
      </c>
      <c r="I21" s="37">
        <v>50</v>
      </c>
      <c r="J21" s="39">
        <v>4</v>
      </c>
      <c r="K21" s="37">
        <v>50</v>
      </c>
      <c r="L21" s="39">
        <v>4</v>
      </c>
      <c r="M21" s="37" t="s">
        <v>90</v>
      </c>
      <c r="N21" s="40">
        <v>8</v>
      </c>
      <c r="O21" s="39"/>
      <c r="P21" s="49"/>
      <c r="Q21" s="49"/>
      <c r="R21" s="49"/>
      <c r="S21" s="39">
        <v>6</v>
      </c>
      <c r="T21" s="39">
        <v>4</v>
      </c>
      <c r="U21" s="42">
        <v>1984</v>
      </c>
      <c r="V21" s="51">
        <v>10</v>
      </c>
      <c r="W21" s="44">
        <f t="shared" si="2"/>
        <v>44</v>
      </c>
    </row>
    <row r="22" spans="1:23" ht="19.5" customHeight="1" x14ac:dyDescent="0.25">
      <c r="A22" s="105">
        <v>15</v>
      </c>
      <c r="B22" s="85" t="s">
        <v>34</v>
      </c>
      <c r="C22" s="66" t="s">
        <v>35</v>
      </c>
      <c r="D22" s="67">
        <v>1020</v>
      </c>
      <c r="E22" s="68">
        <v>2397000</v>
      </c>
      <c r="F22" s="72">
        <f t="shared" si="0"/>
        <v>1917600</v>
      </c>
      <c r="G22" s="37">
        <v>20</v>
      </c>
      <c r="H22" s="38">
        <v>8</v>
      </c>
      <c r="I22" s="37">
        <v>50</v>
      </c>
      <c r="J22" s="39">
        <v>4</v>
      </c>
      <c r="K22" s="37">
        <v>50</v>
      </c>
      <c r="L22" s="46">
        <v>4</v>
      </c>
      <c r="M22" s="37" t="s">
        <v>90</v>
      </c>
      <c r="N22" s="39">
        <v>8</v>
      </c>
      <c r="O22" s="46"/>
      <c r="P22" s="41"/>
      <c r="Q22" s="41"/>
      <c r="R22" s="41"/>
      <c r="S22" s="39">
        <v>6</v>
      </c>
      <c r="T22" s="39">
        <v>4</v>
      </c>
      <c r="U22" s="42">
        <v>1985</v>
      </c>
      <c r="V22" s="43">
        <v>10</v>
      </c>
      <c r="W22" s="44">
        <f t="shared" ref="W22:W25" si="3">H22+J22+L22+N22+O22+P22+Q22+R22+S22+T22+V22</f>
        <v>44</v>
      </c>
    </row>
    <row r="23" spans="1:23" ht="18.75" customHeight="1" x14ac:dyDescent="0.25">
      <c r="A23" s="105">
        <v>16</v>
      </c>
      <c r="B23" s="83" t="s">
        <v>36</v>
      </c>
      <c r="C23" s="69" t="s">
        <v>43</v>
      </c>
      <c r="D23" s="73">
        <v>1343</v>
      </c>
      <c r="E23" s="71">
        <f t="shared" ref="E23:E25" si="4">SUM(D23*2550)</f>
        <v>3424650</v>
      </c>
      <c r="F23" s="72">
        <f t="shared" si="0"/>
        <v>2739720</v>
      </c>
      <c r="G23" s="32">
        <v>20</v>
      </c>
      <c r="H23" s="48">
        <v>8</v>
      </c>
      <c r="I23" s="37">
        <v>80</v>
      </c>
      <c r="J23" s="39">
        <v>7</v>
      </c>
      <c r="K23" s="37">
        <v>40</v>
      </c>
      <c r="L23" s="39">
        <v>3</v>
      </c>
      <c r="M23" s="37" t="s">
        <v>90</v>
      </c>
      <c r="N23" s="39">
        <v>8</v>
      </c>
      <c r="O23" s="39"/>
      <c r="P23" s="49"/>
      <c r="Q23" s="49"/>
      <c r="R23" s="49"/>
      <c r="S23" s="39">
        <v>6</v>
      </c>
      <c r="T23" s="54">
        <v>4</v>
      </c>
      <c r="U23" s="42">
        <v>1989</v>
      </c>
      <c r="V23" s="53">
        <v>8</v>
      </c>
      <c r="W23" s="44">
        <f t="shared" si="3"/>
        <v>44</v>
      </c>
    </row>
    <row r="24" spans="1:23" ht="18" customHeight="1" x14ac:dyDescent="0.25">
      <c r="A24" s="105">
        <v>17</v>
      </c>
      <c r="B24" s="83" t="s">
        <v>36</v>
      </c>
      <c r="C24" s="75" t="s">
        <v>5</v>
      </c>
      <c r="D24" s="76">
        <v>2847</v>
      </c>
      <c r="E24" s="71">
        <f t="shared" si="4"/>
        <v>7259850</v>
      </c>
      <c r="F24" s="72">
        <f t="shared" si="0"/>
        <v>5807880</v>
      </c>
      <c r="G24" s="32">
        <v>20</v>
      </c>
      <c r="H24" s="38">
        <v>8</v>
      </c>
      <c r="I24" s="37">
        <v>90</v>
      </c>
      <c r="J24" s="39">
        <v>8</v>
      </c>
      <c r="K24" s="37">
        <v>80</v>
      </c>
      <c r="L24" s="39">
        <v>5</v>
      </c>
      <c r="M24" s="37" t="s">
        <v>91</v>
      </c>
      <c r="N24" s="39">
        <v>6</v>
      </c>
      <c r="O24" s="39"/>
      <c r="P24" s="41"/>
      <c r="Q24" s="41"/>
      <c r="R24" s="41"/>
      <c r="S24" s="41"/>
      <c r="T24" s="39">
        <v>4</v>
      </c>
      <c r="U24" s="42">
        <v>1971</v>
      </c>
      <c r="V24" s="43">
        <v>12</v>
      </c>
      <c r="W24" s="44">
        <f t="shared" si="3"/>
        <v>43</v>
      </c>
    </row>
    <row r="25" spans="1:23" ht="18.75" customHeight="1" x14ac:dyDescent="0.25">
      <c r="A25" s="105">
        <v>18</v>
      </c>
      <c r="B25" s="83" t="s">
        <v>36</v>
      </c>
      <c r="C25" s="77" t="s">
        <v>4</v>
      </c>
      <c r="D25" s="74">
        <f>SUM(1253+694+900)</f>
        <v>2847</v>
      </c>
      <c r="E25" s="71">
        <f t="shared" si="4"/>
        <v>7259850</v>
      </c>
      <c r="F25" s="72">
        <f t="shared" si="0"/>
        <v>5807880</v>
      </c>
      <c r="G25" s="32">
        <v>20</v>
      </c>
      <c r="H25" s="48">
        <v>8</v>
      </c>
      <c r="I25" s="37">
        <v>90</v>
      </c>
      <c r="J25" s="39">
        <v>8</v>
      </c>
      <c r="K25" s="37">
        <v>80</v>
      </c>
      <c r="L25" s="39">
        <v>5</v>
      </c>
      <c r="M25" s="37" t="s">
        <v>91</v>
      </c>
      <c r="N25" s="39">
        <v>6</v>
      </c>
      <c r="O25" s="39"/>
      <c r="P25" s="49"/>
      <c r="Q25" s="39"/>
      <c r="R25" s="49"/>
      <c r="S25" s="49"/>
      <c r="T25" s="39">
        <v>4</v>
      </c>
      <c r="U25" s="42">
        <v>1971</v>
      </c>
      <c r="V25" s="51">
        <v>12</v>
      </c>
      <c r="W25" s="44">
        <f t="shared" si="3"/>
        <v>43</v>
      </c>
    </row>
    <row r="26" spans="1:23" ht="17.25" customHeight="1" x14ac:dyDescent="0.25">
      <c r="A26" s="105">
        <v>19</v>
      </c>
      <c r="B26" s="83" t="s">
        <v>36</v>
      </c>
      <c r="C26" s="69" t="s">
        <v>58</v>
      </c>
      <c r="D26" s="73">
        <v>1682</v>
      </c>
      <c r="E26" s="71">
        <f>SUM(D26*2550)</f>
        <v>4289100</v>
      </c>
      <c r="F26" s="72">
        <f t="shared" si="0"/>
        <v>3431280</v>
      </c>
      <c r="G26" s="32">
        <v>20</v>
      </c>
      <c r="H26" s="48">
        <v>8</v>
      </c>
      <c r="I26" s="37">
        <v>70</v>
      </c>
      <c r="J26" s="39">
        <v>5</v>
      </c>
      <c r="K26" s="37">
        <v>21</v>
      </c>
      <c r="L26" s="39">
        <v>3</v>
      </c>
      <c r="M26" s="37" t="s">
        <v>90</v>
      </c>
      <c r="N26" s="39">
        <v>8</v>
      </c>
      <c r="O26" s="39"/>
      <c r="P26" s="49"/>
      <c r="Q26" s="49"/>
      <c r="R26" s="49"/>
      <c r="S26" s="39">
        <v>6</v>
      </c>
      <c r="T26" s="54">
        <v>4</v>
      </c>
      <c r="U26" s="42">
        <v>1989</v>
      </c>
      <c r="V26" s="55">
        <v>8</v>
      </c>
      <c r="W26" s="44">
        <f>H26+J26+L26+N26+O26+P26+Q26+R26+S26+T26+V26</f>
        <v>42</v>
      </c>
    </row>
    <row r="27" spans="1:23" ht="18.75" customHeight="1" x14ac:dyDescent="0.25">
      <c r="A27" s="105">
        <v>20</v>
      </c>
      <c r="B27" s="82" t="s">
        <v>33</v>
      </c>
      <c r="C27" s="36" t="s">
        <v>53</v>
      </c>
      <c r="D27" s="57">
        <v>1945</v>
      </c>
      <c r="E27" s="57">
        <f>D27*2500</f>
        <v>4862500</v>
      </c>
      <c r="F27" s="72">
        <v>3667068.9</v>
      </c>
      <c r="G27" s="32">
        <v>20</v>
      </c>
      <c r="H27" s="48">
        <v>8</v>
      </c>
      <c r="I27" s="91">
        <v>80</v>
      </c>
      <c r="J27" s="58">
        <v>7</v>
      </c>
      <c r="K27" s="91">
        <v>100</v>
      </c>
      <c r="L27" s="59">
        <v>5</v>
      </c>
      <c r="M27" s="37" t="s">
        <v>91</v>
      </c>
      <c r="N27" s="39">
        <v>6</v>
      </c>
      <c r="O27" s="59"/>
      <c r="P27" s="40"/>
      <c r="Q27" s="49"/>
      <c r="R27" s="49"/>
      <c r="S27" s="39"/>
      <c r="T27" s="39">
        <v>4</v>
      </c>
      <c r="U27" s="61">
        <v>1976</v>
      </c>
      <c r="V27" s="55">
        <v>12</v>
      </c>
      <c r="W27" s="44">
        <f>H27+J27+L27+N27+O27+P27+Q27+R27+S27+T27+V27</f>
        <v>42</v>
      </c>
    </row>
    <row r="28" spans="1:23" ht="18.75" customHeight="1" x14ac:dyDescent="0.25">
      <c r="A28" s="105">
        <v>21</v>
      </c>
      <c r="B28" s="82" t="s">
        <v>33</v>
      </c>
      <c r="C28" s="79" t="s">
        <v>48</v>
      </c>
      <c r="D28" s="57">
        <v>1590</v>
      </c>
      <c r="E28" s="57">
        <f>D28*2500</f>
        <v>3975000</v>
      </c>
      <c r="F28" s="72">
        <f t="shared" si="0"/>
        <v>3180000</v>
      </c>
      <c r="G28" s="32">
        <v>20</v>
      </c>
      <c r="H28" s="38">
        <v>8</v>
      </c>
      <c r="I28" s="91">
        <v>80</v>
      </c>
      <c r="J28" s="39">
        <v>7</v>
      </c>
      <c r="K28" s="91">
        <v>100</v>
      </c>
      <c r="L28" s="39">
        <v>5</v>
      </c>
      <c r="M28" s="37" t="s">
        <v>90</v>
      </c>
      <c r="N28" s="39">
        <v>8</v>
      </c>
      <c r="O28" s="39"/>
      <c r="P28" s="41"/>
      <c r="Q28" s="41"/>
      <c r="R28" s="41"/>
      <c r="S28" s="41"/>
      <c r="T28" s="39">
        <v>4</v>
      </c>
      <c r="U28" s="42">
        <v>1985</v>
      </c>
      <c r="V28" s="43">
        <v>10</v>
      </c>
      <c r="W28" s="44">
        <f>H28+J28+L28+N28+O28+P28+Q28+R28+S28+T28+V28</f>
        <v>42</v>
      </c>
    </row>
    <row r="29" spans="1:23" ht="18" customHeight="1" x14ac:dyDescent="0.25">
      <c r="A29" s="105">
        <v>22</v>
      </c>
      <c r="B29" s="83" t="s">
        <v>36</v>
      </c>
      <c r="C29" s="75" t="s">
        <v>42</v>
      </c>
      <c r="D29" s="68">
        <v>1511</v>
      </c>
      <c r="E29" s="71">
        <f>SUM(D29*2550)</f>
        <v>3853050</v>
      </c>
      <c r="F29" s="72">
        <f t="shared" si="0"/>
        <v>3082440</v>
      </c>
      <c r="G29" s="32">
        <v>20</v>
      </c>
      <c r="H29" s="38">
        <v>8</v>
      </c>
      <c r="I29" s="37">
        <v>87</v>
      </c>
      <c r="J29" s="39">
        <v>8</v>
      </c>
      <c r="K29" s="37">
        <v>40</v>
      </c>
      <c r="L29" s="39">
        <v>3</v>
      </c>
      <c r="M29" s="37" t="s">
        <v>90</v>
      </c>
      <c r="N29" s="39">
        <v>8</v>
      </c>
      <c r="O29" s="39">
        <v>5</v>
      </c>
      <c r="P29" s="40"/>
      <c r="Q29" s="41"/>
      <c r="R29" s="40"/>
      <c r="S29" s="41"/>
      <c r="T29" s="52">
        <v>4</v>
      </c>
      <c r="U29" s="42">
        <v>1994</v>
      </c>
      <c r="V29" s="43">
        <v>6</v>
      </c>
      <c r="W29" s="44">
        <f>H29+J29+L29+N29+O29+P29+Q29+R29+S29+T29+V29</f>
        <v>42</v>
      </c>
    </row>
    <row r="30" spans="1:23" ht="17.25" customHeight="1" x14ac:dyDescent="0.25">
      <c r="A30" s="105">
        <v>23</v>
      </c>
      <c r="B30" s="83" t="s">
        <v>36</v>
      </c>
      <c r="C30" s="75" t="s">
        <v>3</v>
      </c>
      <c r="D30" s="68">
        <v>2850</v>
      </c>
      <c r="E30" s="71">
        <f t="shared" ref="E30" si="5">SUM(D30*2550)</f>
        <v>7267500</v>
      </c>
      <c r="F30" s="72">
        <f t="shared" si="0"/>
        <v>5814000</v>
      </c>
      <c r="G30" s="32">
        <v>20</v>
      </c>
      <c r="H30" s="38">
        <v>8</v>
      </c>
      <c r="I30" s="37">
        <v>90</v>
      </c>
      <c r="J30" s="39">
        <v>8</v>
      </c>
      <c r="K30" s="37">
        <v>40</v>
      </c>
      <c r="L30" s="39">
        <v>3</v>
      </c>
      <c r="M30" s="37" t="s">
        <v>90</v>
      </c>
      <c r="N30" s="39">
        <v>8</v>
      </c>
      <c r="O30" s="39">
        <v>5</v>
      </c>
      <c r="P30" s="41"/>
      <c r="Q30" s="41"/>
      <c r="R30" s="45"/>
      <c r="S30" s="41"/>
      <c r="T30" s="39">
        <v>4</v>
      </c>
      <c r="U30" s="42">
        <v>1994</v>
      </c>
      <c r="V30" s="43">
        <v>6</v>
      </c>
      <c r="W30" s="44">
        <f t="shared" ref="W30" si="6">H30+J30+L30+N30+O30+P30+Q30+R30+S30+T30+V30</f>
        <v>42</v>
      </c>
    </row>
    <row r="31" spans="1:23" ht="17.25" customHeight="1" x14ac:dyDescent="0.25">
      <c r="A31" s="105">
        <v>24</v>
      </c>
      <c r="B31" s="82" t="s">
        <v>33</v>
      </c>
      <c r="C31" s="79" t="s">
        <v>47</v>
      </c>
      <c r="D31" s="57">
        <v>2470</v>
      </c>
      <c r="E31" s="57">
        <f>D31*2500</f>
        <v>6175000</v>
      </c>
      <c r="F31" s="72">
        <f t="shared" si="0"/>
        <v>4940000</v>
      </c>
      <c r="G31" s="32">
        <v>20</v>
      </c>
      <c r="H31" s="38">
        <v>8</v>
      </c>
      <c r="I31" s="91">
        <v>80</v>
      </c>
      <c r="J31" s="39">
        <v>7</v>
      </c>
      <c r="K31" s="91">
        <v>60</v>
      </c>
      <c r="L31" s="39">
        <v>4</v>
      </c>
      <c r="M31" s="37" t="s">
        <v>90</v>
      </c>
      <c r="N31" s="39">
        <v>8</v>
      </c>
      <c r="O31" s="39"/>
      <c r="P31" s="41"/>
      <c r="Q31" s="41">
        <v>4</v>
      </c>
      <c r="R31" s="41"/>
      <c r="S31" s="41"/>
      <c r="T31" s="39"/>
      <c r="U31" s="42">
        <v>1984</v>
      </c>
      <c r="V31" s="43">
        <v>10</v>
      </c>
      <c r="W31" s="44">
        <f t="shared" ref="W31:W38" si="7">H31+J31+L31+N31+O31+P31+Q31+R31+S31+T31+V31</f>
        <v>41</v>
      </c>
    </row>
    <row r="32" spans="1:23" ht="17.25" customHeight="1" x14ac:dyDescent="0.25">
      <c r="A32" s="105">
        <v>25</v>
      </c>
      <c r="B32" s="82" t="s">
        <v>33</v>
      </c>
      <c r="C32" s="79" t="s">
        <v>49</v>
      </c>
      <c r="D32" s="57">
        <v>1967</v>
      </c>
      <c r="E32" s="57">
        <f>D32*2500</f>
        <v>4917500</v>
      </c>
      <c r="F32" s="72">
        <v>3804862.91</v>
      </c>
      <c r="G32" s="32">
        <v>20</v>
      </c>
      <c r="H32" s="48">
        <v>8</v>
      </c>
      <c r="I32" s="91">
        <v>80</v>
      </c>
      <c r="J32" s="39">
        <v>7</v>
      </c>
      <c r="K32" s="91">
        <v>60</v>
      </c>
      <c r="L32" s="40">
        <v>4</v>
      </c>
      <c r="M32" s="37" t="s">
        <v>90</v>
      </c>
      <c r="N32" s="40">
        <v>8</v>
      </c>
      <c r="O32" s="40"/>
      <c r="P32" s="49"/>
      <c r="Q32" s="49">
        <v>4</v>
      </c>
      <c r="R32" s="49"/>
      <c r="S32" s="39"/>
      <c r="T32" s="39"/>
      <c r="U32" s="42">
        <v>1984</v>
      </c>
      <c r="V32" s="51">
        <v>10</v>
      </c>
      <c r="W32" s="44">
        <f t="shared" si="7"/>
        <v>41</v>
      </c>
    </row>
    <row r="33" spans="1:23" ht="17.25" customHeight="1" x14ac:dyDescent="0.25">
      <c r="A33" s="105">
        <v>26</v>
      </c>
      <c r="B33" s="83" t="s">
        <v>36</v>
      </c>
      <c r="C33" s="69" t="s">
        <v>2</v>
      </c>
      <c r="D33" s="73">
        <v>1065</v>
      </c>
      <c r="E33" s="71">
        <f>SUM(D33*2550)</f>
        <v>2715750</v>
      </c>
      <c r="F33" s="72">
        <f t="shared" si="0"/>
        <v>2172600</v>
      </c>
      <c r="G33" s="32">
        <v>20</v>
      </c>
      <c r="H33" s="38">
        <v>8</v>
      </c>
      <c r="I33" s="37">
        <v>51</v>
      </c>
      <c r="J33" s="39">
        <v>5</v>
      </c>
      <c r="K33" s="37">
        <v>21</v>
      </c>
      <c r="L33" s="39">
        <v>3</v>
      </c>
      <c r="M33" s="37" t="s">
        <v>90</v>
      </c>
      <c r="N33" s="39">
        <v>8</v>
      </c>
      <c r="O33" s="39"/>
      <c r="P33" s="41"/>
      <c r="Q33" s="41"/>
      <c r="R33" s="41"/>
      <c r="S33" s="39">
        <v>6</v>
      </c>
      <c r="T33" s="54">
        <v>4</v>
      </c>
      <c r="U33" s="42">
        <v>1993</v>
      </c>
      <c r="V33" s="43">
        <v>6</v>
      </c>
      <c r="W33" s="44">
        <f t="shared" si="7"/>
        <v>40</v>
      </c>
    </row>
    <row r="34" spans="1:23" ht="17.25" customHeight="1" x14ac:dyDescent="0.25">
      <c r="A34" s="105">
        <v>27</v>
      </c>
      <c r="B34" s="82" t="s">
        <v>33</v>
      </c>
      <c r="C34" s="36" t="s">
        <v>7</v>
      </c>
      <c r="D34" s="57">
        <v>2480</v>
      </c>
      <c r="E34" s="57">
        <f>D34*2500</f>
        <v>6200000</v>
      </c>
      <c r="F34" s="72">
        <v>4873054.68</v>
      </c>
      <c r="G34" s="32">
        <v>20</v>
      </c>
      <c r="H34" s="48">
        <v>8</v>
      </c>
      <c r="I34" s="91">
        <v>90</v>
      </c>
      <c r="J34" s="39">
        <v>8</v>
      </c>
      <c r="K34" s="91">
        <v>80</v>
      </c>
      <c r="L34" s="40">
        <v>5</v>
      </c>
      <c r="M34" s="37" t="s">
        <v>91</v>
      </c>
      <c r="N34" s="39">
        <v>6</v>
      </c>
      <c r="O34" s="40"/>
      <c r="P34" s="49"/>
      <c r="Q34" s="49"/>
      <c r="R34" s="49"/>
      <c r="S34" s="49"/>
      <c r="T34" s="39"/>
      <c r="U34" s="42">
        <v>1972</v>
      </c>
      <c r="V34" s="51">
        <v>12</v>
      </c>
      <c r="W34" s="44">
        <f t="shared" si="7"/>
        <v>39</v>
      </c>
    </row>
    <row r="35" spans="1:23" ht="17.25" customHeight="1" x14ac:dyDescent="0.25">
      <c r="A35" s="105">
        <v>28</v>
      </c>
      <c r="B35" s="83">
        <v>8</v>
      </c>
      <c r="C35" s="69" t="s">
        <v>38</v>
      </c>
      <c r="D35" s="73">
        <v>492</v>
      </c>
      <c r="E35" s="71">
        <f>SUM(D35*2550)</f>
        <v>1254600</v>
      </c>
      <c r="F35" s="72">
        <f t="shared" si="0"/>
        <v>1003680</v>
      </c>
      <c r="G35" s="32">
        <v>20</v>
      </c>
      <c r="H35" s="48">
        <v>8</v>
      </c>
      <c r="I35" s="37">
        <v>80</v>
      </c>
      <c r="J35" s="39">
        <v>7</v>
      </c>
      <c r="K35" s="37">
        <v>60</v>
      </c>
      <c r="L35" s="39">
        <v>4</v>
      </c>
      <c r="M35" s="37"/>
      <c r="N35" s="39"/>
      <c r="O35" s="39">
        <v>5</v>
      </c>
      <c r="P35" s="49"/>
      <c r="Q35" s="39"/>
      <c r="R35" s="49"/>
      <c r="S35" s="49"/>
      <c r="T35" s="54">
        <v>4</v>
      </c>
      <c r="U35" s="42">
        <v>1984</v>
      </c>
      <c r="V35" s="51">
        <v>10</v>
      </c>
      <c r="W35" s="44">
        <f t="shared" si="7"/>
        <v>38</v>
      </c>
    </row>
    <row r="36" spans="1:23" ht="17.25" customHeight="1" x14ac:dyDescent="0.25">
      <c r="A36" s="105">
        <v>29</v>
      </c>
      <c r="B36" s="82" t="s">
        <v>33</v>
      </c>
      <c r="C36" s="79" t="s">
        <v>46</v>
      </c>
      <c r="D36" s="57">
        <v>1760</v>
      </c>
      <c r="E36" s="57">
        <f>D36*2500</f>
        <v>4400000</v>
      </c>
      <c r="F36" s="72">
        <f t="shared" si="0"/>
        <v>3520000</v>
      </c>
      <c r="G36" s="32">
        <v>20</v>
      </c>
      <c r="H36" s="38">
        <v>8</v>
      </c>
      <c r="I36" s="91">
        <v>100</v>
      </c>
      <c r="J36" s="39">
        <v>10</v>
      </c>
      <c r="K36" s="91">
        <v>100</v>
      </c>
      <c r="L36" s="39">
        <v>5</v>
      </c>
      <c r="M36" s="37"/>
      <c r="N36" s="39"/>
      <c r="O36" s="39"/>
      <c r="P36" s="41"/>
      <c r="Q36" s="41"/>
      <c r="R36" s="41"/>
      <c r="S36" s="41"/>
      <c r="T36" s="39">
        <v>4</v>
      </c>
      <c r="U36" s="42">
        <v>1975</v>
      </c>
      <c r="V36" s="43">
        <v>10</v>
      </c>
      <c r="W36" s="44">
        <f t="shared" si="7"/>
        <v>37</v>
      </c>
    </row>
    <row r="37" spans="1:23" ht="17.25" customHeight="1" x14ac:dyDescent="0.25">
      <c r="A37" s="105">
        <v>30</v>
      </c>
      <c r="B37" s="89" t="s">
        <v>29</v>
      </c>
      <c r="C37" s="66" t="s">
        <v>32</v>
      </c>
      <c r="D37" s="67">
        <v>1000</v>
      </c>
      <c r="E37" s="68">
        <v>2500000</v>
      </c>
      <c r="F37" s="72">
        <f t="shared" si="0"/>
        <v>2000000</v>
      </c>
      <c r="G37" s="32">
        <v>20</v>
      </c>
      <c r="H37" s="48">
        <v>8</v>
      </c>
      <c r="I37" s="37">
        <v>60</v>
      </c>
      <c r="J37" s="58">
        <v>5</v>
      </c>
      <c r="K37" s="37">
        <v>30</v>
      </c>
      <c r="L37" s="59">
        <v>3</v>
      </c>
      <c r="M37" s="37" t="s">
        <v>91</v>
      </c>
      <c r="N37" s="39">
        <v>6</v>
      </c>
      <c r="O37" s="59"/>
      <c r="P37" s="40"/>
      <c r="Q37" s="41"/>
      <c r="R37" s="41"/>
      <c r="S37" s="39"/>
      <c r="T37" s="50">
        <v>4</v>
      </c>
      <c r="U37" s="42">
        <v>1981</v>
      </c>
      <c r="V37" s="51">
        <v>10</v>
      </c>
      <c r="W37" s="44">
        <f t="shared" si="7"/>
        <v>36</v>
      </c>
    </row>
    <row r="38" spans="1:23" ht="17.25" customHeight="1" x14ac:dyDescent="0.25">
      <c r="A38" s="105">
        <v>31</v>
      </c>
      <c r="B38" s="83" t="s">
        <v>36</v>
      </c>
      <c r="C38" s="69" t="s">
        <v>1</v>
      </c>
      <c r="D38" s="70">
        <v>1297</v>
      </c>
      <c r="E38" s="71">
        <f>SUM(D38*2550)</f>
        <v>3307350</v>
      </c>
      <c r="F38" s="72">
        <f t="shared" si="0"/>
        <v>2645880</v>
      </c>
      <c r="G38" s="32">
        <v>20</v>
      </c>
      <c r="H38" s="38">
        <v>8</v>
      </c>
      <c r="I38" s="37">
        <v>80</v>
      </c>
      <c r="J38" s="39">
        <v>7</v>
      </c>
      <c r="K38" s="37">
        <v>40</v>
      </c>
      <c r="L38" s="46">
        <v>3</v>
      </c>
      <c r="M38" s="47"/>
      <c r="N38" s="39"/>
      <c r="O38" s="46">
        <v>5</v>
      </c>
      <c r="P38" s="45"/>
      <c r="Q38" s="45"/>
      <c r="R38" s="45"/>
      <c r="S38" s="45"/>
      <c r="T38" s="39">
        <v>4</v>
      </c>
      <c r="U38" s="42">
        <v>1990</v>
      </c>
      <c r="V38" s="43">
        <v>8</v>
      </c>
      <c r="W38" s="44">
        <f t="shared" si="7"/>
        <v>35</v>
      </c>
    </row>
    <row r="39" spans="1:23" ht="18.75" customHeight="1" x14ac:dyDescent="0.25">
      <c r="A39" s="105">
        <v>32</v>
      </c>
      <c r="B39" s="88" t="s">
        <v>61</v>
      </c>
      <c r="C39" s="66" t="s">
        <v>12</v>
      </c>
      <c r="D39" s="67">
        <v>2270</v>
      </c>
      <c r="E39" s="68">
        <v>5911570</v>
      </c>
      <c r="F39" s="72">
        <f t="shared" si="0"/>
        <v>4729256</v>
      </c>
      <c r="G39" s="32">
        <v>20</v>
      </c>
      <c r="H39" s="48">
        <v>8</v>
      </c>
      <c r="I39" s="60">
        <v>75</v>
      </c>
      <c r="J39" s="59">
        <v>7</v>
      </c>
      <c r="K39" s="60">
        <v>65</v>
      </c>
      <c r="L39" s="59">
        <v>5</v>
      </c>
      <c r="M39" s="37" t="s">
        <v>91</v>
      </c>
      <c r="N39" s="39">
        <v>6</v>
      </c>
      <c r="O39" s="59"/>
      <c r="P39" s="40"/>
      <c r="Q39" s="49"/>
      <c r="R39" s="49"/>
      <c r="S39" s="39"/>
      <c r="T39" s="50"/>
      <c r="U39" s="42">
        <v>1990</v>
      </c>
      <c r="V39" s="90">
        <v>8</v>
      </c>
      <c r="W39" s="44">
        <f t="shared" ref="W39" si="8">H39+J39+L39+N39+O39+P39+Q39+R39+S39+T39+V39</f>
        <v>34</v>
      </c>
    </row>
    <row r="40" spans="1:23" ht="18.75" customHeight="1" x14ac:dyDescent="0.25">
      <c r="A40" s="105">
        <v>33</v>
      </c>
      <c r="B40" s="83" t="s">
        <v>36</v>
      </c>
      <c r="C40" s="66" t="s">
        <v>41</v>
      </c>
      <c r="D40" s="78">
        <v>2253</v>
      </c>
      <c r="E40" s="71">
        <f>SUM(D40*2550)</f>
        <v>5745150</v>
      </c>
      <c r="F40" s="72">
        <f t="shared" si="0"/>
        <v>4596120</v>
      </c>
      <c r="G40" s="32">
        <v>20</v>
      </c>
      <c r="H40" s="48">
        <v>8</v>
      </c>
      <c r="I40" s="37">
        <v>80</v>
      </c>
      <c r="J40" s="39">
        <v>7</v>
      </c>
      <c r="K40" s="37">
        <v>40</v>
      </c>
      <c r="L40" s="40">
        <v>3</v>
      </c>
      <c r="M40" s="56"/>
      <c r="N40" s="40"/>
      <c r="O40" s="40"/>
      <c r="P40" s="49"/>
      <c r="Q40" s="49"/>
      <c r="R40" s="49"/>
      <c r="S40" s="39"/>
      <c r="T40" s="39">
        <v>4</v>
      </c>
      <c r="U40" s="42">
        <v>1970</v>
      </c>
      <c r="V40" s="51">
        <v>12</v>
      </c>
      <c r="W40" s="44">
        <f>H40+J40+L40+N40+O40+P40+Q40+R40+S40+T40+V40</f>
        <v>34</v>
      </c>
    </row>
    <row r="41" spans="1:23" ht="18.75" customHeight="1" x14ac:dyDescent="0.25">
      <c r="A41" s="105">
        <v>34</v>
      </c>
      <c r="B41" s="82" t="s">
        <v>33</v>
      </c>
      <c r="C41" s="36" t="s">
        <v>54</v>
      </c>
      <c r="D41" s="57">
        <v>3940</v>
      </c>
      <c r="E41" s="57">
        <f t="shared" ref="E41" si="9">D41*2500</f>
        <v>9850000</v>
      </c>
      <c r="F41" s="72">
        <f t="shared" si="0"/>
        <v>7880000</v>
      </c>
      <c r="G41" s="32">
        <v>20</v>
      </c>
      <c r="H41" s="48">
        <v>8</v>
      </c>
      <c r="I41" s="91">
        <v>85</v>
      </c>
      <c r="J41" s="58">
        <v>8</v>
      </c>
      <c r="K41" s="91">
        <v>95</v>
      </c>
      <c r="L41" s="59">
        <v>5</v>
      </c>
      <c r="M41" s="37"/>
      <c r="N41" s="39"/>
      <c r="O41" s="59"/>
      <c r="P41" s="40"/>
      <c r="Q41" s="49"/>
      <c r="R41" s="49"/>
      <c r="S41" s="39"/>
      <c r="T41" s="39">
        <v>4</v>
      </c>
      <c r="U41" s="61">
        <v>1990</v>
      </c>
      <c r="V41" s="55">
        <v>8</v>
      </c>
      <c r="W41" s="44">
        <f t="shared" ref="W41" si="10">H41+J41+L41+N41+O41+P41+Q41+R41+S41+T41+V41</f>
        <v>33</v>
      </c>
    </row>
    <row r="42" spans="1:23" ht="18.75" customHeight="1" x14ac:dyDescent="0.25">
      <c r="A42" s="105">
        <v>35</v>
      </c>
      <c r="B42" s="82" t="s">
        <v>33</v>
      </c>
      <c r="C42" s="79" t="s">
        <v>51</v>
      </c>
      <c r="D42" s="57">
        <v>1540</v>
      </c>
      <c r="E42" s="57">
        <f>D42*2500</f>
        <v>3850000</v>
      </c>
      <c r="F42" s="72">
        <v>3002756.06</v>
      </c>
      <c r="G42" s="32">
        <v>20</v>
      </c>
      <c r="H42" s="38">
        <v>8</v>
      </c>
      <c r="I42" s="91">
        <v>100</v>
      </c>
      <c r="J42" s="39">
        <v>10</v>
      </c>
      <c r="K42" s="91">
        <v>100</v>
      </c>
      <c r="L42" s="39">
        <v>5</v>
      </c>
      <c r="M42" s="37" t="s">
        <v>91</v>
      </c>
      <c r="N42" s="39">
        <v>6</v>
      </c>
      <c r="O42" s="39"/>
      <c r="P42" s="41"/>
      <c r="Q42" s="41"/>
      <c r="R42" s="41"/>
      <c r="S42" s="41"/>
      <c r="T42" s="39"/>
      <c r="U42" s="42">
        <v>1998</v>
      </c>
      <c r="V42" s="43">
        <v>4</v>
      </c>
      <c r="W42" s="44">
        <f>H42+J42+L42+N42+O42+P42+Q42+R42+S42+T42+V42</f>
        <v>33</v>
      </c>
    </row>
    <row r="43" spans="1:23" ht="17.25" customHeight="1" x14ac:dyDescent="0.25">
      <c r="A43" s="105">
        <v>36</v>
      </c>
      <c r="B43" s="82" t="s">
        <v>33</v>
      </c>
      <c r="C43" s="79" t="s">
        <v>8</v>
      </c>
      <c r="D43" s="57">
        <v>2660</v>
      </c>
      <c r="E43" s="57">
        <f t="shared" ref="E43" si="11">D43*2500</f>
        <v>6650000</v>
      </c>
      <c r="F43" s="72">
        <v>4894980.0199999996</v>
      </c>
      <c r="G43" s="32">
        <v>20</v>
      </c>
      <c r="H43" s="48">
        <v>8</v>
      </c>
      <c r="I43" s="91">
        <v>100</v>
      </c>
      <c r="J43" s="58">
        <v>10</v>
      </c>
      <c r="K43" s="91">
        <v>100</v>
      </c>
      <c r="L43" s="59">
        <v>5</v>
      </c>
      <c r="M43" s="37"/>
      <c r="N43" s="39"/>
      <c r="O43" s="59"/>
      <c r="P43" s="40"/>
      <c r="Q43" s="41"/>
      <c r="R43" s="41"/>
      <c r="S43" s="39"/>
      <c r="T43" s="39"/>
      <c r="U43" s="42">
        <v>1982</v>
      </c>
      <c r="V43" s="55">
        <v>10</v>
      </c>
      <c r="W43" s="44">
        <f t="shared" ref="W43" si="12">H43+J43+L43+N43+O43+P43+Q43+R43+S43+T43+V43</f>
        <v>33</v>
      </c>
    </row>
    <row r="44" spans="1:23" ht="18.75" customHeight="1" x14ac:dyDescent="0.25">
      <c r="A44" s="105">
        <v>37</v>
      </c>
      <c r="B44" s="88" t="s">
        <v>61</v>
      </c>
      <c r="C44" s="66" t="s">
        <v>13</v>
      </c>
      <c r="D44" s="67">
        <v>1500</v>
      </c>
      <c r="E44" s="68">
        <v>3525000</v>
      </c>
      <c r="F44" s="72">
        <f t="shared" si="0"/>
        <v>2820000</v>
      </c>
      <c r="G44" s="32">
        <v>20</v>
      </c>
      <c r="H44" s="48">
        <v>8</v>
      </c>
      <c r="I44" s="60">
        <v>56</v>
      </c>
      <c r="J44" s="59">
        <v>5</v>
      </c>
      <c r="K44" s="60">
        <v>75</v>
      </c>
      <c r="L44" s="59">
        <v>5</v>
      </c>
      <c r="M44" s="37" t="s">
        <v>91</v>
      </c>
      <c r="N44" s="39">
        <v>6</v>
      </c>
      <c r="O44" s="59"/>
      <c r="P44" s="40"/>
      <c r="Q44" s="49"/>
      <c r="R44" s="49"/>
      <c r="S44" s="39"/>
      <c r="T44" s="50"/>
      <c r="U44" s="42">
        <v>1986</v>
      </c>
      <c r="V44" s="90">
        <v>8</v>
      </c>
      <c r="W44" s="44">
        <f t="shared" ref="W44:W68" si="13">H44+J44+L44+N44+O44+P44+Q44+R44+S44+T44+V44</f>
        <v>32</v>
      </c>
    </row>
    <row r="45" spans="1:23" ht="15.75" x14ac:dyDescent="0.25">
      <c r="A45" s="105">
        <v>38</v>
      </c>
      <c r="B45" s="82" t="s">
        <v>33</v>
      </c>
      <c r="C45" s="36" t="s">
        <v>55</v>
      </c>
      <c r="D45" s="57">
        <v>1680</v>
      </c>
      <c r="E45" s="57">
        <f>D45*2500</f>
        <v>4200000</v>
      </c>
      <c r="F45" s="72">
        <f t="shared" si="0"/>
        <v>3360000</v>
      </c>
      <c r="G45" s="32">
        <v>20</v>
      </c>
      <c r="H45" s="48">
        <v>8</v>
      </c>
      <c r="I45" s="91">
        <v>90</v>
      </c>
      <c r="J45" s="39">
        <v>8</v>
      </c>
      <c r="K45" s="91">
        <v>90</v>
      </c>
      <c r="L45" s="40">
        <v>5</v>
      </c>
      <c r="M45" s="56"/>
      <c r="N45" s="40"/>
      <c r="O45" s="40"/>
      <c r="P45" s="40"/>
      <c r="Q45" s="49"/>
      <c r="R45" s="40">
        <v>5</v>
      </c>
      <c r="S45" s="39"/>
      <c r="T45" s="39"/>
      <c r="U45" s="42">
        <v>1995</v>
      </c>
      <c r="V45" s="51">
        <v>6</v>
      </c>
      <c r="W45" s="44">
        <f t="shared" si="13"/>
        <v>32</v>
      </c>
    </row>
    <row r="46" spans="1:23" ht="17.25" customHeight="1" x14ac:dyDescent="0.25">
      <c r="A46" s="105">
        <v>39</v>
      </c>
      <c r="B46" s="87" t="s">
        <v>30</v>
      </c>
      <c r="C46" s="66" t="s">
        <v>24</v>
      </c>
      <c r="D46" s="67">
        <v>271.10000000000002</v>
      </c>
      <c r="E46" s="68">
        <v>699485</v>
      </c>
      <c r="F46" s="72">
        <f t="shared" si="0"/>
        <v>559588</v>
      </c>
      <c r="G46" s="32">
        <v>20</v>
      </c>
      <c r="H46" s="48">
        <v>8</v>
      </c>
      <c r="I46" s="60">
        <v>40</v>
      </c>
      <c r="J46" s="59">
        <v>3</v>
      </c>
      <c r="K46" s="60">
        <v>35</v>
      </c>
      <c r="L46" s="59">
        <v>3</v>
      </c>
      <c r="M46" s="37" t="s">
        <v>91</v>
      </c>
      <c r="N46" s="39">
        <v>6</v>
      </c>
      <c r="O46" s="59"/>
      <c r="P46" s="40"/>
      <c r="Q46" s="49"/>
      <c r="R46" s="49"/>
      <c r="S46" s="39"/>
      <c r="T46" s="50"/>
      <c r="U46" s="42">
        <v>1977</v>
      </c>
      <c r="V46" s="90">
        <v>12</v>
      </c>
      <c r="W46" s="44">
        <f t="shared" si="13"/>
        <v>32</v>
      </c>
    </row>
    <row r="47" spans="1:23" ht="18" customHeight="1" x14ac:dyDescent="0.25">
      <c r="A47" s="105">
        <v>40</v>
      </c>
      <c r="B47" s="84" t="s">
        <v>36</v>
      </c>
      <c r="C47" s="75" t="s">
        <v>39</v>
      </c>
      <c r="D47" s="68">
        <v>3715</v>
      </c>
      <c r="E47" s="71">
        <f t="shared" ref="E47" si="14">SUM(D47*2050)</f>
        <v>7615750</v>
      </c>
      <c r="F47" s="72">
        <f t="shared" si="0"/>
        <v>6092600</v>
      </c>
      <c r="G47" s="37">
        <v>20</v>
      </c>
      <c r="H47" s="48">
        <v>8</v>
      </c>
      <c r="I47" s="37">
        <v>80</v>
      </c>
      <c r="J47" s="39">
        <v>7</v>
      </c>
      <c r="K47" s="37">
        <v>40</v>
      </c>
      <c r="L47" s="40">
        <v>3</v>
      </c>
      <c r="M47" s="56"/>
      <c r="N47" s="40"/>
      <c r="O47" s="40">
        <v>5</v>
      </c>
      <c r="P47" s="40"/>
      <c r="Q47" s="49"/>
      <c r="R47" s="49"/>
      <c r="S47" s="39"/>
      <c r="T47" s="39">
        <v>4</v>
      </c>
      <c r="U47" s="42">
        <v>1998</v>
      </c>
      <c r="V47" s="54">
        <v>4</v>
      </c>
      <c r="W47" s="106">
        <f t="shared" si="13"/>
        <v>31</v>
      </c>
    </row>
    <row r="48" spans="1:23" ht="18.75" customHeight="1" x14ac:dyDescent="0.25">
      <c r="A48" s="105">
        <v>41</v>
      </c>
      <c r="B48" s="83" t="s">
        <v>36</v>
      </c>
      <c r="C48" s="69" t="s">
        <v>37</v>
      </c>
      <c r="D48" s="73">
        <f>SUM(1673+263)</f>
        <v>1936</v>
      </c>
      <c r="E48" s="71">
        <v>5056650</v>
      </c>
      <c r="F48" s="72">
        <f t="shared" si="0"/>
        <v>4045320</v>
      </c>
      <c r="G48" s="32">
        <v>20</v>
      </c>
      <c r="H48" s="48">
        <v>8</v>
      </c>
      <c r="I48" s="37">
        <v>60</v>
      </c>
      <c r="J48" s="40">
        <v>7</v>
      </c>
      <c r="K48" s="37">
        <v>30</v>
      </c>
      <c r="L48" s="40">
        <v>3</v>
      </c>
      <c r="M48" s="37"/>
      <c r="N48" s="39"/>
      <c r="O48" s="40">
        <v>5</v>
      </c>
      <c r="P48" s="49"/>
      <c r="Q48" s="49"/>
      <c r="R48" s="49"/>
      <c r="S48" s="39"/>
      <c r="T48" s="54">
        <v>4</v>
      </c>
      <c r="U48" s="42">
        <v>1999</v>
      </c>
      <c r="V48" s="51">
        <v>4</v>
      </c>
      <c r="W48" s="44">
        <f t="shared" si="13"/>
        <v>31</v>
      </c>
    </row>
    <row r="49" spans="1:23" ht="18" customHeight="1" x14ac:dyDescent="0.25">
      <c r="A49" s="105">
        <v>42</v>
      </c>
      <c r="B49" s="83" t="s">
        <v>36</v>
      </c>
      <c r="C49" s="75" t="s">
        <v>100</v>
      </c>
      <c r="D49" s="68">
        <v>900</v>
      </c>
      <c r="E49" s="71">
        <f>SUM(D49*2050)</f>
        <v>1845000</v>
      </c>
      <c r="F49" s="72">
        <f t="shared" si="0"/>
        <v>1476000</v>
      </c>
      <c r="G49" s="32">
        <v>20</v>
      </c>
      <c r="H49" s="38">
        <v>8</v>
      </c>
      <c r="I49" s="37">
        <v>87</v>
      </c>
      <c r="J49" s="39">
        <v>8</v>
      </c>
      <c r="K49" s="37">
        <v>40</v>
      </c>
      <c r="L49" s="39">
        <v>3</v>
      </c>
      <c r="M49" s="37"/>
      <c r="N49" s="39"/>
      <c r="O49" s="39"/>
      <c r="P49" s="41"/>
      <c r="Q49" s="41"/>
      <c r="R49" s="41"/>
      <c r="S49" s="41"/>
      <c r="T49" s="39">
        <v>4</v>
      </c>
      <c r="U49" s="42">
        <v>1988</v>
      </c>
      <c r="V49" s="43">
        <v>8</v>
      </c>
      <c r="W49" s="44">
        <f t="shared" si="13"/>
        <v>31</v>
      </c>
    </row>
    <row r="50" spans="1:23" ht="18" customHeight="1" x14ac:dyDescent="0.25">
      <c r="A50" s="105">
        <v>43</v>
      </c>
      <c r="B50" s="88" t="s">
        <v>61</v>
      </c>
      <c r="C50" s="66" t="s">
        <v>64</v>
      </c>
      <c r="D50" s="67">
        <v>1500</v>
      </c>
      <c r="E50" s="68">
        <v>3525000</v>
      </c>
      <c r="F50" s="72">
        <f t="shared" si="0"/>
        <v>2820000</v>
      </c>
      <c r="G50" s="32">
        <v>20</v>
      </c>
      <c r="H50" s="48">
        <v>8</v>
      </c>
      <c r="I50" s="60">
        <v>52</v>
      </c>
      <c r="J50" s="59">
        <v>5</v>
      </c>
      <c r="K50" s="60">
        <v>61</v>
      </c>
      <c r="L50" s="59">
        <v>5</v>
      </c>
      <c r="M50" s="37"/>
      <c r="N50" s="39"/>
      <c r="O50" s="59"/>
      <c r="P50" s="40"/>
      <c r="Q50" s="49"/>
      <c r="R50" s="49"/>
      <c r="S50" s="39"/>
      <c r="T50" s="50"/>
      <c r="U50" s="42">
        <v>1979</v>
      </c>
      <c r="V50" s="90">
        <v>12</v>
      </c>
      <c r="W50" s="44">
        <f t="shared" si="13"/>
        <v>30</v>
      </c>
    </row>
    <row r="51" spans="1:23" ht="17.25" customHeight="1" x14ac:dyDescent="0.25">
      <c r="A51" s="105">
        <v>44</v>
      </c>
      <c r="B51" s="88" t="s">
        <v>61</v>
      </c>
      <c r="C51" s="66" t="s">
        <v>65</v>
      </c>
      <c r="D51" s="67">
        <v>700</v>
      </c>
      <c r="E51" s="68">
        <v>1645000</v>
      </c>
      <c r="F51" s="72">
        <f t="shared" si="0"/>
        <v>1316000</v>
      </c>
      <c r="G51" s="37">
        <v>20</v>
      </c>
      <c r="H51" s="48">
        <v>8</v>
      </c>
      <c r="I51" s="60">
        <v>76</v>
      </c>
      <c r="J51" s="59">
        <v>7</v>
      </c>
      <c r="K51" s="60">
        <v>65</v>
      </c>
      <c r="L51" s="59">
        <v>5</v>
      </c>
      <c r="M51" s="37"/>
      <c r="N51" s="39"/>
      <c r="O51" s="59"/>
      <c r="P51" s="40"/>
      <c r="Q51" s="49"/>
      <c r="R51" s="49"/>
      <c r="S51" s="39"/>
      <c r="T51" s="50"/>
      <c r="U51" s="42">
        <v>1983</v>
      </c>
      <c r="V51" s="90">
        <v>10</v>
      </c>
      <c r="W51" s="44">
        <f t="shared" si="13"/>
        <v>30</v>
      </c>
    </row>
    <row r="52" spans="1:23" ht="17.25" customHeight="1" x14ac:dyDescent="0.25">
      <c r="A52" s="105">
        <v>45</v>
      </c>
      <c r="B52" s="82" t="s">
        <v>33</v>
      </c>
      <c r="C52" s="79" t="s">
        <v>50</v>
      </c>
      <c r="D52" s="57">
        <v>2020</v>
      </c>
      <c r="E52" s="57">
        <f>D52*2500</f>
        <v>5050000</v>
      </c>
      <c r="F52" s="72">
        <v>3422439.34</v>
      </c>
      <c r="G52" s="32">
        <v>20</v>
      </c>
      <c r="H52" s="48">
        <v>8</v>
      </c>
      <c r="I52" s="91">
        <v>100</v>
      </c>
      <c r="J52" s="39">
        <v>10</v>
      </c>
      <c r="K52" s="91">
        <v>90</v>
      </c>
      <c r="L52" s="40">
        <v>5</v>
      </c>
      <c r="M52" s="56"/>
      <c r="N52" s="40"/>
      <c r="O52" s="40"/>
      <c r="P52" s="40"/>
      <c r="Q52" s="49"/>
      <c r="R52" s="49"/>
      <c r="S52" s="39"/>
      <c r="T52" s="39"/>
      <c r="U52" s="42">
        <v>1995</v>
      </c>
      <c r="V52" s="51">
        <v>6</v>
      </c>
      <c r="W52" s="44">
        <f t="shared" si="13"/>
        <v>29</v>
      </c>
    </row>
    <row r="53" spans="1:23" ht="18.75" customHeight="1" x14ac:dyDescent="0.25">
      <c r="A53" s="105">
        <v>46</v>
      </c>
      <c r="B53" s="99" t="s">
        <v>36</v>
      </c>
      <c r="C53" s="79" t="s">
        <v>97</v>
      </c>
      <c r="D53" s="57">
        <v>1863</v>
      </c>
      <c r="E53" s="57">
        <v>4750650</v>
      </c>
      <c r="F53" s="72">
        <f t="shared" si="0"/>
        <v>3800520</v>
      </c>
      <c r="G53" s="37">
        <v>20</v>
      </c>
      <c r="H53" s="48">
        <v>8</v>
      </c>
      <c r="I53" s="91">
        <v>60</v>
      </c>
      <c r="J53" s="39">
        <v>5</v>
      </c>
      <c r="K53" s="91">
        <v>40</v>
      </c>
      <c r="L53" s="40">
        <v>3</v>
      </c>
      <c r="M53" s="56"/>
      <c r="N53" s="40"/>
      <c r="O53" s="40">
        <v>5</v>
      </c>
      <c r="P53" s="40"/>
      <c r="Q53" s="49"/>
      <c r="R53" s="49"/>
      <c r="S53" s="39"/>
      <c r="T53" s="39">
        <v>4</v>
      </c>
      <c r="U53" s="42">
        <v>1198</v>
      </c>
      <c r="V53" s="54">
        <v>4</v>
      </c>
      <c r="W53" s="98">
        <f t="shared" si="13"/>
        <v>29</v>
      </c>
    </row>
    <row r="54" spans="1:23" ht="18.75" customHeight="1" x14ac:dyDescent="0.25">
      <c r="A54" s="105">
        <v>47</v>
      </c>
      <c r="B54" s="83" t="s">
        <v>36</v>
      </c>
      <c r="C54" s="66" t="s">
        <v>40</v>
      </c>
      <c r="D54" s="78">
        <v>2564</v>
      </c>
      <c r="E54" s="71">
        <f t="shared" ref="E54" si="15">SUM(D54*2550)</f>
        <v>6538200</v>
      </c>
      <c r="F54" s="72">
        <f t="shared" si="0"/>
        <v>5230560</v>
      </c>
      <c r="G54" s="32">
        <v>20</v>
      </c>
      <c r="H54" s="38">
        <v>8</v>
      </c>
      <c r="I54" s="37">
        <v>80</v>
      </c>
      <c r="J54" s="39">
        <v>7</v>
      </c>
      <c r="K54" s="37">
        <v>40</v>
      </c>
      <c r="L54" s="39">
        <v>3</v>
      </c>
      <c r="M54" s="37"/>
      <c r="N54" s="39"/>
      <c r="O54" s="39"/>
      <c r="P54" s="41"/>
      <c r="Q54" s="41"/>
      <c r="R54" s="39"/>
      <c r="S54" s="39"/>
      <c r="T54" s="41">
        <v>4</v>
      </c>
      <c r="U54" s="42">
        <v>1992</v>
      </c>
      <c r="V54" s="43">
        <v>6</v>
      </c>
      <c r="W54" s="44">
        <f t="shared" si="13"/>
        <v>28</v>
      </c>
    </row>
    <row r="55" spans="1:23" ht="18.75" customHeight="1" x14ac:dyDescent="0.25">
      <c r="A55" s="105">
        <v>48</v>
      </c>
      <c r="B55" s="88" t="s">
        <v>61</v>
      </c>
      <c r="C55" s="66" t="s">
        <v>62</v>
      </c>
      <c r="D55" s="67">
        <v>1700</v>
      </c>
      <c r="E55" s="68">
        <v>3995000</v>
      </c>
      <c r="F55" s="72">
        <f t="shared" si="0"/>
        <v>3196000</v>
      </c>
      <c r="G55" s="32">
        <v>20</v>
      </c>
      <c r="H55" s="48">
        <v>8</v>
      </c>
      <c r="I55" s="60">
        <v>52</v>
      </c>
      <c r="J55" s="59">
        <v>5</v>
      </c>
      <c r="K55" s="60">
        <v>61</v>
      </c>
      <c r="L55" s="59">
        <v>5</v>
      </c>
      <c r="M55" s="37"/>
      <c r="N55" s="39"/>
      <c r="O55" s="59"/>
      <c r="P55" s="40"/>
      <c r="Q55" s="49"/>
      <c r="R55" s="49"/>
      <c r="S55" s="39"/>
      <c r="T55" s="50"/>
      <c r="U55" s="42">
        <v>1983</v>
      </c>
      <c r="V55" s="90">
        <v>10</v>
      </c>
      <c r="W55" s="44">
        <f t="shared" si="13"/>
        <v>28</v>
      </c>
    </row>
    <row r="56" spans="1:23" ht="18.75" customHeight="1" x14ac:dyDescent="0.25">
      <c r="A56" s="105">
        <v>49</v>
      </c>
      <c r="B56" s="88" t="s">
        <v>61</v>
      </c>
      <c r="C56" s="66" t="s">
        <v>11</v>
      </c>
      <c r="D56" s="67">
        <v>2499</v>
      </c>
      <c r="E56" s="68">
        <v>5747700</v>
      </c>
      <c r="F56" s="72">
        <f t="shared" si="0"/>
        <v>4598160</v>
      </c>
      <c r="G56" s="32">
        <v>20</v>
      </c>
      <c r="H56" s="48">
        <v>8</v>
      </c>
      <c r="I56" s="60">
        <v>76</v>
      </c>
      <c r="J56" s="59">
        <v>7</v>
      </c>
      <c r="K56" s="60">
        <v>65</v>
      </c>
      <c r="L56" s="59">
        <v>5</v>
      </c>
      <c r="M56" s="37"/>
      <c r="N56" s="39"/>
      <c r="O56" s="59"/>
      <c r="P56" s="40"/>
      <c r="Q56" s="49"/>
      <c r="R56" s="49"/>
      <c r="S56" s="39"/>
      <c r="T56" s="50"/>
      <c r="U56" s="42">
        <v>1986</v>
      </c>
      <c r="V56" s="90">
        <v>8</v>
      </c>
      <c r="W56" s="44">
        <f t="shared" si="13"/>
        <v>28</v>
      </c>
    </row>
    <row r="57" spans="1:23" ht="18.75" customHeight="1" x14ac:dyDescent="0.25">
      <c r="A57" s="105">
        <v>50</v>
      </c>
      <c r="B57" s="87" t="s">
        <v>30</v>
      </c>
      <c r="C57" s="66" t="s">
        <v>25</v>
      </c>
      <c r="D57" s="67">
        <v>702</v>
      </c>
      <c r="E57" s="68">
        <v>1712100</v>
      </c>
      <c r="F57" s="72">
        <f t="shared" si="0"/>
        <v>1369680</v>
      </c>
      <c r="G57" s="32">
        <v>20</v>
      </c>
      <c r="H57" s="48">
        <v>8</v>
      </c>
      <c r="I57" s="60">
        <v>40</v>
      </c>
      <c r="J57" s="59">
        <v>3</v>
      </c>
      <c r="K57" s="60">
        <v>80</v>
      </c>
      <c r="L57" s="59">
        <v>5</v>
      </c>
      <c r="M57" s="37"/>
      <c r="N57" s="39"/>
      <c r="O57" s="59"/>
      <c r="P57" s="40"/>
      <c r="Q57" s="49"/>
      <c r="R57" s="49"/>
      <c r="S57" s="39"/>
      <c r="T57" s="50"/>
      <c r="U57" s="42">
        <v>1978</v>
      </c>
      <c r="V57" s="90">
        <v>12</v>
      </c>
      <c r="W57" s="44">
        <f t="shared" si="13"/>
        <v>28</v>
      </c>
    </row>
    <row r="58" spans="1:23" ht="18" customHeight="1" x14ac:dyDescent="0.25">
      <c r="A58" s="105">
        <v>51</v>
      </c>
      <c r="B58" s="88" t="s">
        <v>61</v>
      </c>
      <c r="C58" s="66" t="s">
        <v>66</v>
      </c>
      <c r="D58" s="67">
        <v>1900</v>
      </c>
      <c r="E58" s="68">
        <v>4400000</v>
      </c>
      <c r="F58" s="72">
        <f t="shared" si="0"/>
        <v>3520000</v>
      </c>
      <c r="G58" s="32">
        <v>20</v>
      </c>
      <c r="H58" s="48">
        <v>8</v>
      </c>
      <c r="I58" s="60">
        <v>68</v>
      </c>
      <c r="J58" s="59">
        <v>6</v>
      </c>
      <c r="K58" s="60">
        <v>72</v>
      </c>
      <c r="L58" s="59">
        <v>5</v>
      </c>
      <c r="M58" s="37"/>
      <c r="N58" s="39"/>
      <c r="O58" s="59"/>
      <c r="P58" s="40"/>
      <c r="Q58" s="49"/>
      <c r="R58" s="49"/>
      <c r="S58" s="39"/>
      <c r="T58" s="50"/>
      <c r="U58" s="42">
        <v>1989</v>
      </c>
      <c r="V58" s="90">
        <v>8</v>
      </c>
      <c r="W58" s="44">
        <f t="shared" si="13"/>
        <v>27</v>
      </c>
    </row>
    <row r="59" spans="1:23" ht="16.5" customHeight="1" x14ac:dyDescent="0.25">
      <c r="A59" s="105">
        <v>52</v>
      </c>
      <c r="B59" s="87" t="s">
        <v>30</v>
      </c>
      <c r="C59" s="66" t="s">
        <v>20</v>
      </c>
      <c r="D59" s="67">
        <v>258</v>
      </c>
      <c r="E59" s="68">
        <v>668700</v>
      </c>
      <c r="F59" s="72">
        <f t="shared" si="0"/>
        <v>534960</v>
      </c>
      <c r="G59" s="32">
        <v>20</v>
      </c>
      <c r="H59" s="48">
        <v>8</v>
      </c>
      <c r="I59" s="37">
        <v>80</v>
      </c>
      <c r="J59" s="39">
        <v>7</v>
      </c>
      <c r="K59" s="37">
        <v>50</v>
      </c>
      <c r="L59" s="39">
        <v>4</v>
      </c>
      <c r="M59" s="37"/>
      <c r="N59" s="39"/>
      <c r="O59" s="39"/>
      <c r="P59" s="41"/>
      <c r="Q59" s="41"/>
      <c r="R59" s="41"/>
      <c r="S59" s="39"/>
      <c r="T59" s="50"/>
      <c r="U59" s="42">
        <v>1989</v>
      </c>
      <c r="V59" s="51">
        <v>8</v>
      </c>
      <c r="W59" s="44">
        <f t="shared" si="13"/>
        <v>27</v>
      </c>
    </row>
    <row r="60" spans="1:23" ht="18.75" customHeight="1" x14ac:dyDescent="0.25">
      <c r="A60" s="105">
        <v>53</v>
      </c>
      <c r="B60" s="87" t="s">
        <v>30</v>
      </c>
      <c r="C60" s="66" t="s">
        <v>21</v>
      </c>
      <c r="D60" s="67">
        <v>785</v>
      </c>
      <c r="E60" s="68">
        <v>1907150</v>
      </c>
      <c r="F60" s="72">
        <f t="shared" si="0"/>
        <v>1525720</v>
      </c>
      <c r="G60" s="32">
        <v>20</v>
      </c>
      <c r="H60" s="38">
        <v>8</v>
      </c>
      <c r="I60" s="37">
        <v>80</v>
      </c>
      <c r="J60" s="39">
        <v>7</v>
      </c>
      <c r="K60" s="37">
        <v>50</v>
      </c>
      <c r="L60" s="46">
        <v>4</v>
      </c>
      <c r="M60" s="62"/>
      <c r="N60" s="63"/>
      <c r="O60" s="46"/>
      <c r="P60" s="64"/>
      <c r="Q60" s="64"/>
      <c r="R60" s="64"/>
      <c r="S60" s="65"/>
      <c r="T60" s="39"/>
      <c r="U60" s="42">
        <v>1990</v>
      </c>
      <c r="V60" s="43">
        <v>8</v>
      </c>
      <c r="W60" s="44">
        <f t="shared" si="13"/>
        <v>27</v>
      </c>
    </row>
    <row r="61" spans="1:23" ht="17.25" customHeight="1" x14ac:dyDescent="0.25">
      <c r="A61" s="105">
        <v>54</v>
      </c>
      <c r="B61" s="87" t="s">
        <v>30</v>
      </c>
      <c r="C61" s="66" t="s">
        <v>22</v>
      </c>
      <c r="D61" s="67">
        <v>585</v>
      </c>
      <c r="E61" s="68">
        <v>1417150</v>
      </c>
      <c r="F61" s="72">
        <f t="shared" si="0"/>
        <v>1133720</v>
      </c>
      <c r="G61" s="32">
        <v>20</v>
      </c>
      <c r="H61" s="48">
        <v>8</v>
      </c>
      <c r="I61" s="60">
        <v>40</v>
      </c>
      <c r="J61" s="59">
        <v>3</v>
      </c>
      <c r="K61" s="60">
        <v>35</v>
      </c>
      <c r="L61" s="59">
        <v>3</v>
      </c>
      <c r="M61" s="37"/>
      <c r="N61" s="39"/>
      <c r="O61" s="59"/>
      <c r="P61" s="40"/>
      <c r="Q61" s="49"/>
      <c r="R61" s="49"/>
      <c r="S61" s="39"/>
      <c r="T61" s="50"/>
      <c r="U61" s="42">
        <v>1976</v>
      </c>
      <c r="V61" s="90">
        <v>12</v>
      </c>
      <c r="W61" s="44">
        <f t="shared" si="13"/>
        <v>26</v>
      </c>
    </row>
    <row r="62" spans="1:23" ht="17.25" customHeight="1" x14ac:dyDescent="0.25">
      <c r="A62" s="105">
        <v>55</v>
      </c>
      <c r="B62" s="87" t="s">
        <v>30</v>
      </c>
      <c r="C62" s="66" t="s">
        <v>23</v>
      </c>
      <c r="D62" s="67">
        <v>752.5</v>
      </c>
      <c r="E62" s="68">
        <v>1830775</v>
      </c>
      <c r="F62" s="72">
        <f t="shared" si="0"/>
        <v>1464620</v>
      </c>
      <c r="G62" s="32">
        <v>20</v>
      </c>
      <c r="H62" s="48">
        <v>8</v>
      </c>
      <c r="I62" s="60">
        <v>40</v>
      </c>
      <c r="J62" s="59">
        <v>3</v>
      </c>
      <c r="K62" s="60">
        <v>35</v>
      </c>
      <c r="L62" s="59">
        <v>3</v>
      </c>
      <c r="M62" s="37" t="s">
        <v>91</v>
      </c>
      <c r="N62" s="39">
        <v>6</v>
      </c>
      <c r="O62" s="59"/>
      <c r="P62" s="40"/>
      <c r="Q62" s="49"/>
      <c r="R62" s="49"/>
      <c r="S62" s="39"/>
      <c r="T62" s="50"/>
      <c r="U62" s="42">
        <v>1991</v>
      </c>
      <c r="V62" s="90">
        <v>6</v>
      </c>
      <c r="W62" s="44">
        <f t="shared" si="13"/>
        <v>26</v>
      </c>
    </row>
    <row r="63" spans="1:23" ht="16.5" customHeight="1" x14ac:dyDescent="0.25">
      <c r="A63" s="105">
        <v>56</v>
      </c>
      <c r="B63" s="87" t="s">
        <v>30</v>
      </c>
      <c r="C63" s="66" t="s">
        <v>94</v>
      </c>
      <c r="D63" s="67">
        <v>1625.5</v>
      </c>
      <c r="E63" s="68">
        <v>3882323</v>
      </c>
      <c r="F63" s="72">
        <f t="shared" si="0"/>
        <v>3105858.4000000004</v>
      </c>
      <c r="G63" s="32">
        <v>20</v>
      </c>
      <c r="H63" s="48">
        <v>8</v>
      </c>
      <c r="I63" s="60">
        <v>60</v>
      </c>
      <c r="J63" s="59">
        <v>5</v>
      </c>
      <c r="K63" s="60">
        <v>35</v>
      </c>
      <c r="L63" s="59">
        <v>3</v>
      </c>
      <c r="M63" s="37"/>
      <c r="N63" s="39"/>
      <c r="O63" s="59"/>
      <c r="P63" s="40"/>
      <c r="Q63" s="49"/>
      <c r="R63" s="49"/>
      <c r="S63" s="39"/>
      <c r="T63" s="50"/>
      <c r="U63" s="42">
        <v>1985</v>
      </c>
      <c r="V63" s="90">
        <v>10</v>
      </c>
      <c r="W63" s="44">
        <f t="shared" si="13"/>
        <v>26</v>
      </c>
    </row>
    <row r="64" spans="1:23" ht="15.75" customHeight="1" x14ac:dyDescent="0.25">
      <c r="A64" s="105">
        <v>57</v>
      </c>
      <c r="B64" s="82" t="s">
        <v>33</v>
      </c>
      <c r="C64" s="79" t="s">
        <v>52</v>
      </c>
      <c r="D64" s="57">
        <v>2250</v>
      </c>
      <c r="E64" s="57">
        <f>D64*2500</f>
        <v>5625000</v>
      </c>
      <c r="F64" s="72">
        <v>4515000</v>
      </c>
      <c r="G64" s="32">
        <v>20</v>
      </c>
      <c r="H64" s="38">
        <v>8</v>
      </c>
      <c r="I64" s="91">
        <v>80</v>
      </c>
      <c r="J64" s="39">
        <v>7</v>
      </c>
      <c r="K64" s="91">
        <v>100</v>
      </c>
      <c r="L64" s="39">
        <v>5</v>
      </c>
      <c r="M64" s="37"/>
      <c r="N64" s="39"/>
      <c r="O64" s="39"/>
      <c r="P64" s="41"/>
      <c r="Q64" s="41"/>
      <c r="R64" s="41"/>
      <c r="S64" s="45"/>
      <c r="T64" s="39"/>
      <c r="U64" s="42">
        <v>1995</v>
      </c>
      <c r="V64" s="43">
        <v>6</v>
      </c>
      <c r="W64" s="44">
        <f t="shared" si="13"/>
        <v>26</v>
      </c>
    </row>
    <row r="65" spans="1:23" ht="16.5" customHeight="1" x14ac:dyDescent="0.25">
      <c r="A65" s="105">
        <v>58</v>
      </c>
      <c r="B65" s="99" t="s">
        <v>36</v>
      </c>
      <c r="C65" s="69" t="s">
        <v>98</v>
      </c>
      <c r="D65" s="100">
        <v>1283</v>
      </c>
      <c r="E65" s="101">
        <v>3271650</v>
      </c>
      <c r="F65" s="72">
        <f t="shared" si="0"/>
        <v>2617320</v>
      </c>
      <c r="G65" s="37">
        <v>20</v>
      </c>
      <c r="H65" s="38">
        <v>8</v>
      </c>
      <c r="I65" s="60">
        <v>5</v>
      </c>
      <c r="J65" s="59">
        <v>0</v>
      </c>
      <c r="K65" s="60">
        <v>5</v>
      </c>
      <c r="L65" s="59">
        <v>1</v>
      </c>
      <c r="M65" s="37" t="s">
        <v>90</v>
      </c>
      <c r="N65" s="39">
        <v>8</v>
      </c>
      <c r="O65" s="39"/>
      <c r="P65" s="41"/>
      <c r="Q65" s="41"/>
      <c r="R65" s="41"/>
      <c r="S65" s="45"/>
      <c r="T65" s="39">
        <v>4</v>
      </c>
      <c r="U65" s="102">
        <v>1997</v>
      </c>
      <c r="V65" s="90">
        <v>4</v>
      </c>
      <c r="W65" s="44">
        <f t="shared" si="13"/>
        <v>25</v>
      </c>
    </row>
    <row r="66" spans="1:23" ht="15" customHeight="1" x14ac:dyDescent="0.25">
      <c r="A66" s="105">
        <v>59</v>
      </c>
      <c r="B66" s="88" t="s">
        <v>61</v>
      </c>
      <c r="C66" s="66" t="s">
        <v>63</v>
      </c>
      <c r="D66" s="67">
        <v>1700</v>
      </c>
      <c r="E66" s="68">
        <v>3995000</v>
      </c>
      <c r="F66" s="72">
        <f t="shared" si="0"/>
        <v>3196000</v>
      </c>
      <c r="G66" s="32">
        <v>20</v>
      </c>
      <c r="H66" s="48">
        <v>8</v>
      </c>
      <c r="I66" s="60">
        <v>55</v>
      </c>
      <c r="J66" s="59">
        <v>5</v>
      </c>
      <c r="K66" s="60">
        <v>45</v>
      </c>
      <c r="L66" s="59">
        <v>4</v>
      </c>
      <c r="M66" s="37"/>
      <c r="N66" s="39"/>
      <c r="O66" s="59"/>
      <c r="P66" s="40"/>
      <c r="Q66" s="49"/>
      <c r="R66" s="49"/>
      <c r="S66" s="39"/>
      <c r="T66" s="50"/>
      <c r="U66" s="42">
        <v>1986</v>
      </c>
      <c r="V66" s="90">
        <v>8</v>
      </c>
      <c r="W66" s="44">
        <f t="shared" si="13"/>
        <v>25</v>
      </c>
    </row>
    <row r="67" spans="1:23" ht="14.25" customHeight="1" x14ac:dyDescent="0.25">
      <c r="A67" s="105">
        <v>60</v>
      </c>
      <c r="B67" s="86" t="s">
        <v>28</v>
      </c>
      <c r="C67" s="66" t="s">
        <v>19</v>
      </c>
      <c r="D67" s="67">
        <v>1362.26</v>
      </c>
      <c r="E67" s="68">
        <v>3267513.3</v>
      </c>
      <c r="F67" s="72">
        <f t="shared" si="0"/>
        <v>2614010.64</v>
      </c>
      <c r="G67" s="32">
        <v>20</v>
      </c>
      <c r="H67" s="48">
        <v>8</v>
      </c>
      <c r="I67" s="60">
        <v>70</v>
      </c>
      <c r="J67" s="58">
        <v>6</v>
      </c>
      <c r="K67" s="60">
        <v>50</v>
      </c>
      <c r="L67" s="59">
        <v>4</v>
      </c>
      <c r="M67" s="37"/>
      <c r="N67" s="39"/>
      <c r="O67" s="59"/>
      <c r="P67" s="49"/>
      <c r="Q67" s="49"/>
      <c r="R67" s="49"/>
      <c r="S67" s="39"/>
      <c r="T67" s="50"/>
      <c r="U67" s="42">
        <v>1993</v>
      </c>
      <c r="V67" s="51">
        <v>6</v>
      </c>
      <c r="W67" s="44">
        <f t="shared" si="13"/>
        <v>24</v>
      </c>
    </row>
    <row r="68" spans="1:23" ht="14.25" customHeight="1" x14ac:dyDescent="0.25">
      <c r="A68" s="105">
        <v>61</v>
      </c>
      <c r="B68" s="87" t="s">
        <v>30</v>
      </c>
      <c r="C68" s="66" t="s">
        <v>45</v>
      </c>
      <c r="D68" s="67">
        <v>990.1</v>
      </c>
      <c r="E68" s="68">
        <v>2388900</v>
      </c>
      <c r="F68" s="72">
        <f t="shared" si="0"/>
        <v>1911120</v>
      </c>
      <c r="G68" s="32">
        <v>20</v>
      </c>
      <c r="H68" s="48">
        <v>8</v>
      </c>
      <c r="I68" s="60">
        <v>90</v>
      </c>
      <c r="J68" s="59">
        <v>8</v>
      </c>
      <c r="K68" s="60">
        <v>90</v>
      </c>
      <c r="L68" s="59">
        <v>5</v>
      </c>
      <c r="M68" s="37"/>
      <c r="N68" s="39"/>
      <c r="O68" s="59"/>
      <c r="P68" s="40"/>
      <c r="Q68" s="49"/>
      <c r="R68" s="49"/>
      <c r="S68" s="39"/>
      <c r="T68" s="50"/>
      <c r="U68" s="42">
        <v>2014</v>
      </c>
      <c r="V68" s="90">
        <v>1</v>
      </c>
      <c r="W68" s="44">
        <f t="shared" si="13"/>
        <v>22</v>
      </c>
    </row>
    <row r="69" spans="1:23" ht="15.75" x14ac:dyDescent="0.25">
      <c r="A69" s="105">
        <v>62</v>
      </c>
      <c r="B69" s="89" t="s">
        <v>29</v>
      </c>
      <c r="C69" s="66" t="s">
        <v>31</v>
      </c>
      <c r="D69" s="67">
        <v>2189</v>
      </c>
      <c r="E69" s="68">
        <v>5300000</v>
      </c>
      <c r="F69" s="72">
        <f t="shared" si="0"/>
        <v>4240000</v>
      </c>
      <c r="G69" s="32">
        <v>20</v>
      </c>
      <c r="H69" s="48">
        <v>8</v>
      </c>
      <c r="I69" s="37">
        <v>70</v>
      </c>
      <c r="J69" s="39">
        <v>6</v>
      </c>
      <c r="K69" s="37">
        <v>40</v>
      </c>
      <c r="L69" s="39">
        <v>3</v>
      </c>
      <c r="M69" s="56"/>
      <c r="N69" s="40"/>
      <c r="O69" s="39"/>
      <c r="P69" s="49"/>
      <c r="Q69" s="49"/>
      <c r="R69" s="49"/>
      <c r="S69" s="39"/>
      <c r="T69" s="49"/>
      <c r="U69" s="42">
        <v>1997</v>
      </c>
      <c r="V69" s="51">
        <v>4</v>
      </c>
      <c r="W69" s="44">
        <f t="shared" ref="W69" si="16">H69+J69+L69+N69+O69+P69+Q69+R69+S69+T69+V69</f>
        <v>21</v>
      </c>
    </row>
    <row r="70" spans="1:23" ht="15.75" customHeight="1" x14ac:dyDescent="0.25">
      <c r="A70" s="105">
        <v>63</v>
      </c>
      <c r="B70" s="87" t="s">
        <v>30</v>
      </c>
      <c r="C70" s="66" t="s">
        <v>95</v>
      </c>
      <c r="D70" s="67">
        <v>400</v>
      </c>
      <c r="E70" s="68">
        <v>1025900</v>
      </c>
      <c r="F70" s="72">
        <f t="shared" si="0"/>
        <v>820720</v>
      </c>
      <c r="G70" s="32">
        <v>20</v>
      </c>
      <c r="H70" s="48">
        <v>8</v>
      </c>
      <c r="I70" s="60">
        <v>0</v>
      </c>
      <c r="J70" s="59">
        <v>0</v>
      </c>
      <c r="K70" s="60">
        <v>100</v>
      </c>
      <c r="L70" s="59">
        <v>5</v>
      </c>
      <c r="M70" s="37"/>
      <c r="N70" s="39"/>
      <c r="O70" s="59"/>
      <c r="P70" s="40"/>
      <c r="Q70" s="49"/>
      <c r="R70" s="49"/>
      <c r="S70" s="39"/>
      <c r="T70" s="50"/>
      <c r="U70" s="42">
        <v>2014</v>
      </c>
      <c r="V70" s="90">
        <v>1</v>
      </c>
      <c r="W70" s="44">
        <f>H70+J70+L70+V70</f>
        <v>14</v>
      </c>
    </row>
    <row r="71" spans="1:23" ht="16.5" customHeight="1" thickBot="1" x14ac:dyDescent="0.3">
      <c r="A71" s="107"/>
      <c r="B71" s="107"/>
      <c r="C71" s="107" t="s">
        <v>10</v>
      </c>
      <c r="D71" s="108">
        <f>SUM(D8:D70)</f>
        <v>111688.16</v>
      </c>
      <c r="E71" s="109">
        <f t="shared" ref="E71:F71" si="17">SUM(E8:E70)</f>
        <v>278270439.14999998</v>
      </c>
      <c r="F71" s="109">
        <f t="shared" si="17"/>
        <v>220526515.71000001</v>
      </c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  <row r="74" spans="1:23" x14ac:dyDescent="0.25">
      <c r="F74" s="2"/>
    </row>
    <row r="76" spans="1:23" x14ac:dyDescent="0.25">
      <c r="F76" s="2"/>
    </row>
  </sheetData>
  <mergeCells count="14">
    <mergeCell ref="B1:W1"/>
    <mergeCell ref="D3:D5"/>
    <mergeCell ref="E3:E5"/>
    <mergeCell ref="F3:F5"/>
    <mergeCell ref="T4:T5"/>
    <mergeCell ref="U4:V5"/>
    <mergeCell ref="W4:W6"/>
    <mergeCell ref="G3:W3"/>
    <mergeCell ref="G4:H5"/>
    <mergeCell ref="I4:J5"/>
    <mergeCell ref="K4:L5"/>
    <mergeCell ref="M4:N5"/>
    <mergeCell ref="O4:O5"/>
    <mergeCell ref="P4:S4"/>
  </mergeCells>
  <pageMargins left="0.11811023622047245" right="0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Ранжирован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2017-06-09T11:36:28Z</dcterms:modified>
</cp:coreProperties>
</file>