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3452" windowHeight="712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78" i="1" l="1"/>
  <c r="D177" i="1"/>
  <c r="K176" i="1"/>
  <c r="J176" i="1"/>
  <c r="I176" i="1"/>
  <c r="H176" i="1"/>
  <c r="G176" i="1"/>
  <c r="F176" i="1"/>
  <c r="E176" i="1"/>
  <c r="D176" i="1"/>
  <c r="D174" i="1"/>
  <c r="D173" i="1"/>
  <c r="K172" i="1"/>
  <c r="J172" i="1"/>
  <c r="I172" i="1"/>
  <c r="H172" i="1"/>
  <c r="G172" i="1"/>
  <c r="F172" i="1"/>
  <c r="E172" i="1"/>
  <c r="D172" i="1"/>
  <c r="D171" i="1"/>
  <c r="D170" i="1"/>
  <c r="K169" i="1"/>
  <c r="J169" i="1"/>
  <c r="I169" i="1"/>
  <c r="H169" i="1"/>
  <c r="G169" i="1"/>
  <c r="F169" i="1"/>
  <c r="E169" i="1"/>
  <c r="D169" i="1"/>
  <c r="D167" i="1"/>
  <c r="D166" i="1"/>
  <c r="K165" i="1"/>
  <c r="J165" i="1"/>
  <c r="I165" i="1"/>
  <c r="G165" i="1"/>
  <c r="F165" i="1"/>
  <c r="E165" i="1"/>
  <c r="D165" i="1"/>
  <c r="D163" i="1"/>
  <c r="D162" i="1"/>
  <c r="K161" i="1"/>
  <c r="J161" i="1"/>
  <c r="I161" i="1"/>
  <c r="H161" i="1"/>
  <c r="G161" i="1"/>
  <c r="F161" i="1"/>
  <c r="E161" i="1"/>
  <c r="D161" i="1"/>
  <c r="D158" i="1"/>
  <c r="D157" i="1"/>
  <c r="K156" i="1"/>
  <c r="J156" i="1"/>
  <c r="I156" i="1"/>
  <c r="H156" i="1"/>
  <c r="G156" i="1"/>
  <c r="F156" i="1"/>
  <c r="E156" i="1"/>
  <c r="D156" i="1"/>
  <c r="D154" i="1"/>
  <c r="D153" i="1"/>
  <c r="K152" i="1"/>
  <c r="J152" i="1"/>
  <c r="I152" i="1"/>
  <c r="H152" i="1"/>
  <c r="G152" i="1"/>
  <c r="F152" i="1"/>
  <c r="E152" i="1"/>
  <c r="D152" i="1"/>
  <c r="D151" i="1"/>
  <c r="D150" i="1"/>
  <c r="K149" i="1"/>
  <c r="J149" i="1"/>
  <c r="I149" i="1"/>
  <c r="H149" i="1"/>
  <c r="G149" i="1"/>
  <c r="F149" i="1"/>
  <c r="E149" i="1"/>
  <c r="D149" i="1"/>
  <c r="D146" i="1"/>
  <c r="D145" i="1"/>
  <c r="K144" i="1"/>
  <c r="J144" i="1"/>
  <c r="I144" i="1"/>
  <c r="H144" i="1"/>
  <c r="G144" i="1"/>
  <c r="F144" i="1"/>
  <c r="E144" i="1"/>
  <c r="D144" i="1"/>
  <c r="D143" i="1"/>
  <c r="D142" i="1"/>
  <c r="K141" i="1"/>
  <c r="J141" i="1"/>
  <c r="I141" i="1"/>
  <c r="H141" i="1"/>
  <c r="G141" i="1"/>
  <c r="F141" i="1"/>
  <c r="E141" i="1"/>
  <c r="D141" i="1"/>
  <c r="D138" i="1"/>
  <c r="D137" i="1"/>
  <c r="K136" i="1"/>
  <c r="J136" i="1"/>
  <c r="I136" i="1"/>
  <c r="H136" i="1"/>
  <c r="G136" i="1"/>
  <c r="F136" i="1"/>
  <c r="E136" i="1"/>
  <c r="D136" i="1"/>
  <c r="D134" i="1"/>
  <c r="D133" i="1"/>
  <c r="K132" i="1"/>
  <c r="J132" i="1"/>
  <c r="I132" i="1"/>
  <c r="H132" i="1"/>
  <c r="G132" i="1"/>
  <c r="F132" i="1"/>
  <c r="E132" i="1"/>
  <c r="D132" i="1"/>
  <c r="D131" i="1"/>
  <c r="D130" i="1"/>
  <c r="K129" i="1"/>
  <c r="J129" i="1"/>
  <c r="I129" i="1"/>
  <c r="H129" i="1"/>
  <c r="G129" i="1"/>
  <c r="F129" i="1"/>
  <c r="E129" i="1"/>
  <c r="D129" i="1"/>
  <c r="G121" i="1"/>
  <c r="D121" i="1"/>
  <c r="K120" i="1"/>
  <c r="J120" i="1"/>
  <c r="I120" i="1"/>
  <c r="H120" i="1"/>
  <c r="G120" i="1"/>
  <c r="F120" i="1"/>
  <c r="E120" i="1"/>
  <c r="D120" i="1"/>
  <c r="D119" i="1"/>
  <c r="D118" i="1"/>
  <c r="K117" i="1"/>
  <c r="J117" i="1"/>
  <c r="I117" i="1"/>
  <c r="H117" i="1"/>
  <c r="G117" i="1"/>
  <c r="F117" i="1"/>
  <c r="E117" i="1"/>
  <c r="D117" i="1"/>
  <c r="D115" i="1"/>
  <c r="D114" i="1"/>
  <c r="K113" i="1"/>
  <c r="J113" i="1"/>
  <c r="I113" i="1"/>
  <c r="H113" i="1"/>
  <c r="G113" i="1"/>
  <c r="F113" i="1"/>
  <c r="E113" i="1"/>
  <c r="D113" i="1"/>
  <c r="T112" i="1"/>
  <c r="S112" i="1"/>
  <c r="R112" i="1"/>
  <c r="Q112" i="1"/>
  <c r="P112" i="1"/>
  <c r="O112" i="1"/>
  <c r="N112" i="1"/>
  <c r="T111" i="1"/>
  <c r="S111" i="1"/>
  <c r="R111" i="1"/>
  <c r="Q111" i="1"/>
  <c r="P111" i="1"/>
  <c r="O111" i="1"/>
  <c r="N111" i="1"/>
  <c r="T110" i="1"/>
  <c r="S110" i="1"/>
  <c r="R110" i="1"/>
  <c r="Q110" i="1"/>
  <c r="P110" i="1"/>
  <c r="O110" i="1"/>
  <c r="N110" i="1"/>
  <c r="T109" i="1"/>
  <c r="S109" i="1"/>
  <c r="R109" i="1"/>
  <c r="Q109" i="1"/>
  <c r="P109" i="1"/>
  <c r="O109" i="1"/>
  <c r="N109" i="1"/>
  <c r="T108" i="1"/>
  <c r="S108" i="1"/>
  <c r="R108" i="1"/>
  <c r="Q108" i="1"/>
  <c r="P108" i="1"/>
  <c r="O108" i="1"/>
  <c r="N108" i="1"/>
  <c r="T107" i="1"/>
  <c r="S107" i="1"/>
  <c r="R107" i="1"/>
  <c r="Q107" i="1"/>
  <c r="P107" i="1"/>
  <c r="O107" i="1"/>
  <c r="N107" i="1"/>
  <c r="T106" i="1"/>
  <c r="S106" i="1"/>
  <c r="R106" i="1"/>
  <c r="Q106" i="1"/>
  <c r="P106" i="1"/>
  <c r="O106" i="1"/>
  <c r="N106" i="1"/>
  <c r="T105" i="1"/>
  <c r="S105" i="1"/>
  <c r="R105" i="1"/>
  <c r="Q105" i="1"/>
  <c r="P105" i="1"/>
  <c r="O105" i="1"/>
  <c r="N105" i="1"/>
  <c r="T104" i="1"/>
  <c r="S104" i="1"/>
  <c r="R104" i="1"/>
  <c r="Q104" i="1"/>
  <c r="P104" i="1"/>
  <c r="O104" i="1"/>
  <c r="N104" i="1"/>
  <c r="K104" i="1"/>
  <c r="K181" i="1" s="1"/>
  <c r="K184" i="1" s="1"/>
  <c r="K187" i="1" s="1"/>
  <c r="J104" i="1"/>
  <c r="J181" i="1" s="1"/>
  <c r="J184" i="1" s="1"/>
  <c r="J187" i="1" s="1"/>
  <c r="I104" i="1"/>
  <c r="I181" i="1" s="1"/>
  <c r="I184" i="1" s="1"/>
  <c r="I187" i="1" s="1"/>
  <c r="H104" i="1"/>
  <c r="H181" i="1" s="1"/>
  <c r="H184" i="1" s="1"/>
  <c r="H187" i="1" s="1"/>
  <c r="G104" i="1"/>
  <c r="G181" i="1" s="1"/>
  <c r="G184" i="1" s="1"/>
  <c r="G187" i="1" s="1"/>
  <c r="F104" i="1"/>
  <c r="F181" i="1" s="1"/>
  <c r="F184" i="1" s="1"/>
  <c r="F187" i="1" s="1"/>
  <c r="E104" i="1"/>
  <c r="E181" i="1" s="1"/>
  <c r="E184" i="1" s="1"/>
  <c r="E187" i="1" s="1"/>
  <c r="D104" i="1"/>
  <c r="D181" i="1" s="1"/>
  <c r="D184" i="1" s="1"/>
  <c r="D187" i="1" s="1"/>
  <c r="T103" i="1"/>
  <c r="S103" i="1"/>
  <c r="R103" i="1"/>
  <c r="Q103" i="1"/>
  <c r="P103" i="1"/>
  <c r="O103" i="1"/>
  <c r="N103" i="1"/>
  <c r="K103" i="1"/>
  <c r="K180" i="1" s="1"/>
  <c r="J103" i="1"/>
  <c r="J180" i="1" s="1"/>
  <c r="I103" i="1"/>
  <c r="I180" i="1" s="1"/>
  <c r="H103" i="1"/>
  <c r="H180" i="1" s="1"/>
  <c r="G103" i="1"/>
  <c r="G180" i="1" s="1"/>
  <c r="F103" i="1"/>
  <c r="F180" i="1" s="1"/>
  <c r="E103" i="1"/>
  <c r="E180" i="1" s="1"/>
  <c r="D103" i="1"/>
  <c r="D180" i="1" s="1"/>
  <c r="T102" i="1"/>
  <c r="S102" i="1"/>
  <c r="R102" i="1"/>
  <c r="Q102" i="1"/>
  <c r="P102" i="1"/>
  <c r="O102" i="1"/>
  <c r="N102" i="1"/>
  <c r="K102" i="1"/>
  <c r="J102" i="1"/>
  <c r="I102" i="1"/>
  <c r="H102" i="1"/>
  <c r="G102" i="1"/>
  <c r="F102" i="1"/>
  <c r="E102" i="1"/>
  <c r="D102" i="1"/>
  <c r="D99" i="1"/>
  <c r="D98" i="1"/>
  <c r="K97" i="1"/>
  <c r="J97" i="1"/>
  <c r="I97" i="1"/>
  <c r="H97" i="1"/>
  <c r="G97" i="1"/>
  <c r="F97" i="1"/>
  <c r="E97" i="1"/>
  <c r="D97" i="1"/>
  <c r="D95" i="1"/>
  <c r="D94" i="1"/>
  <c r="K93" i="1"/>
  <c r="J93" i="1"/>
  <c r="I93" i="1"/>
  <c r="H93" i="1"/>
  <c r="G93" i="1"/>
  <c r="F93" i="1"/>
  <c r="E93" i="1"/>
  <c r="D93" i="1"/>
  <c r="D91" i="1"/>
  <c r="D90" i="1"/>
  <c r="K89" i="1"/>
  <c r="J89" i="1"/>
  <c r="I89" i="1"/>
  <c r="H89" i="1"/>
  <c r="G89" i="1"/>
  <c r="F89" i="1"/>
  <c r="E89" i="1"/>
  <c r="D89" i="1"/>
  <c r="D86" i="1"/>
  <c r="H85" i="1"/>
  <c r="D85" i="1"/>
  <c r="K84" i="1"/>
  <c r="J84" i="1"/>
  <c r="I84" i="1"/>
  <c r="H84" i="1"/>
  <c r="G84" i="1"/>
  <c r="F84" i="1"/>
  <c r="E84" i="1"/>
  <c r="D84" i="1"/>
  <c r="D82" i="1"/>
  <c r="D81" i="1"/>
  <c r="K80" i="1"/>
  <c r="J80" i="1"/>
  <c r="I80" i="1"/>
  <c r="H80" i="1"/>
  <c r="G80" i="1"/>
  <c r="F80" i="1"/>
  <c r="E80" i="1"/>
  <c r="D80" i="1"/>
  <c r="D79" i="1"/>
  <c r="D78" i="1"/>
  <c r="K77" i="1"/>
  <c r="J77" i="1"/>
  <c r="I77" i="1"/>
  <c r="H77" i="1"/>
  <c r="G77" i="1"/>
  <c r="F77" i="1"/>
  <c r="E77" i="1"/>
  <c r="D77" i="1"/>
  <c r="D74" i="1"/>
  <c r="D73" i="1"/>
  <c r="K72" i="1"/>
  <c r="J72" i="1"/>
  <c r="I72" i="1"/>
  <c r="H72" i="1"/>
  <c r="G72" i="1"/>
  <c r="F72" i="1"/>
  <c r="E72" i="1"/>
  <c r="D72" i="1"/>
  <c r="P71" i="1"/>
  <c r="N70" i="1"/>
  <c r="R69" i="1"/>
  <c r="T68" i="1"/>
  <c r="Q68" i="1"/>
  <c r="T67" i="1"/>
  <c r="Q67" i="1"/>
  <c r="N66" i="1"/>
  <c r="T65" i="1"/>
  <c r="R65" i="1"/>
  <c r="Q65" i="1"/>
  <c r="P65" i="1"/>
  <c r="N65" i="1"/>
  <c r="K65" i="1"/>
  <c r="J65" i="1"/>
  <c r="I65" i="1"/>
  <c r="H65" i="1"/>
  <c r="G65" i="1"/>
  <c r="F65" i="1"/>
  <c r="E65" i="1"/>
  <c r="D65" i="1"/>
  <c r="T64" i="1"/>
  <c r="R64" i="1"/>
  <c r="Q64" i="1"/>
  <c r="P64" i="1"/>
  <c r="N64" i="1"/>
  <c r="K64" i="1"/>
  <c r="J64" i="1"/>
  <c r="I64" i="1"/>
  <c r="H64" i="1"/>
  <c r="G64" i="1"/>
  <c r="F64" i="1"/>
  <c r="E64" i="1"/>
  <c r="D64" i="1"/>
  <c r="T63" i="1"/>
  <c r="R63" i="1"/>
  <c r="Q63" i="1"/>
  <c r="P63" i="1"/>
  <c r="N63" i="1"/>
  <c r="K63" i="1"/>
  <c r="J63" i="1"/>
  <c r="I63" i="1"/>
  <c r="H63" i="1"/>
  <c r="G63" i="1"/>
  <c r="F63" i="1"/>
  <c r="E63" i="1"/>
  <c r="D63" i="1"/>
  <c r="D62" i="1"/>
  <c r="K61" i="1"/>
  <c r="J61" i="1"/>
  <c r="I61" i="1"/>
  <c r="H61" i="1"/>
  <c r="G61" i="1"/>
  <c r="F61" i="1"/>
  <c r="E61" i="1"/>
  <c r="D61" i="1"/>
  <c r="D60" i="1"/>
  <c r="K59" i="1"/>
  <c r="J59" i="1"/>
  <c r="I59" i="1"/>
  <c r="H59" i="1"/>
  <c r="G59" i="1"/>
  <c r="F59" i="1"/>
  <c r="E59" i="1"/>
  <c r="D59" i="1"/>
  <c r="D58" i="1"/>
  <c r="K57" i="1"/>
  <c r="J57" i="1"/>
  <c r="I57" i="1"/>
  <c r="H57" i="1"/>
  <c r="G57" i="1"/>
  <c r="F57" i="1"/>
  <c r="E57" i="1"/>
  <c r="D57" i="1"/>
  <c r="D56" i="1"/>
  <c r="K55" i="1"/>
  <c r="J55" i="1"/>
  <c r="I55" i="1"/>
  <c r="H55" i="1"/>
  <c r="G55" i="1"/>
  <c r="F55" i="1"/>
  <c r="E55" i="1"/>
  <c r="D55" i="1"/>
  <c r="D54" i="1"/>
  <c r="K53" i="1"/>
  <c r="J53" i="1"/>
  <c r="I53" i="1"/>
  <c r="H53" i="1"/>
  <c r="G53" i="1"/>
  <c r="F53" i="1"/>
  <c r="E53" i="1"/>
  <c r="D53" i="1"/>
  <c r="D52" i="1"/>
  <c r="K51" i="1"/>
  <c r="J51" i="1"/>
  <c r="I51" i="1"/>
  <c r="H51" i="1"/>
  <c r="G51" i="1"/>
  <c r="F51" i="1"/>
  <c r="E51" i="1"/>
  <c r="D51" i="1"/>
  <c r="D50" i="1"/>
  <c r="K49" i="1"/>
  <c r="J49" i="1"/>
  <c r="I49" i="1"/>
  <c r="H49" i="1"/>
  <c r="G49" i="1"/>
  <c r="F49" i="1"/>
  <c r="E49" i="1"/>
  <c r="D49" i="1"/>
  <c r="D48" i="1"/>
  <c r="K47" i="1"/>
  <c r="J47" i="1"/>
  <c r="I47" i="1"/>
  <c r="H47" i="1"/>
  <c r="G47" i="1"/>
  <c r="F47" i="1"/>
  <c r="E47" i="1"/>
  <c r="D47" i="1"/>
  <c r="D46" i="1"/>
  <c r="K45" i="1"/>
  <c r="J45" i="1"/>
  <c r="I45" i="1"/>
  <c r="H45" i="1"/>
  <c r="G45" i="1"/>
  <c r="F45" i="1"/>
  <c r="E45" i="1"/>
  <c r="D45" i="1"/>
  <c r="D44" i="1"/>
  <c r="K43" i="1"/>
  <c r="J43" i="1"/>
  <c r="I43" i="1"/>
  <c r="H43" i="1"/>
  <c r="G43" i="1"/>
  <c r="F43" i="1"/>
  <c r="E43" i="1"/>
  <c r="D43" i="1"/>
  <c r="D42" i="1"/>
  <c r="K41" i="1"/>
  <c r="J41" i="1"/>
  <c r="I41" i="1"/>
  <c r="H41" i="1"/>
  <c r="G41" i="1"/>
  <c r="F41" i="1"/>
  <c r="E41" i="1"/>
  <c r="D41" i="1"/>
  <c r="D40" i="1"/>
  <c r="K39" i="1"/>
  <c r="J39" i="1"/>
  <c r="I39" i="1"/>
  <c r="H39" i="1"/>
  <c r="G39" i="1"/>
  <c r="F39" i="1"/>
  <c r="E39" i="1"/>
  <c r="D39" i="1"/>
  <c r="D38" i="1"/>
  <c r="K37" i="1"/>
  <c r="J37" i="1"/>
  <c r="I37" i="1"/>
  <c r="H37" i="1"/>
  <c r="G37" i="1"/>
  <c r="F37" i="1"/>
  <c r="E37" i="1"/>
  <c r="D37" i="1"/>
  <c r="D36" i="1"/>
  <c r="K35" i="1"/>
  <c r="J35" i="1"/>
  <c r="I35" i="1"/>
  <c r="H35" i="1"/>
  <c r="G35" i="1"/>
  <c r="F35" i="1"/>
  <c r="E35" i="1"/>
  <c r="D35" i="1"/>
  <c r="D34" i="1"/>
  <c r="K33" i="1"/>
  <c r="J33" i="1"/>
  <c r="I33" i="1"/>
  <c r="H33" i="1"/>
  <c r="G33" i="1"/>
  <c r="F33" i="1"/>
  <c r="E33" i="1"/>
  <c r="D33" i="1"/>
  <c r="D32" i="1"/>
  <c r="K31" i="1"/>
  <c r="J31" i="1"/>
  <c r="I31" i="1"/>
  <c r="H31" i="1"/>
  <c r="G31" i="1"/>
  <c r="F31" i="1"/>
  <c r="E31" i="1"/>
  <c r="D31" i="1"/>
  <c r="D30" i="1"/>
  <c r="K29" i="1"/>
  <c r="J29" i="1"/>
  <c r="I29" i="1"/>
  <c r="H29" i="1"/>
  <c r="G29" i="1"/>
  <c r="F29" i="1"/>
  <c r="E29" i="1"/>
  <c r="D29" i="1"/>
  <c r="D28" i="1"/>
  <c r="K27" i="1"/>
  <c r="J27" i="1"/>
  <c r="I27" i="1"/>
  <c r="H27" i="1"/>
  <c r="G27" i="1"/>
  <c r="F27" i="1"/>
  <c r="E27" i="1"/>
  <c r="D27" i="1"/>
  <c r="D26" i="1"/>
  <c r="K25" i="1"/>
  <c r="J25" i="1"/>
  <c r="I25" i="1"/>
  <c r="H25" i="1"/>
  <c r="G25" i="1"/>
  <c r="F25" i="1"/>
  <c r="E25" i="1"/>
  <c r="D25" i="1"/>
  <c r="D24" i="1"/>
  <c r="K23" i="1"/>
  <c r="J23" i="1"/>
  <c r="I23" i="1"/>
  <c r="H23" i="1"/>
  <c r="G23" i="1"/>
  <c r="F23" i="1"/>
  <c r="E23" i="1"/>
  <c r="D23" i="1"/>
  <c r="D22" i="1"/>
  <c r="K21" i="1"/>
  <c r="J21" i="1"/>
  <c r="I21" i="1"/>
  <c r="H21" i="1"/>
  <c r="G21" i="1"/>
  <c r="F21" i="1"/>
  <c r="E21" i="1"/>
  <c r="D21" i="1"/>
  <c r="K20" i="1"/>
  <c r="J20" i="1"/>
  <c r="I20" i="1"/>
  <c r="H20" i="1"/>
  <c r="G20" i="1"/>
  <c r="F20" i="1"/>
  <c r="E20" i="1"/>
  <c r="D20" i="1"/>
  <c r="T19" i="1"/>
  <c r="S19" i="1"/>
  <c r="R19" i="1"/>
  <c r="Q19" i="1"/>
  <c r="P19" i="1"/>
  <c r="O19" i="1"/>
  <c r="N19" i="1"/>
  <c r="K19" i="1"/>
  <c r="J19" i="1"/>
  <c r="I19" i="1"/>
  <c r="H19" i="1"/>
  <c r="G19" i="1"/>
  <c r="F19" i="1"/>
  <c r="E19" i="1"/>
  <c r="D19" i="1"/>
  <c r="T17" i="1"/>
  <c r="S17" i="1"/>
  <c r="R17" i="1"/>
  <c r="Q17" i="1"/>
  <c r="P17" i="1"/>
  <c r="O17" i="1"/>
  <c r="N17" i="1"/>
  <c r="T16" i="1"/>
  <c r="R16" i="1"/>
  <c r="Q16" i="1"/>
  <c r="P16" i="1"/>
  <c r="N16" i="1"/>
  <c r="T15" i="1"/>
  <c r="S15" i="1"/>
  <c r="R15" i="1"/>
  <c r="Q15" i="1"/>
  <c r="P15" i="1"/>
  <c r="O15" i="1"/>
  <c r="N15" i="1"/>
  <c r="D183" i="1" l="1"/>
  <c r="D179" i="1"/>
  <c r="E183" i="1"/>
  <c r="E179" i="1"/>
  <c r="F183" i="1"/>
  <c r="F179" i="1"/>
  <c r="G183" i="1"/>
  <c r="G179" i="1"/>
  <c r="H183" i="1"/>
  <c r="H179" i="1"/>
  <c r="I183" i="1"/>
  <c r="I179" i="1"/>
  <c r="J183" i="1"/>
  <c r="J179" i="1"/>
  <c r="K183" i="1"/>
  <c r="K179" i="1"/>
  <c r="K186" i="1" l="1"/>
  <c r="K182" i="1"/>
  <c r="K185" i="1" s="1"/>
  <c r="J186" i="1"/>
  <c r="J182" i="1"/>
  <c r="J185" i="1" s="1"/>
  <c r="I186" i="1"/>
  <c r="I182" i="1"/>
  <c r="I185" i="1" s="1"/>
  <c r="H186" i="1"/>
  <c r="H182" i="1"/>
  <c r="H185" i="1" s="1"/>
  <c r="G186" i="1"/>
  <c r="G182" i="1"/>
  <c r="G185" i="1" s="1"/>
  <c r="F186" i="1"/>
  <c r="F182" i="1"/>
  <c r="F185" i="1" s="1"/>
  <c r="E186" i="1"/>
  <c r="E182" i="1"/>
  <c r="E185" i="1" s="1"/>
  <c r="D186" i="1"/>
  <c r="D182" i="1"/>
  <c r="D185" i="1" s="1"/>
</calcChain>
</file>

<file path=xl/sharedStrings.xml><?xml version="1.0" encoding="utf-8"?>
<sst xmlns="http://schemas.openxmlformats.org/spreadsheetml/2006/main" count="497" uniqueCount="146">
  <si>
    <t>Приложение к постановлению</t>
  </si>
  <si>
    <t xml:space="preserve">"О внесении изменений в постановление АГ от 13.12.2013 № 8973 </t>
  </si>
  <si>
    <t xml:space="preserve">"Об утверждении муниципальной программы "Проектирование и строительство </t>
  </si>
  <si>
    <t xml:space="preserve">объектов инженерной инфраструктуры на территории города </t>
  </si>
  <si>
    <t>Сургута в 2014-2020 годах"</t>
  </si>
  <si>
    <t>Программные мероприятия, объем ассигнований на реализацию программы и показатели результатов реализации муниципальной программы 
"Проектирование и строительство объектов инженерной инфраструктуры на территории города Сургута в 2014-2020 годах"</t>
  </si>
  <si>
    <t>№  п.п.</t>
  </si>
  <si>
    <t xml:space="preserve">Наименование </t>
  </si>
  <si>
    <t xml:space="preserve">Источники финансирования </t>
  </si>
  <si>
    <t>Объем финансирования (всего, руб.)</t>
  </si>
  <si>
    <t xml:space="preserve"> В том числе по годам:</t>
  </si>
  <si>
    <t>Ответственный (администратор или соадминистратор)</t>
  </si>
  <si>
    <t>Наименование показателя, ед.измер.</t>
  </si>
  <si>
    <t>Значение показателя, в том числе:</t>
  </si>
  <si>
    <t>Конечный результат реализации муниципальной программы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</si>
  <si>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</si>
  <si>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</si>
  <si>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</si>
  <si>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</si>
  <si>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</si>
  <si>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</si>
  <si>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</si>
  <si>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1.</t>
  </si>
  <si>
    <t>Цель программы: Создание условий для увеличения объемов строительства объектов жилищного и социально-культурного назначения.</t>
  </si>
  <si>
    <t>Целевые показатели результатов реализации программы</t>
  </si>
  <si>
    <r>
      <t>Увеличение площади земельных участков, обеспеченных  магистральными инженерными сетями для создания условий для жилищного строительства, тыс. м</t>
    </r>
    <r>
      <rPr>
        <vertAlign val="superscript"/>
        <sz val="14"/>
        <rFont val="Times New Roman"/>
        <family val="1"/>
        <charset val="204"/>
      </rPr>
      <t>2</t>
    </r>
  </si>
  <si>
    <r>
      <t>Увеличение площади земельных участков, обеспеченных внутриквартальными объектами инженерной инфраструктуры, тыс. м</t>
    </r>
    <r>
      <rPr>
        <vertAlign val="superscript"/>
        <sz val="14"/>
        <rFont val="Times New Roman"/>
        <family val="1"/>
        <charset val="204"/>
      </rPr>
      <t>2</t>
    </r>
  </si>
  <si>
    <r>
      <t>Проектный</t>
    </r>
    <r>
      <rPr>
        <sz val="14"/>
        <color indexed="8"/>
        <rFont val="Times New Roman"/>
        <family val="1"/>
        <charset val="204"/>
      </rPr>
      <t xml:space="preserve"> объем жилья на территориях с инженерной  подготовкой, тыс. м</t>
    </r>
    <r>
      <rPr>
        <vertAlign val="superscript"/>
        <sz val="14"/>
        <color indexed="8"/>
        <rFont val="Times New Roman"/>
        <family val="1"/>
        <charset val="204"/>
      </rPr>
      <t>2</t>
    </r>
  </si>
  <si>
    <t>Задача 1. Проектирование и строительство систем коммунальной инфраструктуры в целях обеспечения инженерной подготовки земельных участков для  жилищного и социально-культурного назначения</t>
  </si>
  <si>
    <t>1.1</t>
  </si>
  <si>
    <t>Мероприятие 1.1.
Выполнение проектно изыскательских работ по объектам инженерной инфраструктуры, в том числе по объектам:</t>
  </si>
  <si>
    <t>Всего, в том числе:</t>
  </si>
  <si>
    <t>ДАиГ</t>
  </si>
  <si>
    <t>Количество выполненных проектно-изыскательских работ по объектам инженерной инфраструктуры, проект</t>
  </si>
  <si>
    <t>за счет средств местного бюджета</t>
  </si>
  <si>
    <t>1.1.1.</t>
  </si>
  <si>
    <t>Инженерные сети в посёлке Снежный (квартал С46, С47)</t>
  </si>
  <si>
    <t>1.1.2.</t>
  </si>
  <si>
    <t>Застройка микрорайона 48. Инженерные сети</t>
  </si>
  <si>
    <t>1.1.3.</t>
  </si>
  <si>
    <t>Инженерные  сети  и  внутриквартальные  проезды поселок Кедровый-1</t>
  </si>
  <si>
    <t>1.1.4.</t>
  </si>
  <si>
    <t>Инженерные  сети  и  внутриквартальные  проезды поселок Лунный</t>
  </si>
  <si>
    <t>Объездная  автомобильная  дорога  1 "З", 6 пусковой  комплекс, съезд на  ул. Дзержинского в г.Сургуте</t>
  </si>
  <si>
    <t>1.1.5.</t>
  </si>
  <si>
    <t>Улица 3 "З" от ул. Билецкого до Нефтеюганского шоссе</t>
  </si>
  <si>
    <t>1.1.6.</t>
  </si>
  <si>
    <t>Улица 3 "З" от Тюменского тракта до ул. Киртбая</t>
  </si>
  <si>
    <t>1.1.7.</t>
  </si>
  <si>
    <t xml:space="preserve">Инженерные сети по улице Югорский тракт (1 "З") от ул. Дзержинского (16 ЮР) до ул. 3 ЮР </t>
  </si>
  <si>
    <t>1.1.8.</t>
  </si>
  <si>
    <t>Улица Югорский тракт (1 "З") от ул. Дзержинского (16 ЮР) по ул. 3 ЮР до ул. Югорская</t>
  </si>
  <si>
    <t>1.1.9.</t>
  </si>
  <si>
    <t xml:space="preserve">Улица  Грибоедова от ул. Крылова до развязки Грибоедова. </t>
  </si>
  <si>
    <t>1.1.10.</t>
  </si>
  <si>
    <t xml:space="preserve">Улица 5 "З" от Нефтеюганского шоссе до ул. 4 "З" </t>
  </si>
  <si>
    <t>1.1.11.</t>
  </si>
  <si>
    <t xml:space="preserve">Улица 4 "З" от ул. 5 "З" до ул. 1 "З" </t>
  </si>
  <si>
    <t>1.1.12.</t>
  </si>
  <si>
    <t>Застройка микрорайона 51. Инженерные сети</t>
  </si>
  <si>
    <t>1.1.13.</t>
  </si>
  <si>
    <t>Набережная Кайдалова с инженерными сетями от пр. Пролетарский до ул. Мелик-Карамова</t>
  </si>
  <si>
    <t>1.1.14.</t>
  </si>
  <si>
    <t>Ул. Инженерная от ул. 23 "В" до ул. Рационализаторов (с инженерными сетями)</t>
  </si>
  <si>
    <t>1.1.15.</t>
  </si>
  <si>
    <t>Строительство ливневого коллектора от ул. Маяковского до пр. Комсомольский</t>
  </si>
  <si>
    <t>1.1.16.</t>
  </si>
  <si>
    <t>Инженерные сети по ул. Контейнерная</t>
  </si>
  <si>
    <t>1.1.17.</t>
  </si>
  <si>
    <t>Инженерные сети и внутриквартальные проезды  в посёлке Гидростроитель</t>
  </si>
  <si>
    <t>1.1.18.</t>
  </si>
  <si>
    <t>Инженерные сети и внутриквартальные проезды в посёлке Таежный</t>
  </si>
  <si>
    <t>1.1.19.</t>
  </si>
  <si>
    <t>Канализационный коллектор по ул. Билецкого от ул. ул. 39 "З" до Нефтеюганского шоссе</t>
  </si>
  <si>
    <t>1.1.20.</t>
  </si>
  <si>
    <t>Канализационный коллектор по Тюменскому тракту от ул. ул. 5 "З" до ул. 1 "З"</t>
  </si>
  <si>
    <t>1.2.</t>
  </si>
  <si>
    <t>Мероприятие 1.2.
Строительство внутриквартальных объектов инженерной инфраструктуры, в том числе по объектам:</t>
  </si>
  <si>
    <t>Увеличение площади земельных участков, обеспеченных внутриквартальными объектами инженерной инфраструктуры, тыс. м2</t>
  </si>
  <si>
    <t>за счет межбюджетных трансфертов из окружного бюджета</t>
  </si>
  <si>
    <t>Проектный объем жилья на территориях с инженерной  подготовкой, тыс. м2</t>
  </si>
  <si>
    <t xml:space="preserve">Ввод в эксплуатацию сетей водоснабжения, км  </t>
  </si>
  <si>
    <t>Переустройство сетей газоснабжения, км</t>
  </si>
  <si>
    <t>Ввод в эксплуатацию сетей хозбытовой канализации, км</t>
  </si>
  <si>
    <t>Ввод в эксплуатацию сетей дождевой канализации, км</t>
  </si>
  <si>
    <t>Ввод в эксплуатацию сетей теплоснабжения, км</t>
  </si>
  <si>
    <t>Устройство внутриквартальных проездов, км</t>
  </si>
  <si>
    <t>Ввод в эксплуатацию сетей газоснабжения, км</t>
  </si>
  <si>
    <t>1.2.1</t>
  </si>
  <si>
    <t xml:space="preserve">Инженерные сети в посёлке Снежный </t>
  </si>
  <si>
    <t>1.2.2</t>
  </si>
  <si>
    <t>Инженерные сети в посёлке Снежный 2 этап</t>
  </si>
  <si>
    <t>1.2..3.</t>
  </si>
  <si>
    <t>Ввод в эксплуатацию сетей водоснабжения, км</t>
  </si>
  <si>
    <t>1.2..4</t>
  </si>
  <si>
    <t>1.2.5.</t>
  </si>
  <si>
    <t>Инженерные сети и внутриквартальные проезды посёлок Кедровый-1</t>
  </si>
  <si>
    <t>1.2.6.</t>
  </si>
  <si>
    <t>Инженерные сети и внутриквартальные проезды посёлок Лунный</t>
  </si>
  <si>
    <t>Проектный объем жилья, тыс.м2</t>
  </si>
  <si>
    <t>1.2.7.</t>
  </si>
  <si>
    <t>Застройка микрорайона 46. Инженерные сети</t>
  </si>
  <si>
    <t xml:space="preserve"> </t>
  </si>
  <si>
    <t>1..3.</t>
  </si>
  <si>
    <t>Мероприятие 1.3.
Выполнение строительно-монтажных работ по магистральным инженерным сетям, в том числе по объектам:</t>
  </si>
  <si>
    <t>Увеличение площади земельных участков, обеспеченных  магистральными инженерными сетями для создания условий для жилищного строительства, тыс. м2</t>
  </si>
  <si>
    <t>Ввод в эксплуатацию магистральных сетей водоснабжения, км</t>
  </si>
  <si>
    <t>Ввод в эксплуатацию магистральных сетей теплоснабжения, км</t>
  </si>
  <si>
    <t>Ввод в эксплуатацию магистральных сетей дождевой канализации, км</t>
  </si>
  <si>
    <t>Ввод в эксплуатацию магистральных сетей хозбытовой канализации, км</t>
  </si>
  <si>
    <t>Ввод в эксплуатацию магистральных сетей газоснабжения, км</t>
  </si>
  <si>
    <t>Ввод в эксплуатацию магистральных сетей  ливневой  канализации, км</t>
  </si>
  <si>
    <t>Переустройство сетей электроснабжения, км</t>
  </si>
  <si>
    <t>Переустройство сетей связи, км</t>
  </si>
  <si>
    <t>1.3.1.</t>
  </si>
  <si>
    <t>Магистральный водовод от водозабора 8А по Нефтеюганскому шоссе до ВК-1 (сети водоснабжения жилой и промышленной зоны речного порта, с увеличением диаметра)</t>
  </si>
  <si>
    <t>1.3.2.</t>
  </si>
  <si>
    <t>Магистральный водовод в восточном жилом районе от ул. 9 П (Нефтеюганское шоссе) по ул. Рационализаторов до ВК - сущ.</t>
  </si>
  <si>
    <t>1..3..3.</t>
  </si>
  <si>
    <t>Улица Маяковского на участке от ул. 30 лет Победы до ул. Университетской в г. Сургуте</t>
  </si>
  <si>
    <t>1..3.4.</t>
  </si>
  <si>
    <t>Магистральный водовод по ул. Кайдалова от ул. 1 "В" до ул. 2 "В" (пр. Комсомольский г.Сургут)</t>
  </si>
  <si>
    <t>1..3..5.</t>
  </si>
  <si>
    <t>Улица Киртбая от ул. 1 "З" до ул. 3 "З"</t>
  </si>
  <si>
    <t>1..3.6.</t>
  </si>
  <si>
    <t>Улица 5 "З" от Нефтеюганского шоссе до ул. 39 "З"</t>
  </si>
  <si>
    <t>1..3.7.</t>
  </si>
  <si>
    <t>Канализационный коллектор по Тюменскому тракту от ул. ул. 5 "З" до ул. 1 "З" *</t>
  </si>
  <si>
    <t>1..3.8.</t>
  </si>
  <si>
    <t>1..3.9.</t>
  </si>
  <si>
    <t>Улица 3 "З" от Тюменского тракта до ул. Киртбая*</t>
  </si>
  <si>
    <t>1.3.10.</t>
  </si>
  <si>
    <t>Ввод в эксплуатацию магистральных сетей   ливневой  канализации, км</t>
  </si>
  <si>
    <t>1.3.11.</t>
  </si>
  <si>
    <t>1.3.12.</t>
  </si>
  <si>
    <t xml:space="preserve">Улица Грибоедова от ул. Крылова до развязки Грибоедова. </t>
  </si>
  <si>
    <t>1.3.13</t>
  </si>
  <si>
    <t>1.3.14.</t>
  </si>
  <si>
    <t>Канализационный коллектор по ул. Билецкого от ул. ул. 39 "З" до Нефтеюганского шоссе*</t>
  </si>
  <si>
    <t>1.3.15.</t>
  </si>
  <si>
    <t>1.3.16.</t>
  </si>
  <si>
    <t>Итого по мероприятиям Задачи 1.</t>
  </si>
  <si>
    <t>х</t>
  </si>
  <si>
    <t>Общий объем ассигнований на реализацию программы - всего, в том числе:</t>
  </si>
  <si>
    <t>Объем ассигнований администратора программы - департамента архитектуры и градостроительства</t>
  </si>
  <si>
    <t>* Примечание: при строительстве канализационных коллекторов показатели по  планируемому объему ввода жилья на территориях с инженерной  подготовкой и  показатель по площади территорий города обеспеченного магистральными сетями  для создания условий для жилищного строительства учтены в показателях других объектов инженерной инфраструктуры.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</si>
</sst>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0"/>
  </numFmts>
  <fonts count="15">
    <font>
      <sz val="11"/>
      <color theme="1"/>
      <name val="Calibri"/>
      <family val="2"/>
      <charset val="204"/>
      <scheme val="minor"/>
    </font>
    <font>
      <sz val="14"/>
      <name val="Times New Roman CE"/>
      <family val="1"/>
      <charset val="238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24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i/>
      <sz val="14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</font>
    <font>
      <i/>
      <sz val="14"/>
      <name val="Times New Roman"/>
      <family val="1"/>
      <charset val="204"/>
    </font>
    <font>
      <sz val="14"/>
      <color indexed="57"/>
      <name val="Times New Roman"/>
      <family val="1"/>
      <charset val="204"/>
    </font>
    <font>
      <sz val="14"/>
      <name val="Times New Roman CE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4">
    <xf numFmtId="0" fontId="0" fillId="0" borderId="0" xfId="0"/>
    <xf numFmtId="49" fontId="1" fillId="0" borderId="0" xfId="0" applyNumberFormat="1" applyFont="1" applyFill="1" applyAlignment="1">
      <alignment horizontal="center" vertical="top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9" fontId="2" fillId="0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top"/>
    </xf>
    <xf numFmtId="1" fontId="2" fillId="2" borderId="3" xfId="0" applyNumberFormat="1" applyFont="1" applyFill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top"/>
    </xf>
    <xf numFmtId="1" fontId="2" fillId="2" borderId="8" xfId="0" applyNumberFormat="1" applyFont="1" applyFill="1" applyBorder="1" applyAlignment="1">
      <alignment horizontal="center" vertical="top" wrapText="1"/>
    </xf>
    <xf numFmtId="1" fontId="2" fillId="2" borderId="8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top"/>
    </xf>
    <xf numFmtId="1" fontId="2" fillId="2" borderId="8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top"/>
    </xf>
    <xf numFmtId="49" fontId="2" fillId="2" borderId="8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vertical="top"/>
    </xf>
    <xf numFmtId="4" fontId="12" fillId="2" borderId="3" xfId="0" applyNumberFormat="1" applyFont="1" applyFill="1" applyBorder="1" applyAlignment="1">
      <alignment vertical="top"/>
    </xf>
    <xf numFmtId="4" fontId="12" fillId="2" borderId="0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horizontal="center" vertical="top"/>
    </xf>
    <xf numFmtId="1" fontId="1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2" fontId="2" fillId="2" borderId="3" xfId="1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vertical="top"/>
    </xf>
    <xf numFmtId="2" fontId="2" fillId="4" borderId="3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top"/>
    </xf>
    <xf numFmtId="49" fontId="2" fillId="5" borderId="3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top"/>
    </xf>
    <xf numFmtId="49" fontId="2" fillId="4" borderId="2" xfId="0" applyNumberFormat="1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top"/>
    </xf>
    <xf numFmtId="4" fontId="14" fillId="2" borderId="3" xfId="0" applyNumberFormat="1" applyFont="1" applyFill="1" applyBorder="1" applyAlignment="1">
      <alignment horizontal="center" vertical="top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top"/>
    </xf>
    <xf numFmtId="3" fontId="2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justify" vertical="top"/>
    </xf>
    <xf numFmtId="3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1" fillId="2" borderId="0" xfId="0" applyNumberFormat="1" applyFont="1" applyFill="1" applyAlignment="1">
      <alignment horizontal="left" vertical="top"/>
    </xf>
    <xf numFmtId="49" fontId="1" fillId="2" borderId="0" xfId="0" applyNumberFormat="1" applyFont="1" applyFill="1" applyAlignment="1">
      <alignment horizontal="left" vertical="top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left" vertical="center" wrapText="1"/>
    </xf>
    <xf numFmtId="4" fontId="2" fillId="2" borderId="2" xfId="1" applyNumberFormat="1" applyFont="1" applyFill="1" applyBorder="1" applyAlignment="1">
      <alignment horizontal="left" vertical="center" wrapText="1"/>
    </xf>
    <xf numFmtId="4" fontId="2" fillId="2" borderId="7" xfId="1" applyNumberFormat="1" applyFont="1" applyFill="1" applyBorder="1" applyAlignment="1">
      <alignment horizontal="left" vertical="center" wrapText="1"/>
    </xf>
    <xf numFmtId="4" fontId="2" fillId="2" borderId="8" xfId="1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3" fontId="2" fillId="4" borderId="2" xfId="0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/>
    </xf>
    <xf numFmtId="4" fontId="2" fillId="2" borderId="8" xfId="1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lef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left" vertical="center"/>
    </xf>
    <xf numFmtId="3" fontId="2" fillId="2" borderId="7" xfId="0" applyNumberFormat="1" applyFont="1" applyFill="1" applyBorder="1" applyAlignment="1">
      <alignment horizontal="left" vertical="center"/>
    </xf>
    <xf numFmtId="3" fontId="2" fillId="2" borderId="8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Копия Соц(1).прогноз 8-1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7"/>
  <sheetViews>
    <sheetView tabSelected="1" topLeftCell="I1" workbookViewId="0">
      <selection activeCell="I1" sqref="A1:XFD1048576"/>
    </sheetView>
  </sheetViews>
  <sheetFormatPr defaultColWidth="9.109375" defaultRowHeight="18" outlineLevelRow="1"/>
  <cols>
    <col min="1" max="1" width="9.6640625" style="1" hidden="1" customWidth="1"/>
    <col min="2" max="2" width="65.109375" style="92" customWidth="1"/>
    <col min="3" max="3" width="27.5546875" style="93" customWidth="1"/>
    <col min="4" max="4" width="20.88671875" style="4" customWidth="1"/>
    <col min="5" max="5" width="23.44140625" style="4" customWidth="1"/>
    <col min="6" max="6" width="22.88671875" style="4" customWidth="1"/>
    <col min="7" max="7" width="21.5546875" style="4" customWidth="1"/>
    <col min="8" max="8" width="22.6640625" style="4" customWidth="1"/>
    <col min="9" max="9" width="21.5546875" style="4" customWidth="1"/>
    <col min="10" max="10" width="22.44140625" style="4" customWidth="1"/>
    <col min="11" max="11" width="22.109375" style="4" customWidth="1"/>
    <col min="12" max="12" width="22.6640625" style="94" customWidth="1"/>
    <col min="13" max="13" width="57.5546875" style="94" customWidth="1"/>
    <col min="14" max="14" width="14.5546875" style="94" customWidth="1"/>
    <col min="15" max="15" width="13.44140625" style="94" customWidth="1"/>
    <col min="16" max="16" width="13.33203125" style="94" customWidth="1"/>
    <col min="17" max="17" width="13" style="94" customWidth="1"/>
    <col min="18" max="18" width="11.5546875" style="94" customWidth="1"/>
    <col min="19" max="19" width="14.33203125" style="94" customWidth="1"/>
    <col min="20" max="20" width="14.44140625" style="94" customWidth="1"/>
    <col min="21" max="21" width="16.88671875" style="5" customWidth="1"/>
    <col min="22" max="24" width="9.109375" style="5"/>
    <col min="25" max="256" width="9.109375" style="6"/>
    <col min="257" max="257" width="0" style="6" hidden="1" customWidth="1"/>
    <col min="258" max="258" width="65.109375" style="6" customWidth="1"/>
    <col min="259" max="259" width="27.5546875" style="6" customWidth="1"/>
    <col min="260" max="260" width="20.88671875" style="6" customWidth="1"/>
    <col min="261" max="261" width="23.44140625" style="6" customWidth="1"/>
    <col min="262" max="262" width="22.88671875" style="6" customWidth="1"/>
    <col min="263" max="263" width="21.5546875" style="6" customWidth="1"/>
    <col min="264" max="264" width="22.6640625" style="6" customWidth="1"/>
    <col min="265" max="265" width="21.5546875" style="6" customWidth="1"/>
    <col min="266" max="266" width="22.44140625" style="6" customWidth="1"/>
    <col min="267" max="267" width="22.109375" style="6" customWidth="1"/>
    <col min="268" max="268" width="22.6640625" style="6" customWidth="1"/>
    <col min="269" max="269" width="57.5546875" style="6" customWidth="1"/>
    <col min="270" max="270" width="14.5546875" style="6" customWidth="1"/>
    <col min="271" max="271" width="13.44140625" style="6" customWidth="1"/>
    <col min="272" max="272" width="13.33203125" style="6" customWidth="1"/>
    <col min="273" max="273" width="13" style="6" customWidth="1"/>
    <col min="274" max="274" width="11.5546875" style="6" customWidth="1"/>
    <col min="275" max="275" width="14.33203125" style="6" customWidth="1"/>
    <col min="276" max="276" width="14.44140625" style="6" customWidth="1"/>
    <col min="277" max="277" width="16.88671875" style="6" customWidth="1"/>
    <col min="278" max="512" width="9.109375" style="6"/>
    <col min="513" max="513" width="0" style="6" hidden="1" customWidth="1"/>
    <col min="514" max="514" width="65.109375" style="6" customWidth="1"/>
    <col min="515" max="515" width="27.5546875" style="6" customWidth="1"/>
    <col min="516" max="516" width="20.88671875" style="6" customWidth="1"/>
    <col min="517" max="517" width="23.44140625" style="6" customWidth="1"/>
    <col min="518" max="518" width="22.88671875" style="6" customWidth="1"/>
    <col min="519" max="519" width="21.5546875" style="6" customWidth="1"/>
    <col min="520" max="520" width="22.6640625" style="6" customWidth="1"/>
    <col min="521" max="521" width="21.5546875" style="6" customWidth="1"/>
    <col min="522" max="522" width="22.44140625" style="6" customWidth="1"/>
    <col min="523" max="523" width="22.109375" style="6" customWidth="1"/>
    <col min="524" max="524" width="22.6640625" style="6" customWidth="1"/>
    <col min="525" max="525" width="57.5546875" style="6" customWidth="1"/>
    <col min="526" max="526" width="14.5546875" style="6" customWidth="1"/>
    <col min="527" max="527" width="13.44140625" style="6" customWidth="1"/>
    <col min="528" max="528" width="13.33203125" style="6" customWidth="1"/>
    <col min="529" max="529" width="13" style="6" customWidth="1"/>
    <col min="530" max="530" width="11.5546875" style="6" customWidth="1"/>
    <col min="531" max="531" width="14.33203125" style="6" customWidth="1"/>
    <col min="532" max="532" width="14.44140625" style="6" customWidth="1"/>
    <col min="533" max="533" width="16.88671875" style="6" customWidth="1"/>
    <col min="534" max="768" width="9.109375" style="6"/>
    <col min="769" max="769" width="0" style="6" hidden="1" customWidth="1"/>
    <col min="770" max="770" width="65.109375" style="6" customWidth="1"/>
    <col min="771" max="771" width="27.5546875" style="6" customWidth="1"/>
    <col min="772" max="772" width="20.88671875" style="6" customWidth="1"/>
    <col min="773" max="773" width="23.44140625" style="6" customWidth="1"/>
    <col min="774" max="774" width="22.88671875" style="6" customWidth="1"/>
    <col min="775" max="775" width="21.5546875" style="6" customWidth="1"/>
    <col min="776" max="776" width="22.6640625" style="6" customWidth="1"/>
    <col min="777" max="777" width="21.5546875" style="6" customWidth="1"/>
    <col min="778" max="778" width="22.44140625" style="6" customWidth="1"/>
    <col min="779" max="779" width="22.109375" style="6" customWidth="1"/>
    <col min="780" max="780" width="22.6640625" style="6" customWidth="1"/>
    <col min="781" max="781" width="57.5546875" style="6" customWidth="1"/>
    <col min="782" max="782" width="14.5546875" style="6" customWidth="1"/>
    <col min="783" max="783" width="13.44140625" style="6" customWidth="1"/>
    <col min="784" max="784" width="13.33203125" style="6" customWidth="1"/>
    <col min="785" max="785" width="13" style="6" customWidth="1"/>
    <col min="786" max="786" width="11.5546875" style="6" customWidth="1"/>
    <col min="787" max="787" width="14.33203125" style="6" customWidth="1"/>
    <col min="788" max="788" width="14.44140625" style="6" customWidth="1"/>
    <col min="789" max="789" width="16.88671875" style="6" customWidth="1"/>
    <col min="790" max="1024" width="9.109375" style="6"/>
    <col min="1025" max="1025" width="0" style="6" hidden="1" customWidth="1"/>
    <col min="1026" max="1026" width="65.109375" style="6" customWidth="1"/>
    <col min="1027" max="1027" width="27.5546875" style="6" customWidth="1"/>
    <col min="1028" max="1028" width="20.88671875" style="6" customWidth="1"/>
    <col min="1029" max="1029" width="23.44140625" style="6" customWidth="1"/>
    <col min="1030" max="1030" width="22.88671875" style="6" customWidth="1"/>
    <col min="1031" max="1031" width="21.5546875" style="6" customWidth="1"/>
    <col min="1032" max="1032" width="22.6640625" style="6" customWidth="1"/>
    <col min="1033" max="1033" width="21.5546875" style="6" customWidth="1"/>
    <col min="1034" max="1034" width="22.44140625" style="6" customWidth="1"/>
    <col min="1035" max="1035" width="22.109375" style="6" customWidth="1"/>
    <col min="1036" max="1036" width="22.6640625" style="6" customWidth="1"/>
    <col min="1037" max="1037" width="57.5546875" style="6" customWidth="1"/>
    <col min="1038" max="1038" width="14.5546875" style="6" customWidth="1"/>
    <col min="1039" max="1039" width="13.44140625" style="6" customWidth="1"/>
    <col min="1040" max="1040" width="13.33203125" style="6" customWidth="1"/>
    <col min="1041" max="1041" width="13" style="6" customWidth="1"/>
    <col min="1042" max="1042" width="11.5546875" style="6" customWidth="1"/>
    <col min="1043" max="1043" width="14.33203125" style="6" customWidth="1"/>
    <col min="1044" max="1044" width="14.44140625" style="6" customWidth="1"/>
    <col min="1045" max="1045" width="16.88671875" style="6" customWidth="1"/>
    <col min="1046" max="1280" width="9.109375" style="6"/>
    <col min="1281" max="1281" width="0" style="6" hidden="1" customWidth="1"/>
    <col min="1282" max="1282" width="65.109375" style="6" customWidth="1"/>
    <col min="1283" max="1283" width="27.5546875" style="6" customWidth="1"/>
    <col min="1284" max="1284" width="20.88671875" style="6" customWidth="1"/>
    <col min="1285" max="1285" width="23.44140625" style="6" customWidth="1"/>
    <col min="1286" max="1286" width="22.88671875" style="6" customWidth="1"/>
    <col min="1287" max="1287" width="21.5546875" style="6" customWidth="1"/>
    <col min="1288" max="1288" width="22.6640625" style="6" customWidth="1"/>
    <col min="1289" max="1289" width="21.5546875" style="6" customWidth="1"/>
    <col min="1290" max="1290" width="22.44140625" style="6" customWidth="1"/>
    <col min="1291" max="1291" width="22.109375" style="6" customWidth="1"/>
    <col min="1292" max="1292" width="22.6640625" style="6" customWidth="1"/>
    <col min="1293" max="1293" width="57.5546875" style="6" customWidth="1"/>
    <col min="1294" max="1294" width="14.5546875" style="6" customWidth="1"/>
    <col min="1295" max="1295" width="13.44140625" style="6" customWidth="1"/>
    <col min="1296" max="1296" width="13.33203125" style="6" customWidth="1"/>
    <col min="1297" max="1297" width="13" style="6" customWidth="1"/>
    <col min="1298" max="1298" width="11.5546875" style="6" customWidth="1"/>
    <col min="1299" max="1299" width="14.33203125" style="6" customWidth="1"/>
    <col min="1300" max="1300" width="14.44140625" style="6" customWidth="1"/>
    <col min="1301" max="1301" width="16.88671875" style="6" customWidth="1"/>
    <col min="1302" max="1536" width="9.109375" style="6"/>
    <col min="1537" max="1537" width="0" style="6" hidden="1" customWidth="1"/>
    <col min="1538" max="1538" width="65.109375" style="6" customWidth="1"/>
    <col min="1539" max="1539" width="27.5546875" style="6" customWidth="1"/>
    <col min="1540" max="1540" width="20.88671875" style="6" customWidth="1"/>
    <col min="1541" max="1541" width="23.44140625" style="6" customWidth="1"/>
    <col min="1542" max="1542" width="22.88671875" style="6" customWidth="1"/>
    <col min="1543" max="1543" width="21.5546875" style="6" customWidth="1"/>
    <col min="1544" max="1544" width="22.6640625" style="6" customWidth="1"/>
    <col min="1545" max="1545" width="21.5546875" style="6" customWidth="1"/>
    <col min="1546" max="1546" width="22.44140625" style="6" customWidth="1"/>
    <col min="1547" max="1547" width="22.109375" style="6" customWidth="1"/>
    <col min="1548" max="1548" width="22.6640625" style="6" customWidth="1"/>
    <col min="1549" max="1549" width="57.5546875" style="6" customWidth="1"/>
    <col min="1550" max="1550" width="14.5546875" style="6" customWidth="1"/>
    <col min="1551" max="1551" width="13.44140625" style="6" customWidth="1"/>
    <col min="1552" max="1552" width="13.33203125" style="6" customWidth="1"/>
    <col min="1553" max="1553" width="13" style="6" customWidth="1"/>
    <col min="1554" max="1554" width="11.5546875" style="6" customWidth="1"/>
    <col min="1555" max="1555" width="14.33203125" style="6" customWidth="1"/>
    <col min="1556" max="1556" width="14.44140625" style="6" customWidth="1"/>
    <col min="1557" max="1557" width="16.88671875" style="6" customWidth="1"/>
    <col min="1558" max="1792" width="9.109375" style="6"/>
    <col min="1793" max="1793" width="0" style="6" hidden="1" customWidth="1"/>
    <col min="1794" max="1794" width="65.109375" style="6" customWidth="1"/>
    <col min="1795" max="1795" width="27.5546875" style="6" customWidth="1"/>
    <col min="1796" max="1796" width="20.88671875" style="6" customWidth="1"/>
    <col min="1797" max="1797" width="23.44140625" style="6" customWidth="1"/>
    <col min="1798" max="1798" width="22.88671875" style="6" customWidth="1"/>
    <col min="1799" max="1799" width="21.5546875" style="6" customWidth="1"/>
    <col min="1800" max="1800" width="22.6640625" style="6" customWidth="1"/>
    <col min="1801" max="1801" width="21.5546875" style="6" customWidth="1"/>
    <col min="1802" max="1802" width="22.44140625" style="6" customWidth="1"/>
    <col min="1803" max="1803" width="22.109375" style="6" customWidth="1"/>
    <col min="1804" max="1804" width="22.6640625" style="6" customWidth="1"/>
    <col min="1805" max="1805" width="57.5546875" style="6" customWidth="1"/>
    <col min="1806" max="1806" width="14.5546875" style="6" customWidth="1"/>
    <col min="1807" max="1807" width="13.44140625" style="6" customWidth="1"/>
    <col min="1808" max="1808" width="13.33203125" style="6" customWidth="1"/>
    <col min="1809" max="1809" width="13" style="6" customWidth="1"/>
    <col min="1810" max="1810" width="11.5546875" style="6" customWidth="1"/>
    <col min="1811" max="1811" width="14.33203125" style="6" customWidth="1"/>
    <col min="1812" max="1812" width="14.44140625" style="6" customWidth="1"/>
    <col min="1813" max="1813" width="16.88671875" style="6" customWidth="1"/>
    <col min="1814" max="2048" width="9.109375" style="6"/>
    <col min="2049" max="2049" width="0" style="6" hidden="1" customWidth="1"/>
    <col min="2050" max="2050" width="65.109375" style="6" customWidth="1"/>
    <col min="2051" max="2051" width="27.5546875" style="6" customWidth="1"/>
    <col min="2052" max="2052" width="20.88671875" style="6" customWidth="1"/>
    <col min="2053" max="2053" width="23.44140625" style="6" customWidth="1"/>
    <col min="2054" max="2054" width="22.88671875" style="6" customWidth="1"/>
    <col min="2055" max="2055" width="21.5546875" style="6" customWidth="1"/>
    <col min="2056" max="2056" width="22.6640625" style="6" customWidth="1"/>
    <col min="2057" max="2057" width="21.5546875" style="6" customWidth="1"/>
    <col min="2058" max="2058" width="22.44140625" style="6" customWidth="1"/>
    <col min="2059" max="2059" width="22.109375" style="6" customWidth="1"/>
    <col min="2060" max="2060" width="22.6640625" style="6" customWidth="1"/>
    <col min="2061" max="2061" width="57.5546875" style="6" customWidth="1"/>
    <col min="2062" max="2062" width="14.5546875" style="6" customWidth="1"/>
    <col min="2063" max="2063" width="13.44140625" style="6" customWidth="1"/>
    <col min="2064" max="2064" width="13.33203125" style="6" customWidth="1"/>
    <col min="2065" max="2065" width="13" style="6" customWidth="1"/>
    <col min="2066" max="2066" width="11.5546875" style="6" customWidth="1"/>
    <col min="2067" max="2067" width="14.33203125" style="6" customWidth="1"/>
    <col min="2068" max="2068" width="14.44140625" style="6" customWidth="1"/>
    <col min="2069" max="2069" width="16.88671875" style="6" customWidth="1"/>
    <col min="2070" max="2304" width="9.109375" style="6"/>
    <col min="2305" max="2305" width="0" style="6" hidden="1" customWidth="1"/>
    <col min="2306" max="2306" width="65.109375" style="6" customWidth="1"/>
    <col min="2307" max="2307" width="27.5546875" style="6" customWidth="1"/>
    <col min="2308" max="2308" width="20.88671875" style="6" customWidth="1"/>
    <col min="2309" max="2309" width="23.44140625" style="6" customWidth="1"/>
    <col min="2310" max="2310" width="22.88671875" style="6" customWidth="1"/>
    <col min="2311" max="2311" width="21.5546875" style="6" customWidth="1"/>
    <col min="2312" max="2312" width="22.6640625" style="6" customWidth="1"/>
    <col min="2313" max="2313" width="21.5546875" style="6" customWidth="1"/>
    <col min="2314" max="2314" width="22.44140625" style="6" customWidth="1"/>
    <col min="2315" max="2315" width="22.109375" style="6" customWidth="1"/>
    <col min="2316" max="2316" width="22.6640625" style="6" customWidth="1"/>
    <col min="2317" max="2317" width="57.5546875" style="6" customWidth="1"/>
    <col min="2318" max="2318" width="14.5546875" style="6" customWidth="1"/>
    <col min="2319" max="2319" width="13.44140625" style="6" customWidth="1"/>
    <col min="2320" max="2320" width="13.33203125" style="6" customWidth="1"/>
    <col min="2321" max="2321" width="13" style="6" customWidth="1"/>
    <col min="2322" max="2322" width="11.5546875" style="6" customWidth="1"/>
    <col min="2323" max="2323" width="14.33203125" style="6" customWidth="1"/>
    <col min="2324" max="2324" width="14.44140625" style="6" customWidth="1"/>
    <col min="2325" max="2325" width="16.88671875" style="6" customWidth="1"/>
    <col min="2326" max="2560" width="9.109375" style="6"/>
    <col min="2561" max="2561" width="0" style="6" hidden="1" customWidth="1"/>
    <col min="2562" max="2562" width="65.109375" style="6" customWidth="1"/>
    <col min="2563" max="2563" width="27.5546875" style="6" customWidth="1"/>
    <col min="2564" max="2564" width="20.88671875" style="6" customWidth="1"/>
    <col min="2565" max="2565" width="23.44140625" style="6" customWidth="1"/>
    <col min="2566" max="2566" width="22.88671875" style="6" customWidth="1"/>
    <col min="2567" max="2567" width="21.5546875" style="6" customWidth="1"/>
    <col min="2568" max="2568" width="22.6640625" style="6" customWidth="1"/>
    <col min="2569" max="2569" width="21.5546875" style="6" customWidth="1"/>
    <col min="2570" max="2570" width="22.44140625" style="6" customWidth="1"/>
    <col min="2571" max="2571" width="22.109375" style="6" customWidth="1"/>
    <col min="2572" max="2572" width="22.6640625" style="6" customWidth="1"/>
    <col min="2573" max="2573" width="57.5546875" style="6" customWidth="1"/>
    <col min="2574" max="2574" width="14.5546875" style="6" customWidth="1"/>
    <col min="2575" max="2575" width="13.44140625" style="6" customWidth="1"/>
    <col min="2576" max="2576" width="13.33203125" style="6" customWidth="1"/>
    <col min="2577" max="2577" width="13" style="6" customWidth="1"/>
    <col min="2578" max="2578" width="11.5546875" style="6" customWidth="1"/>
    <col min="2579" max="2579" width="14.33203125" style="6" customWidth="1"/>
    <col min="2580" max="2580" width="14.44140625" style="6" customWidth="1"/>
    <col min="2581" max="2581" width="16.88671875" style="6" customWidth="1"/>
    <col min="2582" max="2816" width="9.109375" style="6"/>
    <col min="2817" max="2817" width="0" style="6" hidden="1" customWidth="1"/>
    <col min="2818" max="2818" width="65.109375" style="6" customWidth="1"/>
    <col min="2819" max="2819" width="27.5546875" style="6" customWidth="1"/>
    <col min="2820" max="2820" width="20.88671875" style="6" customWidth="1"/>
    <col min="2821" max="2821" width="23.44140625" style="6" customWidth="1"/>
    <col min="2822" max="2822" width="22.88671875" style="6" customWidth="1"/>
    <col min="2823" max="2823" width="21.5546875" style="6" customWidth="1"/>
    <col min="2824" max="2824" width="22.6640625" style="6" customWidth="1"/>
    <col min="2825" max="2825" width="21.5546875" style="6" customWidth="1"/>
    <col min="2826" max="2826" width="22.44140625" style="6" customWidth="1"/>
    <col min="2827" max="2827" width="22.109375" style="6" customWidth="1"/>
    <col min="2828" max="2828" width="22.6640625" style="6" customWidth="1"/>
    <col min="2829" max="2829" width="57.5546875" style="6" customWidth="1"/>
    <col min="2830" max="2830" width="14.5546875" style="6" customWidth="1"/>
    <col min="2831" max="2831" width="13.44140625" style="6" customWidth="1"/>
    <col min="2832" max="2832" width="13.33203125" style="6" customWidth="1"/>
    <col min="2833" max="2833" width="13" style="6" customWidth="1"/>
    <col min="2834" max="2834" width="11.5546875" style="6" customWidth="1"/>
    <col min="2835" max="2835" width="14.33203125" style="6" customWidth="1"/>
    <col min="2836" max="2836" width="14.44140625" style="6" customWidth="1"/>
    <col min="2837" max="2837" width="16.88671875" style="6" customWidth="1"/>
    <col min="2838" max="3072" width="9.109375" style="6"/>
    <col min="3073" max="3073" width="0" style="6" hidden="1" customWidth="1"/>
    <col min="3074" max="3074" width="65.109375" style="6" customWidth="1"/>
    <col min="3075" max="3075" width="27.5546875" style="6" customWidth="1"/>
    <col min="3076" max="3076" width="20.88671875" style="6" customWidth="1"/>
    <col min="3077" max="3077" width="23.44140625" style="6" customWidth="1"/>
    <col min="3078" max="3078" width="22.88671875" style="6" customWidth="1"/>
    <col min="3079" max="3079" width="21.5546875" style="6" customWidth="1"/>
    <col min="3080" max="3080" width="22.6640625" style="6" customWidth="1"/>
    <col min="3081" max="3081" width="21.5546875" style="6" customWidth="1"/>
    <col min="3082" max="3082" width="22.44140625" style="6" customWidth="1"/>
    <col min="3083" max="3083" width="22.109375" style="6" customWidth="1"/>
    <col min="3084" max="3084" width="22.6640625" style="6" customWidth="1"/>
    <col min="3085" max="3085" width="57.5546875" style="6" customWidth="1"/>
    <col min="3086" max="3086" width="14.5546875" style="6" customWidth="1"/>
    <col min="3087" max="3087" width="13.44140625" style="6" customWidth="1"/>
    <col min="3088" max="3088" width="13.33203125" style="6" customWidth="1"/>
    <col min="3089" max="3089" width="13" style="6" customWidth="1"/>
    <col min="3090" max="3090" width="11.5546875" style="6" customWidth="1"/>
    <col min="3091" max="3091" width="14.33203125" style="6" customWidth="1"/>
    <col min="3092" max="3092" width="14.44140625" style="6" customWidth="1"/>
    <col min="3093" max="3093" width="16.88671875" style="6" customWidth="1"/>
    <col min="3094" max="3328" width="9.109375" style="6"/>
    <col min="3329" max="3329" width="0" style="6" hidden="1" customWidth="1"/>
    <col min="3330" max="3330" width="65.109375" style="6" customWidth="1"/>
    <col min="3331" max="3331" width="27.5546875" style="6" customWidth="1"/>
    <col min="3332" max="3332" width="20.88671875" style="6" customWidth="1"/>
    <col min="3333" max="3333" width="23.44140625" style="6" customWidth="1"/>
    <col min="3334" max="3334" width="22.88671875" style="6" customWidth="1"/>
    <col min="3335" max="3335" width="21.5546875" style="6" customWidth="1"/>
    <col min="3336" max="3336" width="22.6640625" style="6" customWidth="1"/>
    <col min="3337" max="3337" width="21.5546875" style="6" customWidth="1"/>
    <col min="3338" max="3338" width="22.44140625" style="6" customWidth="1"/>
    <col min="3339" max="3339" width="22.109375" style="6" customWidth="1"/>
    <col min="3340" max="3340" width="22.6640625" style="6" customWidth="1"/>
    <col min="3341" max="3341" width="57.5546875" style="6" customWidth="1"/>
    <col min="3342" max="3342" width="14.5546875" style="6" customWidth="1"/>
    <col min="3343" max="3343" width="13.44140625" style="6" customWidth="1"/>
    <col min="3344" max="3344" width="13.33203125" style="6" customWidth="1"/>
    <col min="3345" max="3345" width="13" style="6" customWidth="1"/>
    <col min="3346" max="3346" width="11.5546875" style="6" customWidth="1"/>
    <col min="3347" max="3347" width="14.33203125" style="6" customWidth="1"/>
    <col min="3348" max="3348" width="14.44140625" style="6" customWidth="1"/>
    <col min="3349" max="3349" width="16.88671875" style="6" customWidth="1"/>
    <col min="3350" max="3584" width="9.109375" style="6"/>
    <col min="3585" max="3585" width="0" style="6" hidden="1" customWidth="1"/>
    <col min="3586" max="3586" width="65.109375" style="6" customWidth="1"/>
    <col min="3587" max="3587" width="27.5546875" style="6" customWidth="1"/>
    <col min="3588" max="3588" width="20.88671875" style="6" customWidth="1"/>
    <col min="3589" max="3589" width="23.44140625" style="6" customWidth="1"/>
    <col min="3590" max="3590" width="22.88671875" style="6" customWidth="1"/>
    <col min="3591" max="3591" width="21.5546875" style="6" customWidth="1"/>
    <col min="3592" max="3592" width="22.6640625" style="6" customWidth="1"/>
    <col min="3593" max="3593" width="21.5546875" style="6" customWidth="1"/>
    <col min="3594" max="3594" width="22.44140625" style="6" customWidth="1"/>
    <col min="3595" max="3595" width="22.109375" style="6" customWidth="1"/>
    <col min="3596" max="3596" width="22.6640625" style="6" customWidth="1"/>
    <col min="3597" max="3597" width="57.5546875" style="6" customWidth="1"/>
    <col min="3598" max="3598" width="14.5546875" style="6" customWidth="1"/>
    <col min="3599" max="3599" width="13.44140625" style="6" customWidth="1"/>
    <col min="3600" max="3600" width="13.33203125" style="6" customWidth="1"/>
    <col min="3601" max="3601" width="13" style="6" customWidth="1"/>
    <col min="3602" max="3602" width="11.5546875" style="6" customWidth="1"/>
    <col min="3603" max="3603" width="14.33203125" style="6" customWidth="1"/>
    <col min="3604" max="3604" width="14.44140625" style="6" customWidth="1"/>
    <col min="3605" max="3605" width="16.88671875" style="6" customWidth="1"/>
    <col min="3606" max="3840" width="9.109375" style="6"/>
    <col min="3841" max="3841" width="0" style="6" hidden="1" customWidth="1"/>
    <col min="3842" max="3842" width="65.109375" style="6" customWidth="1"/>
    <col min="3843" max="3843" width="27.5546875" style="6" customWidth="1"/>
    <col min="3844" max="3844" width="20.88671875" style="6" customWidth="1"/>
    <col min="3845" max="3845" width="23.44140625" style="6" customWidth="1"/>
    <col min="3846" max="3846" width="22.88671875" style="6" customWidth="1"/>
    <col min="3847" max="3847" width="21.5546875" style="6" customWidth="1"/>
    <col min="3848" max="3848" width="22.6640625" style="6" customWidth="1"/>
    <col min="3849" max="3849" width="21.5546875" style="6" customWidth="1"/>
    <col min="3850" max="3850" width="22.44140625" style="6" customWidth="1"/>
    <col min="3851" max="3851" width="22.109375" style="6" customWidth="1"/>
    <col min="3852" max="3852" width="22.6640625" style="6" customWidth="1"/>
    <col min="3853" max="3853" width="57.5546875" style="6" customWidth="1"/>
    <col min="3854" max="3854" width="14.5546875" style="6" customWidth="1"/>
    <col min="3855" max="3855" width="13.44140625" style="6" customWidth="1"/>
    <col min="3856" max="3856" width="13.33203125" style="6" customWidth="1"/>
    <col min="3857" max="3857" width="13" style="6" customWidth="1"/>
    <col min="3858" max="3858" width="11.5546875" style="6" customWidth="1"/>
    <col min="3859" max="3859" width="14.33203125" style="6" customWidth="1"/>
    <col min="3860" max="3860" width="14.44140625" style="6" customWidth="1"/>
    <col min="3861" max="3861" width="16.88671875" style="6" customWidth="1"/>
    <col min="3862" max="4096" width="9.109375" style="6"/>
    <col min="4097" max="4097" width="0" style="6" hidden="1" customWidth="1"/>
    <col min="4098" max="4098" width="65.109375" style="6" customWidth="1"/>
    <col min="4099" max="4099" width="27.5546875" style="6" customWidth="1"/>
    <col min="4100" max="4100" width="20.88671875" style="6" customWidth="1"/>
    <col min="4101" max="4101" width="23.44140625" style="6" customWidth="1"/>
    <col min="4102" max="4102" width="22.88671875" style="6" customWidth="1"/>
    <col min="4103" max="4103" width="21.5546875" style="6" customWidth="1"/>
    <col min="4104" max="4104" width="22.6640625" style="6" customWidth="1"/>
    <col min="4105" max="4105" width="21.5546875" style="6" customWidth="1"/>
    <col min="4106" max="4106" width="22.44140625" style="6" customWidth="1"/>
    <col min="4107" max="4107" width="22.109375" style="6" customWidth="1"/>
    <col min="4108" max="4108" width="22.6640625" style="6" customWidth="1"/>
    <col min="4109" max="4109" width="57.5546875" style="6" customWidth="1"/>
    <col min="4110" max="4110" width="14.5546875" style="6" customWidth="1"/>
    <col min="4111" max="4111" width="13.44140625" style="6" customWidth="1"/>
    <col min="4112" max="4112" width="13.33203125" style="6" customWidth="1"/>
    <col min="4113" max="4113" width="13" style="6" customWidth="1"/>
    <col min="4114" max="4114" width="11.5546875" style="6" customWidth="1"/>
    <col min="4115" max="4115" width="14.33203125" style="6" customWidth="1"/>
    <col min="4116" max="4116" width="14.44140625" style="6" customWidth="1"/>
    <col min="4117" max="4117" width="16.88671875" style="6" customWidth="1"/>
    <col min="4118" max="4352" width="9.109375" style="6"/>
    <col min="4353" max="4353" width="0" style="6" hidden="1" customWidth="1"/>
    <col min="4354" max="4354" width="65.109375" style="6" customWidth="1"/>
    <col min="4355" max="4355" width="27.5546875" style="6" customWidth="1"/>
    <col min="4356" max="4356" width="20.88671875" style="6" customWidth="1"/>
    <col min="4357" max="4357" width="23.44140625" style="6" customWidth="1"/>
    <col min="4358" max="4358" width="22.88671875" style="6" customWidth="1"/>
    <col min="4359" max="4359" width="21.5546875" style="6" customWidth="1"/>
    <col min="4360" max="4360" width="22.6640625" style="6" customWidth="1"/>
    <col min="4361" max="4361" width="21.5546875" style="6" customWidth="1"/>
    <col min="4362" max="4362" width="22.44140625" style="6" customWidth="1"/>
    <col min="4363" max="4363" width="22.109375" style="6" customWidth="1"/>
    <col min="4364" max="4364" width="22.6640625" style="6" customWidth="1"/>
    <col min="4365" max="4365" width="57.5546875" style="6" customWidth="1"/>
    <col min="4366" max="4366" width="14.5546875" style="6" customWidth="1"/>
    <col min="4367" max="4367" width="13.44140625" style="6" customWidth="1"/>
    <col min="4368" max="4368" width="13.33203125" style="6" customWidth="1"/>
    <col min="4369" max="4369" width="13" style="6" customWidth="1"/>
    <col min="4370" max="4370" width="11.5546875" style="6" customWidth="1"/>
    <col min="4371" max="4371" width="14.33203125" style="6" customWidth="1"/>
    <col min="4372" max="4372" width="14.44140625" style="6" customWidth="1"/>
    <col min="4373" max="4373" width="16.88671875" style="6" customWidth="1"/>
    <col min="4374" max="4608" width="9.109375" style="6"/>
    <col min="4609" max="4609" width="0" style="6" hidden="1" customWidth="1"/>
    <col min="4610" max="4610" width="65.109375" style="6" customWidth="1"/>
    <col min="4611" max="4611" width="27.5546875" style="6" customWidth="1"/>
    <col min="4612" max="4612" width="20.88671875" style="6" customWidth="1"/>
    <col min="4613" max="4613" width="23.44140625" style="6" customWidth="1"/>
    <col min="4614" max="4614" width="22.88671875" style="6" customWidth="1"/>
    <col min="4615" max="4615" width="21.5546875" style="6" customWidth="1"/>
    <col min="4616" max="4616" width="22.6640625" style="6" customWidth="1"/>
    <col min="4617" max="4617" width="21.5546875" style="6" customWidth="1"/>
    <col min="4618" max="4618" width="22.44140625" style="6" customWidth="1"/>
    <col min="4619" max="4619" width="22.109375" style="6" customWidth="1"/>
    <col min="4620" max="4620" width="22.6640625" style="6" customWidth="1"/>
    <col min="4621" max="4621" width="57.5546875" style="6" customWidth="1"/>
    <col min="4622" max="4622" width="14.5546875" style="6" customWidth="1"/>
    <col min="4623" max="4623" width="13.44140625" style="6" customWidth="1"/>
    <col min="4624" max="4624" width="13.33203125" style="6" customWidth="1"/>
    <col min="4625" max="4625" width="13" style="6" customWidth="1"/>
    <col min="4626" max="4626" width="11.5546875" style="6" customWidth="1"/>
    <col min="4627" max="4627" width="14.33203125" style="6" customWidth="1"/>
    <col min="4628" max="4628" width="14.44140625" style="6" customWidth="1"/>
    <col min="4629" max="4629" width="16.88671875" style="6" customWidth="1"/>
    <col min="4630" max="4864" width="9.109375" style="6"/>
    <col min="4865" max="4865" width="0" style="6" hidden="1" customWidth="1"/>
    <col min="4866" max="4866" width="65.109375" style="6" customWidth="1"/>
    <col min="4867" max="4867" width="27.5546875" style="6" customWidth="1"/>
    <col min="4868" max="4868" width="20.88671875" style="6" customWidth="1"/>
    <col min="4869" max="4869" width="23.44140625" style="6" customWidth="1"/>
    <col min="4870" max="4870" width="22.88671875" style="6" customWidth="1"/>
    <col min="4871" max="4871" width="21.5546875" style="6" customWidth="1"/>
    <col min="4872" max="4872" width="22.6640625" style="6" customWidth="1"/>
    <col min="4873" max="4873" width="21.5546875" style="6" customWidth="1"/>
    <col min="4874" max="4874" width="22.44140625" style="6" customWidth="1"/>
    <col min="4875" max="4875" width="22.109375" style="6" customWidth="1"/>
    <col min="4876" max="4876" width="22.6640625" style="6" customWidth="1"/>
    <col min="4877" max="4877" width="57.5546875" style="6" customWidth="1"/>
    <col min="4878" max="4878" width="14.5546875" style="6" customWidth="1"/>
    <col min="4879" max="4879" width="13.44140625" style="6" customWidth="1"/>
    <col min="4880" max="4880" width="13.33203125" style="6" customWidth="1"/>
    <col min="4881" max="4881" width="13" style="6" customWidth="1"/>
    <col min="4882" max="4882" width="11.5546875" style="6" customWidth="1"/>
    <col min="4883" max="4883" width="14.33203125" style="6" customWidth="1"/>
    <col min="4884" max="4884" width="14.44140625" style="6" customWidth="1"/>
    <col min="4885" max="4885" width="16.88671875" style="6" customWidth="1"/>
    <col min="4886" max="5120" width="9.109375" style="6"/>
    <col min="5121" max="5121" width="0" style="6" hidden="1" customWidth="1"/>
    <col min="5122" max="5122" width="65.109375" style="6" customWidth="1"/>
    <col min="5123" max="5123" width="27.5546875" style="6" customWidth="1"/>
    <col min="5124" max="5124" width="20.88671875" style="6" customWidth="1"/>
    <col min="5125" max="5125" width="23.44140625" style="6" customWidth="1"/>
    <col min="5126" max="5126" width="22.88671875" style="6" customWidth="1"/>
    <col min="5127" max="5127" width="21.5546875" style="6" customWidth="1"/>
    <col min="5128" max="5128" width="22.6640625" style="6" customWidth="1"/>
    <col min="5129" max="5129" width="21.5546875" style="6" customWidth="1"/>
    <col min="5130" max="5130" width="22.44140625" style="6" customWidth="1"/>
    <col min="5131" max="5131" width="22.109375" style="6" customWidth="1"/>
    <col min="5132" max="5132" width="22.6640625" style="6" customWidth="1"/>
    <col min="5133" max="5133" width="57.5546875" style="6" customWidth="1"/>
    <col min="5134" max="5134" width="14.5546875" style="6" customWidth="1"/>
    <col min="5135" max="5135" width="13.44140625" style="6" customWidth="1"/>
    <col min="5136" max="5136" width="13.33203125" style="6" customWidth="1"/>
    <col min="5137" max="5137" width="13" style="6" customWidth="1"/>
    <col min="5138" max="5138" width="11.5546875" style="6" customWidth="1"/>
    <col min="5139" max="5139" width="14.33203125" style="6" customWidth="1"/>
    <col min="5140" max="5140" width="14.44140625" style="6" customWidth="1"/>
    <col min="5141" max="5141" width="16.88671875" style="6" customWidth="1"/>
    <col min="5142" max="5376" width="9.109375" style="6"/>
    <col min="5377" max="5377" width="0" style="6" hidden="1" customWidth="1"/>
    <col min="5378" max="5378" width="65.109375" style="6" customWidth="1"/>
    <col min="5379" max="5379" width="27.5546875" style="6" customWidth="1"/>
    <col min="5380" max="5380" width="20.88671875" style="6" customWidth="1"/>
    <col min="5381" max="5381" width="23.44140625" style="6" customWidth="1"/>
    <col min="5382" max="5382" width="22.88671875" style="6" customWidth="1"/>
    <col min="5383" max="5383" width="21.5546875" style="6" customWidth="1"/>
    <col min="5384" max="5384" width="22.6640625" style="6" customWidth="1"/>
    <col min="5385" max="5385" width="21.5546875" style="6" customWidth="1"/>
    <col min="5386" max="5386" width="22.44140625" style="6" customWidth="1"/>
    <col min="5387" max="5387" width="22.109375" style="6" customWidth="1"/>
    <col min="5388" max="5388" width="22.6640625" style="6" customWidth="1"/>
    <col min="5389" max="5389" width="57.5546875" style="6" customWidth="1"/>
    <col min="5390" max="5390" width="14.5546875" style="6" customWidth="1"/>
    <col min="5391" max="5391" width="13.44140625" style="6" customWidth="1"/>
    <col min="5392" max="5392" width="13.33203125" style="6" customWidth="1"/>
    <col min="5393" max="5393" width="13" style="6" customWidth="1"/>
    <col min="5394" max="5394" width="11.5546875" style="6" customWidth="1"/>
    <col min="5395" max="5395" width="14.33203125" style="6" customWidth="1"/>
    <col min="5396" max="5396" width="14.44140625" style="6" customWidth="1"/>
    <col min="5397" max="5397" width="16.88671875" style="6" customWidth="1"/>
    <col min="5398" max="5632" width="9.109375" style="6"/>
    <col min="5633" max="5633" width="0" style="6" hidden="1" customWidth="1"/>
    <col min="5634" max="5634" width="65.109375" style="6" customWidth="1"/>
    <col min="5635" max="5635" width="27.5546875" style="6" customWidth="1"/>
    <col min="5636" max="5636" width="20.88671875" style="6" customWidth="1"/>
    <col min="5637" max="5637" width="23.44140625" style="6" customWidth="1"/>
    <col min="5638" max="5638" width="22.88671875" style="6" customWidth="1"/>
    <col min="5639" max="5639" width="21.5546875" style="6" customWidth="1"/>
    <col min="5640" max="5640" width="22.6640625" style="6" customWidth="1"/>
    <col min="5641" max="5641" width="21.5546875" style="6" customWidth="1"/>
    <col min="5642" max="5642" width="22.44140625" style="6" customWidth="1"/>
    <col min="5643" max="5643" width="22.109375" style="6" customWidth="1"/>
    <col min="5644" max="5644" width="22.6640625" style="6" customWidth="1"/>
    <col min="5645" max="5645" width="57.5546875" style="6" customWidth="1"/>
    <col min="5646" max="5646" width="14.5546875" style="6" customWidth="1"/>
    <col min="5647" max="5647" width="13.44140625" style="6" customWidth="1"/>
    <col min="5648" max="5648" width="13.33203125" style="6" customWidth="1"/>
    <col min="5649" max="5649" width="13" style="6" customWidth="1"/>
    <col min="5650" max="5650" width="11.5546875" style="6" customWidth="1"/>
    <col min="5651" max="5651" width="14.33203125" style="6" customWidth="1"/>
    <col min="5652" max="5652" width="14.44140625" style="6" customWidth="1"/>
    <col min="5653" max="5653" width="16.88671875" style="6" customWidth="1"/>
    <col min="5654" max="5888" width="9.109375" style="6"/>
    <col min="5889" max="5889" width="0" style="6" hidden="1" customWidth="1"/>
    <col min="5890" max="5890" width="65.109375" style="6" customWidth="1"/>
    <col min="5891" max="5891" width="27.5546875" style="6" customWidth="1"/>
    <col min="5892" max="5892" width="20.88671875" style="6" customWidth="1"/>
    <col min="5893" max="5893" width="23.44140625" style="6" customWidth="1"/>
    <col min="5894" max="5894" width="22.88671875" style="6" customWidth="1"/>
    <col min="5895" max="5895" width="21.5546875" style="6" customWidth="1"/>
    <col min="5896" max="5896" width="22.6640625" style="6" customWidth="1"/>
    <col min="5897" max="5897" width="21.5546875" style="6" customWidth="1"/>
    <col min="5898" max="5898" width="22.44140625" style="6" customWidth="1"/>
    <col min="5899" max="5899" width="22.109375" style="6" customWidth="1"/>
    <col min="5900" max="5900" width="22.6640625" style="6" customWidth="1"/>
    <col min="5901" max="5901" width="57.5546875" style="6" customWidth="1"/>
    <col min="5902" max="5902" width="14.5546875" style="6" customWidth="1"/>
    <col min="5903" max="5903" width="13.44140625" style="6" customWidth="1"/>
    <col min="5904" max="5904" width="13.33203125" style="6" customWidth="1"/>
    <col min="5905" max="5905" width="13" style="6" customWidth="1"/>
    <col min="5906" max="5906" width="11.5546875" style="6" customWidth="1"/>
    <col min="5907" max="5907" width="14.33203125" style="6" customWidth="1"/>
    <col min="5908" max="5908" width="14.44140625" style="6" customWidth="1"/>
    <col min="5909" max="5909" width="16.88671875" style="6" customWidth="1"/>
    <col min="5910" max="6144" width="9.109375" style="6"/>
    <col min="6145" max="6145" width="0" style="6" hidden="1" customWidth="1"/>
    <col min="6146" max="6146" width="65.109375" style="6" customWidth="1"/>
    <col min="6147" max="6147" width="27.5546875" style="6" customWidth="1"/>
    <col min="6148" max="6148" width="20.88671875" style="6" customWidth="1"/>
    <col min="6149" max="6149" width="23.44140625" style="6" customWidth="1"/>
    <col min="6150" max="6150" width="22.88671875" style="6" customWidth="1"/>
    <col min="6151" max="6151" width="21.5546875" style="6" customWidth="1"/>
    <col min="6152" max="6152" width="22.6640625" style="6" customWidth="1"/>
    <col min="6153" max="6153" width="21.5546875" style="6" customWidth="1"/>
    <col min="6154" max="6154" width="22.44140625" style="6" customWidth="1"/>
    <col min="6155" max="6155" width="22.109375" style="6" customWidth="1"/>
    <col min="6156" max="6156" width="22.6640625" style="6" customWidth="1"/>
    <col min="6157" max="6157" width="57.5546875" style="6" customWidth="1"/>
    <col min="6158" max="6158" width="14.5546875" style="6" customWidth="1"/>
    <col min="6159" max="6159" width="13.44140625" style="6" customWidth="1"/>
    <col min="6160" max="6160" width="13.33203125" style="6" customWidth="1"/>
    <col min="6161" max="6161" width="13" style="6" customWidth="1"/>
    <col min="6162" max="6162" width="11.5546875" style="6" customWidth="1"/>
    <col min="6163" max="6163" width="14.33203125" style="6" customWidth="1"/>
    <col min="6164" max="6164" width="14.44140625" style="6" customWidth="1"/>
    <col min="6165" max="6165" width="16.88671875" style="6" customWidth="1"/>
    <col min="6166" max="6400" width="9.109375" style="6"/>
    <col min="6401" max="6401" width="0" style="6" hidden="1" customWidth="1"/>
    <col min="6402" max="6402" width="65.109375" style="6" customWidth="1"/>
    <col min="6403" max="6403" width="27.5546875" style="6" customWidth="1"/>
    <col min="6404" max="6404" width="20.88671875" style="6" customWidth="1"/>
    <col min="6405" max="6405" width="23.44140625" style="6" customWidth="1"/>
    <col min="6406" max="6406" width="22.88671875" style="6" customWidth="1"/>
    <col min="6407" max="6407" width="21.5546875" style="6" customWidth="1"/>
    <col min="6408" max="6408" width="22.6640625" style="6" customWidth="1"/>
    <col min="6409" max="6409" width="21.5546875" style="6" customWidth="1"/>
    <col min="6410" max="6410" width="22.44140625" style="6" customWidth="1"/>
    <col min="6411" max="6411" width="22.109375" style="6" customWidth="1"/>
    <col min="6412" max="6412" width="22.6640625" style="6" customWidth="1"/>
    <col min="6413" max="6413" width="57.5546875" style="6" customWidth="1"/>
    <col min="6414" max="6414" width="14.5546875" style="6" customWidth="1"/>
    <col min="6415" max="6415" width="13.44140625" style="6" customWidth="1"/>
    <col min="6416" max="6416" width="13.33203125" style="6" customWidth="1"/>
    <col min="6417" max="6417" width="13" style="6" customWidth="1"/>
    <col min="6418" max="6418" width="11.5546875" style="6" customWidth="1"/>
    <col min="6419" max="6419" width="14.33203125" style="6" customWidth="1"/>
    <col min="6420" max="6420" width="14.44140625" style="6" customWidth="1"/>
    <col min="6421" max="6421" width="16.88671875" style="6" customWidth="1"/>
    <col min="6422" max="6656" width="9.109375" style="6"/>
    <col min="6657" max="6657" width="0" style="6" hidden="1" customWidth="1"/>
    <col min="6658" max="6658" width="65.109375" style="6" customWidth="1"/>
    <col min="6659" max="6659" width="27.5546875" style="6" customWidth="1"/>
    <col min="6660" max="6660" width="20.88671875" style="6" customWidth="1"/>
    <col min="6661" max="6661" width="23.44140625" style="6" customWidth="1"/>
    <col min="6662" max="6662" width="22.88671875" style="6" customWidth="1"/>
    <col min="6663" max="6663" width="21.5546875" style="6" customWidth="1"/>
    <col min="6664" max="6664" width="22.6640625" style="6" customWidth="1"/>
    <col min="6665" max="6665" width="21.5546875" style="6" customWidth="1"/>
    <col min="6666" max="6666" width="22.44140625" style="6" customWidth="1"/>
    <col min="6667" max="6667" width="22.109375" style="6" customWidth="1"/>
    <col min="6668" max="6668" width="22.6640625" style="6" customWidth="1"/>
    <col min="6669" max="6669" width="57.5546875" style="6" customWidth="1"/>
    <col min="6670" max="6670" width="14.5546875" style="6" customWidth="1"/>
    <col min="6671" max="6671" width="13.44140625" style="6" customWidth="1"/>
    <col min="6672" max="6672" width="13.33203125" style="6" customWidth="1"/>
    <col min="6673" max="6673" width="13" style="6" customWidth="1"/>
    <col min="6674" max="6674" width="11.5546875" style="6" customWidth="1"/>
    <col min="6675" max="6675" width="14.33203125" style="6" customWidth="1"/>
    <col min="6676" max="6676" width="14.44140625" style="6" customWidth="1"/>
    <col min="6677" max="6677" width="16.88671875" style="6" customWidth="1"/>
    <col min="6678" max="6912" width="9.109375" style="6"/>
    <col min="6913" max="6913" width="0" style="6" hidden="1" customWidth="1"/>
    <col min="6914" max="6914" width="65.109375" style="6" customWidth="1"/>
    <col min="6915" max="6915" width="27.5546875" style="6" customWidth="1"/>
    <col min="6916" max="6916" width="20.88671875" style="6" customWidth="1"/>
    <col min="6917" max="6917" width="23.44140625" style="6" customWidth="1"/>
    <col min="6918" max="6918" width="22.88671875" style="6" customWidth="1"/>
    <col min="6919" max="6919" width="21.5546875" style="6" customWidth="1"/>
    <col min="6920" max="6920" width="22.6640625" style="6" customWidth="1"/>
    <col min="6921" max="6921" width="21.5546875" style="6" customWidth="1"/>
    <col min="6922" max="6922" width="22.44140625" style="6" customWidth="1"/>
    <col min="6923" max="6923" width="22.109375" style="6" customWidth="1"/>
    <col min="6924" max="6924" width="22.6640625" style="6" customWidth="1"/>
    <col min="6925" max="6925" width="57.5546875" style="6" customWidth="1"/>
    <col min="6926" max="6926" width="14.5546875" style="6" customWidth="1"/>
    <col min="6927" max="6927" width="13.44140625" style="6" customWidth="1"/>
    <col min="6928" max="6928" width="13.33203125" style="6" customWidth="1"/>
    <col min="6929" max="6929" width="13" style="6" customWidth="1"/>
    <col min="6930" max="6930" width="11.5546875" style="6" customWidth="1"/>
    <col min="6931" max="6931" width="14.33203125" style="6" customWidth="1"/>
    <col min="6932" max="6932" width="14.44140625" style="6" customWidth="1"/>
    <col min="6933" max="6933" width="16.88671875" style="6" customWidth="1"/>
    <col min="6934" max="7168" width="9.109375" style="6"/>
    <col min="7169" max="7169" width="0" style="6" hidden="1" customWidth="1"/>
    <col min="7170" max="7170" width="65.109375" style="6" customWidth="1"/>
    <col min="7171" max="7171" width="27.5546875" style="6" customWidth="1"/>
    <col min="7172" max="7172" width="20.88671875" style="6" customWidth="1"/>
    <col min="7173" max="7173" width="23.44140625" style="6" customWidth="1"/>
    <col min="7174" max="7174" width="22.88671875" style="6" customWidth="1"/>
    <col min="7175" max="7175" width="21.5546875" style="6" customWidth="1"/>
    <col min="7176" max="7176" width="22.6640625" style="6" customWidth="1"/>
    <col min="7177" max="7177" width="21.5546875" style="6" customWidth="1"/>
    <col min="7178" max="7178" width="22.44140625" style="6" customWidth="1"/>
    <col min="7179" max="7179" width="22.109375" style="6" customWidth="1"/>
    <col min="7180" max="7180" width="22.6640625" style="6" customWidth="1"/>
    <col min="7181" max="7181" width="57.5546875" style="6" customWidth="1"/>
    <col min="7182" max="7182" width="14.5546875" style="6" customWidth="1"/>
    <col min="7183" max="7183" width="13.44140625" style="6" customWidth="1"/>
    <col min="7184" max="7184" width="13.33203125" style="6" customWidth="1"/>
    <col min="7185" max="7185" width="13" style="6" customWidth="1"/>
    <col min="7186" max="7186" width="11.5546875" style="6" customWidth="1"/>
    <col min="7187" max="7187" width="14.33203125" style="6" customWidth="1"/>
    <col min="7188" max="7188" width="14.44140625" style="6" customWidth="1"/>
    <col min="7189" max="7189" width="16.88671875" style="6" customWidth="1"/>
    <col min="7190" max="7424" width="9.109375" style="6"/>
    <col min="7425" max="7425" width="0" style="6" hidden="1" customWidth="1"/>
    <col min="7426" max="7426" width="65.109375" style="6" customWidth="1"/>
    <col min="7427" max="7427" width="27.5546875" style="6" customWidth="1"/>
    <col min="7428" max="7428" width="20.88671875" style="6" customWidth="1"/>
    <col min="7429" max="7429" width="23.44140625" style="6" customWidth="1"/>
    <col min="7430" max="7430" width="22.88671875" style="6" customWidth="1"/>
    <col min="7431" max="7431" width="21.5546875" style="6" customWidth="1"/>
    <col min="7432" max="7432" width="22.6640625" style="6" customWidth="1"/>
    <col min="7433" max="7433" width="21.5546875" style="6" customWidth="1"/>
    <col min="7434" max="7434" width="22.44140625" style="6" customWidth="1"/>
    <col min="7435" max="7435" width="22.109375" style="6" customWidth="1"/>
    <col min="7436" max="7436" width="22.6640625" style="6" customWidth="1"/>
    <col min="7437" max="7437" width="57.5546875" style="6" customWidth="1"/>
    <col min="7438" max="7438" width="14.5546875" style="6" customWidth="1"/>
    <col min="7439" max="7439" width="13.44140625" style="6" customWidth="1"/>
    <col min="7440" max="7440" width="13.33203125" style="6" customWidth="1"/>
    <col min="7441" max="7441" width="13" style="6" customWidth="1"/>
    <col min="7442" max="7442" width="11.5546875" style="6" customWidth="1"/>
    <col min="7443" max="7443" width="14.33203125" style="6" customWidth="1"/>
    <col min="7444" max="7444" width="14.44140625" style="6" customWidth="1"/>
    <col min="7445" max="7445" width="16.88671875" style="6" customWidth="1"/>
    <col min="7446" max="7680" width="9.109375" style="6"/>
    <col min="7681" max="7681" width="0" style="6" hidden="1" customWidth="1"/>
    <col min="7682" max="7682" width="65.109375" style="6" customWidth="1"/>
    <col min="7683" max="7683" width="27.5546875" style="6" customWidth="1"/>
    <col min="7684" max="7684" width="20.88671875" style="6" customWidth="1"/>
    <col min="7685" max="7685" width="23.44140625" style="6" customWidth="1"/>
    <col min="7686" max="7686" width="22.88671875" style="6" customWidth="1"/>
    <col min="7687" max="7687" width="21.5546875" style="6" customWidth="1"/>
    <col min="7688" max="7688" width="22.6640625" style="6" customWidth="1"/>
    <col min="7689" max="7689" width="21.5546875" style="6" customWidth="1"/>
    <col min="7690" max="7690" width="22.44140625" style="6" customWidth="1"/>
    <col min="7691" max="7691" width="22.109375" style="6" customWidth="1"/>
    <col min="7692" max="7692" width="22.6640625" style="6" customWidth="1"/>
    <col min="7693" max="7693" width="57.5546875" style="6" customWidth="1"/>
    <col min="7694" max="7694" width="14.5546875" style="6" customWidth="1"/>
    <col min="7695" max="7695" width="13.44140625" style="6" customWidth="1"/>
    <col min="7696" max="7696" width="13.33203125" style="6" customWidth="1"/>
    <col min="7697" max="7697" width="13" style="6" customWidth="1"/>
    <col min="7698" max="7698" width="11.5546875" style="6" customWidth="1"/>
    <col min="7699" max="7699" width="14.33203125" style="6" customWidth="1"/>
    <col min="7700" max="7700" width="14.44140625" style="6" customWidth="1"/>
    <col min="7701" max="7701" width="16.88671875" style="6" customWidth="1"/>
    <col min="7702" max="7936" width="9.109375" style="6"/>
    <col min="7937" max="7937" width="0" style="6" hidden="1" customWidth="1"/>
    <col min="7938" max="7938" width="65.109375" style="6" customWidth="1"/>
    <col min="7939" max="7939" width="27.5546875" style="6" customWidth="1"/>
    <col min="7940" max="7940" width="20.88671875" style="6" customWidth="1"/>
    <col min="7941" max="7941" width="23.44140625" style="6" customWidth="1"/>
    <col min="7942" max="7942" width="22.88671875" style="6" customWidth="1"/>
    <col min="7943" max="7943" width="21.5546875" style="6" customWidth="1"/>
    <col min="7944" max="7944" width="22.6640625" style="6" customWidth="1"/>
    <col min="7945" max="7945" width="21.5546875" style="6" customWidth="1"/>
    <col min="7946" max="7946" width="22.44140625" style="6" customWidth="1"/>
    <col min="7947" max="7947" width="22.109375" style="6" customWidth="1"/>
    <col min="7948" max="7948" width="22.6640625" style="6" customWidth="1"/>
    <col min="7949" max="7949" width="57.5546875" style="6" customWidth="1"/>
    <col min="7950" max="7950" width="14.5546875" style="6" customWidth="1"/>
    <col min="7951" max="7951" width="13.44140625" style="6" customWidth="1"/>
    <col min="7952" max="7952" width="13.33203125" style="6" customWidth="1"/>
    <col min="7953" max="7953" width="13" style="6" customWidth="1"/>
    <col min="7954" max="7954" width="11.5546875" style="6" customWidth="1"/>
    <col min="7955" max="7955" width="14.33203125" style="6" customWidth="1"/>
    <col min="7956" max="7956" width="14.44140625" style="6" customWidth="1"/>
    <col min="7957" max="7957" width="16.88671875" style="6" customWidth="1"/>
    <col min="7958" max="8192" width="9.109375" style="6"/>
    <col min="8193" max="8193" width="0" style="6" hidden="1" customWidth="1"/>
    <col min="8194" max="8194" width="65.109375" style="6" customWidth="1"/>
    <col min="8195" max="8195" width="27.5546875" style="6" customWidth="1"/>
    <col min="8196" max="8196" width="20.88671875" style="6" customWidth="1"/>
    <col min="8197" max="8197" width="23.44140625" style="6" customWidth="1"/>
    <col min="8198" max="8198" width="22.88671875" style="6" customWidth="1"/>
    <col min="8199" max="8199" width="21.5546875" style="6" customWidth="1"/>
    <col min="8200" max="8200" width="22.6640625" style="6" customWidth="1"/>
    <col min="8201" max="8201" width="21.5546875" style="6" customWidth="1"/>
    <col min="8202" max="8202" width="22.44140625" style="6" customWidth="1"/>
    <col min="8203" max="8203" width="22.109375" style="6" customWidth="1"/>
    <col min="8204" max="8204" width="22.6640625" style="6" customWidth="1"/>
    <col min="8205" max="8205" width="57.5546875" style="6" customWidth="1"/>
    <col min="8206" max="8206" width="14.5546875" style="6" customWidth="1"/>
    <col min="8207" max="8207" width="13.44140625" style="6" customWidth="1"/>
    <col min="8208" max="8208" width="13.33203125" style="6" customWidth="1"/>
    <col min="8209" max="8209" width="13" style="6" customWidth="1"/>
    <col min="8210" max="8210" width="11.5546875" style="6" customWidth="1"/>
    <col min="8211" max="8211" width="14.33203125" style="6" customWidth="1"/>
    <col min="8212" max="8212" width="14.44140625" style="6" customWidth="1"/>
    <col min="8213" max="8213" width="16.88671875" style="6" customWidth="1"/>
    <col min="8214" max="8448" width="9.109375" style="6"/>
    <col min="8449" max="8449" width="0" style="6" hidden="1" customWidth="1"/>
    <col min="8450" max="8450" width="65.109375" style="6" customWidth="1"/>
    <col min="8451" max="8451" width="27.5546875" style="6" customWidth="1"/>
    <col min="8452" max="8452" width="20.88671875" style="6" customWidth="1"/>
    <col min="8453" max="8453" width="23.44140625" style="6" customWidth="1"/>
    <col min="8454" max="8454" width="22.88671875" style="6" customWidth="1"/>
    <col min="8455" max="8455" width="21.5546875" style="6" customWidth="1"/>
    <col min="8456" max="8456" width="22.6640625" style="6" customWidth="1"/>
    <col min="8457" max="8457" width="21.5546875" style="6" customWidth="1"/>
    <col min="8458" max="8458" width="22.44140625" style="6" customWidth="1"/>
    <col min="8459" max="8459" width="22.109375" style="6" customWidth="1"/>
    <col min="8460" max="8460" width="22.6640625" style="6" customWidth="1"/>
    <col min="8461" max="8461" width="57.5546875" style="6" customWidth="1"/>
    <col min="8462" max="8462" width="14.5546875" style="6" customWidth="1"/>
    <col min="8463" max="8463" width="13.44140625" style="6" customWidth="1"/>
    <col min="8464" max="8464" width="13.33203125" style="6" customWidth="1"/>
    <col min="8465" max="8465" width="13" style="6" customWidth="1"/>
    <col min="8466" max="8466" width="11.5546875" style="6" customWidth="1"/>
    <col min="8467" max="8467" width="14.33203125" style="6" customWidth="1"/>
    <col min="8468" max="8468" width="14.44140625" style="6" customWidth="1"/>
    <col min="8469" max="8469" width="16.88671875" style="6" customWidth="1"/>
    <col min="8470" max="8704" width="9.109375" style="6"/>
    <col min="8705" max="8705" width="0" style="6" hidden="1" customWidth="1"/>
    <col min="8706" max="8706" width="65.109375" style="6" customWidth="1"/>
    <col min="8707" max="8707" width="27.5546875" style="6" customWidth="1"/>
    <col min="8708" max="8708" width="20.88671875" style="6" customWidth="1"/>
    <col min="8709" max="8709" width="23.44140625" style="6" customWidth="1"/>
    <col min="8710" max="8710" width="22.88671875" style="6" customWidth="1"/>
    <col min="8711" max="8711" width="21.5546875" style="6" customWidth="1"/>
    <col min="8712" max="8712" width="22.6640625" style="6" customWidth="1"/>
    <col min="8713" max="8713" width="21.5546875" style="6" customWidth="1"/>
    <col min="8714" max="8714" width="22.44140625" style="6" customWidth="1"/>
    <col min="8715" max="8715" width="22.109375" style="6" customWidth="1"/>
    <col min="8716" max="8716" width="22.6640625" style="6" customWidth="1"/>
    <col min="8717" max="8717" width="57.5546875" style="6" customWidth="1"/>
    <col min="8718" max="8718" width="14.5546875" style="6" customWidth="1"/>
    <col min="8719" max="8719" width="13.44140625" style="6" customWidth="1"/>
    <col min="8720" max="8720" width="13.33203125" style="6" customWidth="1"/>
    <col min="8721" max="8721" width="13" style="6" customWidth="1"/>
    <col min="8722" max="8722" width="11.5546875" style="6" customWidth="1"/>
    <col min="8723" max="8723" width="14.33203125" style="6" customWidth="1"/>
    <col min="8724" max="8724" width="14.44140625" style="6" customWidth="1"/>
    <col min="8725" max="8725" width="16.88671875" style="6" customWidth="1"/>
    <col min="8726" max="8960" width="9.109375" style="6"/>
    <col min="8961" max="8961" width="0" style="6" hidden="1" customWidth="1"/>
    <col min="8962" max="8962" width="65.109375" style="6" customWidth="1"/>
    <col min="8963" max="8963" width="27.5546875" style="6" customWidth="1"/>
    <col min="8964" max="8964" width="20.88671875" style="6" customWidth="1"/>
    <col min="8965" max="8965" width="23.44140625" style="6" customWidth="1"/>
    <col min="8966" max="8966" width="22.88671875" style="6" customWidth="1"/>
    <col min="8967" max="8967" width="21.5546875" style="6" customWidth="1"/>
    <col min="8968" max="8968" width="22.6640625" style="6" customWidth="1"/>
    <col min="8969" max="8969" width="21.5546875" style="6" customWidth="1"/>
    <col min="8970" max="8970" width="22.44140625" style="6" customWidth="1"/>
    <col min="8971" max="8971" width="22.109375" style="6" customWidth="1"/>
    <col min="8972" max="8972" width="22.6640625" style="6" customWidth="1"/>
    <col min="8973" max="8973" width="57.5546875" style="6" customWidth="1"/>
    <col min="8974" max="8974" width="14.5546875" style="6" customWidth="1"/>
    <col min="8975" max="8975" width="13.44140625" style="6" customWidth="1"/>
    <col min="8976" max="8976" width="13.33203125" style="6" customWidth="1"/>
    <col min="8977" max="8977" width="13" style="6" customWidth="1"/>
    <col min="8978" max="8978" width="11.5546875" style="6" customWidth="1"/>
    <col min="8979" max="8979" width="14.33203125" style="6" customWidth="1"/>
    <col min="8980" max="8980" width="14.44140625" style="6" customWidth="1"/>
    <col min="8981" max="8981" width="16.88671875" style="6" customWidth="1"/>
    <col min="8982" max="9216" width="9.109375" style="6"/>
    <col min="9217" max="9217" width="0" style="6" hidden="1" customWidth="1"/>
    <col min="9218" max="9218" width="65.109375" style="6" customWidth="1"/>
    <col min="9219" max="9219" width="27.5546875" style="6" customWidth="1"/>
    <col min="9220" max="9220" width="20.88671875" style="6" customWidth="1"/>
    <col min="9221" max="9221" width="23.44140625" style="6" customWidth="1"/>
    <col min="9222" max="9222" width="22.88671875" style="6" customWidth="1"/>
    <col min="9223" max="9223" width="21.5546875" style="6" customWidth="1"/>
    <col min="9224" max="9224" width="22.6640625" style="6" customWidth="1"/>
    <col min="9225" max="9225" width="21.5546875" style="6" customWidth="1"/>
    <col min="9226" max="9226" width="22.44140625" style="6" customWidth="1"/>
    <col min="9227" max="9227" width="22.109375" style="6" customWidth="1"/>
    <col min="9228" max="9228" width="22.6640625" style="6" customWidth="1"/>
    <col min="9229" max="9229" width="57.5546875" style="6" customWidth="1"/>
    <col min="9230" max="9230" width="14.5546875" style="6" customWidth="1"/>
    <col min="9231" max="9231" width="13.44140625" style="6" customWidth="1"/>
    <col min="9232" max="9232" width="13.33203125" style="6" customWidth="1"/>
    <col min="9233" max="9233" width="13" style="6" customWidth="1"/>
    <col min="9234" max="9234" width="11.5546875" style="6" customWidth="1"/>
    <col min="9235" max="9235" width="14.33203125" style="6" customWidth="1"/>
    <col min="9236" max="9236" width="14.44140625" style="6" customWidth="1"/>
    <col min="9237" max="9237" width="16.88671875" style="6" customWidth="1"/>
    <col min="9238" max="9472" width="9.109375" style="6"/>
    <col min="9473" max="9473" width="0" style="6" hidden="1" customWidth="1"/>
    <col min="9474" max="9474" width="65.109375" style="6" customWidth="1"/>
    <col min="9475" max="9475" width="27.5546875" style="6" customWidth="1"/>
    <col min="9476" max="9476" width="20.88671875" style="6" customWidth="1"/>
    <col min="9477" max="9477" width="23.44140625" style="6" customWidth="1"/>
    <col min="9478" max="9478" width="22.88671875" style="6" customWidth="1"/>
    <col min="9479" max="9479" width="21.5546875" style="6" customWidth="1"/>
    <col min="9480" max="9480" width="22.6640625" style="6" customWidth="1"/>
    <col min="9481" max="9481" width="21.5546875" style="6" customWidth="1"/>
    <col min="9482" max="9482" width="22.44140625" style="6" customWidth="1"/>
    <col min="9483" max="9483" width="22.109375" style="6" customWidth="1"/>
    <col min="9484" max="9484" width="22.6640625" style="6" customWidth="1"/>
    <col min="9485" max="9485" width="57.5546875" style="6" customWidth="1"/>
    <col min="9486" max="9486" width="14.5546875" style="6" customWidth="1"/>
    <col min="9487" max="9487" width="13.44140625" style="6" customWidth="1"/>
    <col min="9488" max="9488" width="13.33203125" style="6" customWidth="1"/>
    <col min="9489" max="9489" width="13" style="6" customWidth="1"/>
    <col min="9490" max="9490" width="11.5546875" style="6" customWidth="1"/>
    <col min="9491" max="9491" width="14.33203125" style="6" customWidth="1"/>
    <col min="9492" max="9492" width="14.44140625" style="6" customWidth="1"/>
    <col min="9493" max="9493" width="16.88671875" style="6" customWidth="1"/>
    <col min="9494" max="9728" width="9.109375" style="6"/>
    <col min="9729" max="9729" width="0" style="6" hidden="1" customWidth="1"/>
    <col min="9730" max="9730" width="65.109375" style="6" customWidth="1"/>
    <col min="9731" max="9731" width="27.5546875" style="6" customWidth="1"/>
    <col min="9732" max="9732" width="20.88671875" style="6" customWidth="1"/>
    <col min="9733" max="9733" width="23.44140625" style="6" customWidth="1"/>
    <col min="9734" max="9734" width="22.88671875" style="6" customWidth="1"/>
    <col min="9735" max="9735" width="21.5546875" style="6" customWidth="1"/>
    <col min="9736" max="9736" width="22.6640625" style="6" customWidth="1"/>
    <col min="9737" max="9737" width="21.5546875" style="6" customWidth="1"/>
    <col min="9738" max="9738" width="22.44140625" style="6" customWidth="1"/>
    <col min="9739" max="9739" width="22.109375" style="6" customWidth="1"/>
    <col min="9740" max="9740" width="22.6640625" style="6" customWidth="1"/>
    <col min="9741" max="9741" width="57.5546875" style="6" customWidth="1"/>
    <col min="9742" max="9742" width="14.5546875" style="6" customWidth="1"/>
    <col min="9743" max="9743" width="13.44140625" style="6" customWidth="1"/>
    <col min="9744" max="9744" width="13.33203125" style="6" customWidth="1"/>
    <col min="9745" max="9745" width="13" style="6" customWidth="1"/>
    <col min="9746" max="9746" width="11.5546875" style="6" customWidth="1"/>
    <col min="9747" max="9747" width="14.33203125" style="6" customWidth="1"/>
    <col min="9748" max="9748" width="14.44140625" style="6" customWidth="1"/>
    <col min="9749" max="9749" width="16.88671875" style="6" customWidth="1"/>
    <col min="9750" max="9984" width="9.109375" style="6"/>
    <col min="9985" max="9985" width="0" style="6" hidden="1" customWidth="1"/>
    <col min="9986" max="9986" width="65.109375" style="6" customWidth="1"/>
    <col min="9987" max="9987" width="27.5546875" style="6" customWidth="1"/>
    <col min="9988" max="9988" width="20.88671875" style="6" customWidth="1"/>
    <col min="9989" max="9989" width="23.44140625" style="6" customWidth="1"/>
    <col min="9990" max="9990" width="22.88671875" style="6" customWidth="1"/>
    <col min="9991" max="9991" width="21.5546875" style="6" customWidth="1"/>
    <col min="9992" max="9992" width="22.6640625" style="6" customWidth="1"/>
    <col min="9993" max="9993" width="21.5546875" style="6" customWidth="1"/>
    <col min="9994" max="9994" width="22.44140625" style="6" customWidth="1"/>
    <col min="9995" max="9995" width="22.109375" style="6" customWidth="1"/>
    <col min="9996" max="9996" width="22.6640625" style="6" customWidth="1"/>
    <col min="9997" max="9997" width="57.5546875" style="6" customWidth="1"/>
    <col min="9998" max="9998" width="14.5546875" style="6" customWidth="1"/>
    <col min="9999" max="9999" width="13.44140625" style="6" customWidth="1"/>
    <col min="10000" max="10000" width="13.33203125" style="6" customWidth="1"/>
    <col min="10001" max="10001" width="13" style="6" customWidth="1"/>
    <col min="10002" max="10002" width="11.5546875" style="6" customWidth="1"/>
    <col min="10003" max="10003" width="14.33203125" style="6" customWidth="1"/>
    <col min="10004" max="10004" width="14.44140625" style="6" customWidth="1"/>
    <col min="10005" max="10005" width="16.88671875" style="6" customWidth="1"/>
    <col min="10006" max="10240" width="9.109375" style="6"/>
    <col min="10241" max="10241" width="0" style="6" hidden="1" customWidth="1"/>
    <col min="10242" max="10242" width="65.109375" style="6" customWidth="1"/>
    <col min="10243" max="10243" width="27.5546875" style="6" customWidth="1"/>
    <col min="10244" max="10244" width="20.88671875" style="6" customWidth="1"/>
    <col min="10245" max="10245" width="23.44140625" style="6" customWidth="1"/>
    <col min="10246" max="10246" width="22.88671875" style="6" customWidth="1"/>
    <col min="10247" max="10247" width="21.5546875" style="6" customWidth="1"/>
    <col min="10248" max="10248" width="22.6640625" style="6" customWidth="1"/>
    <col min="10249" max="10249" width="21.5546875" style="6" customWidth="1"/>
    <col min="10250" max="10250" width="22.44140625" style="6" customWidth="1"/>
    <col min="10251" max="10251" width="22.109375" style="6" customWidth="1"/>
    <col min="10252" max="10252" width="22.6640625" style="6" customWidth="1"/>
    <col min="10253" max="10253" width="57.5546875" style="6" customWidth="1"/>
    <col min="10254" max="10254" width="14.5546875" style="6" customWidth="1"/>
    <col min="10255" max="10255" width="13.44140625" style="6" customWidth="1"/>
    <col min="10256" max="10256" width="13.33203125" style="6" customWidth="1"/>
    <col min="10257" max="10257" width="13" style="6" customWidth="1"/>
    <col min="10258" max="10258" width="11.5546875" style="6" customWidth="1"/>
    <col min="10259" max="10259" width="14.33203125" style="6" customWidth="1"/>
    <col min="10260" max="10260" width="14.44140625" style="6" customWidth="1"/>
    <col min="10261" max="10261" width="16.88671875" style="6" customWidth="1"/>
    <col min="10262" max="10496" width="9.109375" style="6"/>
    <col min="10497" max="10497" width="0" style="6" hidden="1" customWidth="1"/>
    <col min="10498" max="10498" width="65.109375" style="6" customWidth="1"/>
    <col min="10499" max="10499" width="27.5546875" style="6" customWidth="1"/>
    <col min="10500" max="10500" width="20.88671875" style="6" customWidth="1"/>
    <col min="10501" max="10501" width="23.44140625" style="6" customWidth="1"/>
    <col min="10502" max="10502" width="22.88671875" style="6" customWidth="1"/>
    <col min="10503" max="10503" width="21.5546875" style="6" customWidth="1"/>
    <col min="10504" max="10504" width="22.6640625" style="6" customWidth="1"/>
    <col min="10505" max="10505" width="21.5546875" style="6" customWidth="1"/>
    <col min="10506" max="10506" width="22.44140625" style="6" customWidth="1"/>
    <col min="10507" max="10507" width="22.109375" style="6" customWidth="1"/>
    <col min="10508" max="10508" width="22.6640625" style="6" customWidth="1"/>
    <col min="10509" max="10509" width="57.5546875" style="6" customWidth="1"/>
    <col min="10510" max="10510" width="14.5546875" style="6" customWidth="1"/>
    <col min="10511" max="10511" width="13.44140625" style="6" customWidth="1"/>
    <col min="10512" max="10512" width="13.33203125" style="6" customWidth="1"/>
    <col min="10513" max="10513" width="13" style="6" customWidth="1"/>
    <col min="10514" max="10514" width="11.5546875" style="6" customWidth="1"/>
    <col min="10515" max="10515" width="14.33203125" style="6" customWidth="1"/>
    <col min="10516" max="10516" width="14.44140625" style="6" customWidth="1"/>
    <col min="10517" max="10517" width="16.88671875" style="6" customWidth="1"/>
    <col min="10518" max="10752" width="9.109375" style="6"/>
    <col min="10753" max="10753" width="0" style="6" hidden="1" customWidth="1"/>
    <col min="10754" max="10754" width="65.109375" style="6" customWidth="1"/>
    <col min="10755" max="10755" width="27.5546875" style="6" customWidth="1"/>
    <col min="10756" max="10756" width="20.88671875" style="6" customWidth="1"/>
    <col min="10757" max="10757" width="23.44140625" style="6" customWidth="1"/>
    <col min="10758" max="10758" width="22.88671875" style="6" customWidth="1"/>
    <col min="10759" max="10759" width="21.5546875" style="6" customWidth="1"/>
    <col min="10760" max="10760" width="22.6640625" style="6" customWidth="1"/>
    <col min="10761" max="10761" width="21.5546875" style="6" customWidth="1"/>
    <col min="10762" max="10762" width="22.44140625" style="6" customWidth="1"/>
    <col min="10763" max="10763" width="22.109375" style="6" customWidth="1"/>
    <col min="10764" max="10764" width="22.6640625" style="6" customWidth="1"/>
    <col min="10765" max="10765" width="57.5546875" style="6" customWidth="1"/>
    <col min="10766" max="10766" width="14.5546875" style="6" customWidth="1"/>
    <col min="10767" max="10767" width="13.44140625" style="6" customWidth="1"/>
    <col min="10768" max="10768" width="13.33203125" style="6" customWidth="1"/>
    <col min="10769" max="10769" width="13" style="6" customWidth="1"/>
    <col min="10770" max="10770" width="11.5546875" style="6" customWidth="1"/>
    <col min="10771" max="10771" width="14.33203125" style="6" customWidth="1"/>
    <col min="10772" max="10772" width="14.44140625" style="6" customWidth="1"/>
    <col min="10773" max="10773" width="16.88671875" style="6" customWidth="1"/>
    <col min="10774" max="11008" width="9.109375" style="6"/>
    <col min="11009" max="11009" width="0" style="6" hidden="1" customWidth="1"/>
    <col min="11010" max="11010" width="65.109375" style="6" customWidth="1"/>
    <col min="11011" max="11011" width="27.5546875" style="6" customWidth="1"/>
    <col min="11012" max="11012" width="20.88671875" style="6" customWidth="1"/>
    <col min="11013" max="11013" width="23.44140625" style="6" customWidth="1"/>
    <col min="11014" max="11014" width="22.88671875" style="6" customWidth="1"/>
    <col min="11015" max="11015" width="21.5546875" style="6" customWidth="1"/>
    <col min="11016" max="11016" width="22.6640625" style="6" customWidth="1"/>
    <col min="11017" max="11017" width="21.5546875" style="6" customWidth="1"/>
    <col min="11018" max="11018" width="22.44140625" style="6" customWidth="1"/>
    <col min="11019" max="11019" width="22.109375" style="6" customWidth="1"/>
    <col min="11020" max="11020" width="22.6640625" style="6" customWidth="1"/>
    <col min="11021" max="11021" width="57.5546875" style="6" customWidth="1"/>
    <col min="11022" max="11022" width="14.5546875" style="6" customWidth="1"/>
    <col min="11023" max="11023" width="13.44140625" style="6" customWidth="1"/>
    <col min="11024" max="11024" width="13.33203125" style="6" customWidth="1"/>
    <col min="11025" max="11025" width="13" style="6" customWidth="1"/>
    <col min="11026" max="11026" width="11.5546875" style="6" customWidth="1"/>
    <col min="11027" max="11027" width="14.33203125" style="6" customWidth="1"/>
    <col min="11028" max="11028" width="14.44140625" style="6" customWidth="1"/>
    <col min="11029" max="11029" width="16.88671875" style="6" customWidth="1"/>
    <col min="11030" max="11264" width="9.109375" style="6"/>
    <col min="11265" max="11265" width="0" style="6" hidden="1" customWidth="1"/>
    <col min="11266" max="11266" width="65.109375" style="6" customWidth="1"/>
    <col min="11267" max="11267" width="27.5546875" style="6" customWidth="1"/>
    <col min="11268" max="11268" width="20.88671875" style="6" customWidth="1"/>
    <col min="11269" max="11269" width="23.44140625" style="6" customWidth="1"/>
    <col min="11270" max="11270" width="22.88671875" style="6" customWidth="1"/>
    <col min="11271" max="11271" width="21.5546875" style="6" customWidth="1"/>
    <col min="11272" max="11272" width="22.6640625" style="6" customWidth="1"/>
    <col min="11273" max="11273" width="21.5546875" style="6" customWidth="1"/>
    <col min="11274" max="11274" width="22.44140625" style="6" customWidth="1"/>
    <col min="11275" max="11275" width="22.109375" style="6" customWidth="1"/>
    <col min="11276" max="11276" width="22.6640625" style="6" customWidth="1"/>
    <col min="11277" max="11277" width="57.5546875" style="6" customWidth="1"/>
    <col min="11278" max="11278" width="14.5546875" style="6" customWidth="1"/>
    <col min="11279" max="11279" width="13.44140625" style="6" customWidth="1"/>
    <col min="11280" max="11280" width="13.33203125" style="6" customWidth="1"/>
    <col min="11281" max="11281" width="13" style="6" customWidth="1"/>
    <col min="11282" max="11282" width="11.5546875" style="6" customWidth="1"/>
    <col min="11283" max="11283" width="14.33203125" style="6" customWidth="1"/>
    <col min="11284" max="11284" width="14.44140625" style="6" customWidth="1"/>
    <col min="11285" max="11285" width="16.88671875" style="6" customWidth="1"/>
    <col min="11286" max="11520" width="9.109375" style="6"/>
    <col min="11521" max="11521" width="0" style="6" hidden="1" customWidth="1"/>
    <col min="11522" max="11522" width="65.109375" style="6" customWidth="1"/>
    <col min="11523" max="11523" width="27.5546875" style="6" customWidth="1"/>
    <col min="11524" max="11524" width="20.88671875" style="6" customWidth="1"/>
    <col min="11525" max="11525" width="23.44140625" style="6" customWidth="1"/>
    <col min="11526" max="11526" width="22.88671875" style="6" customWidth="1"/>
    <col min="11527" max="11527" width="21.5546875" style="6" customWidth="1"/>
    <col min="11528" max="11528" width="22.6640625" style="6" customWidth="1"/>
    <col min="11529" max="11529" width="21.5546875" style="6" customWidth="1"/>
    <col min="11530" max="11530" width="22.44140625" style="6" customWidth="1"/>
    <col min="11531" max="11531" width="22.109375" style="6" customWidth="1"/>
    <col min="11532" max="11532" width="22.6640625" style="6" customWidth="1"/>
    <col min="11533" max="11533" width="57.5546875" style="6" customWidth="1"/>
    <col min="11534" max="11534" width="14.5546875" style="6" customWidth="1"/>
    <col min="11535" max="11535" width="13.44140625" style="6" customWidth="1"/>
    <col min="11536" max="11536" width="13.33203125" style="6" customWidth="1"/>
    <col min="11537" max="11537" width="13" style="6" customWidth="1"/>
    <col min="11538" max="11538" width="11.5546875" style="6" customWidth="1"/>
    <col min="11539" max="11539" width="14.33203125" style="6" customWidth="1"/>
    <col min="11540" max="11540" width="14.44140625" style="6" customWidth="1"/>
    <col min="11541" max="11541" width="16.88671875" style="6" customWidth="1"/>
    <col min="11542" max="11776" width="9.109375" style="6"/>
    <col min="11777" max="11777" width="0" style="6" hidden="1" customWidth="1"/>
    <col min="11778" max="11778" width="65.109375" style="6" customWidth="1"/>
    <col min="11779" max="11779" width="27.5546875" style="6" customWidth="1"/>
    <col min="11780" max="11780" width="20.88671875" style="6" customWidth="1"/>
    <col min="11781" max="11781" width="23.44140625" style="6" customWidth="1"/>
    <col min="11782" max="11782" width="22.88671875" style="6" customWidth="1"/>
    <col min="11783" max="11783" width="21.5546875" style="6" customWidth="1"/>
    <col min="11784" max="11784" width="22.6640625" style="6" customWidth="1"/>
    <col min="11785" max="11785" width="21.5546875" style="6" customWidth="1"/>
    <col min="11786" max="11786" width="22.44140625" style="6" customWidth="1"/>
    <col min="11787" max="11787" width="22.109375" style="6" customWidth="1"/>
    <col min="11788" max="11788" width="22.6640625" style="6" customWidth="1"/>
    <col min="11789" max="11789" width="57.5546875" style="6" customWidth="1"/>
    <col min="11790" max="11790" width="14.5546875" style="6" customWidth="1"/>
    <col min="11791" max="11791" width="13.44140625" style="6" customWidth="1"/>
    <col min="11792" max="11792" width="13.33203125" style="6" customWidth="1"/>
    <col min="11793" max="11793" width="13" style="6" customWidth="1"/>
    <col min="11794" max="11794" width="11.5546875" style="6" customWidth="1"/>
    <col min="11795" max="11795" width="14.33203125" style="6" customWidth="1"/>
    <col min="11796" max="11796" width="14.44140625" style="6" customWidth="1"/>
    <col min="11797" max="11797" width="16.88671875" style="6" customWidth="1"/>
    <col min="11798" max="12032" width="9.109375" style="6"/>
    <col min="12033" max="12033" width="0" style="6" hidden="1" customWidth="1"/>
    <col min="12034" max="12034" width="65.109375" style="6" customWidth="1"/>
    <col min="12035" max="12035" width="27.5546875" style="6" customWidth="1"/>
    <col min="12036" max="12036" width="20.88671875" style="6" customWidth="1"/>
    <col min="12037" max="12037" width="23.44140625" style="6" customWidth="1"/>
    <col min="12038" max="12038" width="22.88671875" style="6" customWidth="1"/>
    <col min="12039" max="12039" width="21.5546875" style="6" customWidth="1"/>
    <col min="12040" max="12040" width="22.6640625" style="6" customWidth="1"/>
    <col min="12041" max="12041" width="21.5546875" style="6" customWidth="1"/>
    <col min="12042" max="12042" width="22.44140625" style="6" customWidth="1"/>
    <col min="12043" max="12043" width="22.109375" style="6" customWidth="1"/>
    <col min="12044" max="12044" width="22.6640625" style="6" customWidth="1"/>
    <col min="12045" max="12045" width="57.5546875" style="6" customWidth="1"/>
    <col min="12046" max="12046" width="14.5546875" style="6" customWidth="1"/>
    <col min="12047" max="12047" width="13.44140625" style="6" customWidth="1"/>
    <col min="12048" max="12048" width="13.33203125" style="6" customWidth="1"/>
    <col min="12049" max="12049" width="13" style="6" customWidth="1"/>
    <col min="12050" max="12050" width="11.5546875" style="6" customWidth="1"/>
    <col min="12051" max="12051" width="14.33203125" style="6" customWidth="1"/>
    <col min="12052" max="12052" width="14.44140625" style="6" customWidth="1"/>
    <col min="12053" max="12053" width="16.88671875" style="6" customWidth="1"/>
    <col min="12054" max="12288" width="9.109375" style="6"/>
    <col min="12289" max="12289" width="0" style="6" hidden="1" customWidth="1"/>
    <col min="12290" max="12290" width="65.109375" style="6" customWidth="1"/>
    <col min="12291" max="12291" width="27.5546875" style="6" customWidth="1"/>
    <col min="12292" max="12292" width="20.88671875" style="6" customWidth="1"/>
    <col min="12293" max="12293" width="23.44140625" style="6" customWidth="1"/>
    <col min="12294" max="12294" width="22.88671875" style="6" customWidth="1"/>
    <col min="12295" max="12295" width="21.5546875" style="6" customWidth="1"/>
    <col min="12296" max="12296" width="22.6640625" style="6" customWidth="1"/>
    <col min="12297" max="12297" width="21.5546875" style="6" customWidth="1"/>
    <col min="12298" max="12298" width="22.44140625" style="6" customWidth="1"/>
    <col min="12299" max="12299" width="22.109375" style="6" customWidth="1"/>
    <col min="12300" max="12300" width="22.6640625" style="6" customWidth="1"/>
    <col min="12301" max="12301" width="57.5546875" style="6" customWidth="1"/>
    <col min="12302" max="12302" width="14.5546875" style="6" customWidth="1"/>
    <col min="12303" max="12303" width="13.44140625" style="6" customWidth="1"/>
    <col min="12304" max="12304" width="13.33203125" style="6" customWidth="1"/>
    <col min="12305" max="12305" width="13" style="6" customWidth="1"/>
    <col min="12306" max="12306" width="11.5546875" style="6" customWidth="1"/>
    <col min="12307" max="12307" width="14.33203125" style="6" customWidth="1"/>
    <col min="12308" max="12308" width="14.44140625" style="6" customWidth="1"/>
    <col min="12309" max="12309" width="16.88671875" style="6" customWidth="1"/>
    <col min="12310" max="12544" width="9.109375" style="6"/>
    <col min="12545" max="12545" width="0" style="6" hidden="1" customWidth="1"/>
    <col min="12546" max="12546" width="65.109375" style="6" customWidth="1"/>
    <col min="12547" max="12547" width="27.5546875" style="6" customWidth="1"/>
    <col min="12548" max="12548" width="20.88671875" style="6" customWidth="1"/>
    <col min="12549" max="12549" width="23.44140625" style="6" customWidth="1"/>
    <col min="12550" max="12550" width="22.88671875" style="6" customWidth="1"/>
    <col min="12551" max="12551" width="21.5546875" style="6" customWidth="1"/>
    <col min="12552" max="12552" width="22.6640625" style="6" customWidth="1"/>
    <col min="12553" max="12553" width="21.5546875" style="6" customWidth="1"/>
    <col min="12554" max="12554" width="22.44140625" style="6" customWidth="1"/>
    <col min="12555" max="12555" width="22.109375" style="6" customWidth="1"/>
    <col min="12556" max="12556" width="22.6640625" style="6" customWidth="1"/>
    <col min="12557" max="12557" width="57.5546875" style="6" customWidth="1"/>
    <col min="12558" max="12558" width="14.5546875" style="6" customWidth="1"/>
    <col min="12559" max="12559" width="13.44140625" style="6" customWidth="1"/>
    <col min="12560" max="12560" width="13.33203125" style="6" customWidth="1"/>
    <col min="12561" max="12561" width="13" style="6" customWidth="1"/>
    <col min="12562" max="12562" width="11.5546875" style="6" customWidth="1"/>
    <col min="12563" max="12563" width="14.33203125" style="6" customWidth="1"/>
    <col min="12564" max="12564" width="14.44140625" style="6" customWidth="1"/>
    <col min="12565" max="12565" width="16.88671875" style="6" customWidth="1"/>
    <col min="12566" max="12800" width="9.109375" style="6"/>
    <col min="12801" max="12801" width="0" style="6" hidden="1" customWidth="1"/>
    <col min="12802" max="12802" width="65.109375" style="6" customWidth="1"/>
    <col min="12803" max="12803" width="27.5546875" style="6" customWidth="1"/>
    <col min="12804" max="12804" width="20.88671875" style="6" customWidth="1"/>
    <col min="12805" max="12805" width="23.44140625" style="6" customWidth="1"/>
    <col min="12806" max="12806" width="22.88671875" style="6" customWidth="1"/>
    <col min="12807" max="12807" width="21.5546875" style="6" customWidth="1"/>
    <col min="12808" max="12808" width="22.6640625" style="6" customWidth="1"/>
    <col min="12809" max="12809" width="21.5546875" style="6" customWidth="1"/>
    <col min="12810" max="12810" width="22.44140625" style="6" customWidth="1"/>
    <col min="12811" max="12811" width="22.109375" style="6" customWidth="1"/>
    <col min="12812" max="12812" width="22.6640625" style="6" customWidth="1"/>
    <col min="12813" max="12813" width="57.5546875" style="6" customWidth="1"/>
    <col min="12814" max="12814" width="14.5546875" style="6" customWidth="1"/>
    <col min="12815" max="12815" width="13.44140625" style="6" customWidth="1"/>
    <col min="12816" max="12816" width="13.33203125" style="6" customWidth="1"/>
    <col min="12817" max="12817" width="13" style="6" customWidth="1"/>
    <col min="12818" max="12818" width="11.5546875" style="6" customWidth="1"/>
    <col min="12819" max="12819" width="14.33203125" style="6" customWidth="1"/>
    <col min="12820" max="12820" width="14.44140625" style="6" customWidth="1"/>
    <col min="12821" max="12821" width="16.88671875" style="6" customWidth="1"/>
    <col min="12822" max="13056" width="9.109375" style="6"/>
    <col min="13057" max="13057" width="0" style="6" hidden="1" customWidth="1"/>
    <col min="13058" max="13058" width="65.109375" style="6" customWidth="1"/>
    <col min="13059" max="13059" width="27.5546875" style="6" customWidth="1"/>
    <col min="13060" max="13060" width="20.88671875" style="6" customWidth="1"/>
    <col min="13061" max="13061" width="23.44140625" style="6" customWidth="1"/>
    <col min="13062" max="13062" width="22.88671875" style="6" customWidth="1"/>
    <col min="13063" max="13063" width="21.5546875" style="6" customWidth="1"/>
    <col min="13064" max="13064" width="22.6640625" style="6" customWidth="1"/>
    <col min="13065" max="13065" width="21.5546875" style="6" customWidth="1"/>
    <col min="13066" max="13066" width="22.44140625" style="6" customWidth="1"/>
    <col min="13067" max="13067" width="22.109375" style="6" customWidth="1"/>
    <col min="13068" max="13068" width="22.6640625" style="6" customWidth="1"/>
    <col min="13069" max="13069" width="57.5546875" style="6" customWidth="1"/>
    <col min="13070" max="13070" width="14.5546875" style="6" customWidth="1"/>
    <col min="13071" max="13071" width="13.44140625" style="6" customWidth="1"/>
    <col min="13072" max="13072" width="13.33203125" style="6" customWidth="1"/>
    <col min="13073" max="13073" width="13" style="6" customWidth="1"/>
    <col min="13074" max="13074" width="11.5546875" style="6" customWidth="1"/>
    <col min="13075" max="13075" width="14.33203125" style="6" customWidth="1"/>
    <col min="13076" max="13076" width="14.44140625" style="6" customWidth="1"/>
    <col min="13077" max="13077" width="16.88671875" style="6" customWidth="1"/>
    <col min="13078" max="13312" width="9.109375" style="6"/>
    <col min="13313" max="13313" width="0" style="6" hidden="1" customWidth="1"/>
    <col min="13314" max="13314" width="65.109375" style="6" customWidth="1"/>
    <col min="13315" max="13315" width="27.5546875" style="6" customWidth="1"/>
    <col min="13316" max="13316" width="20.88671875" style="6" customWidth="1"/>
    <col min="13317" max="13317" width="23.44140625" style="6" customWidth="1"/>
    <col min="13318" max="13318" width="22.88671875" style="6" customWidth="1"/>
    <col min="13319" max="13319" width="21.5546875" style="6" customWidth="1"/>
    <col min="13320" max="13320" width="22.6640625" style="6" customWidth="1"/>
    <col min="13321" max="13321" width="21.5546875" style="6" customWidth="1"/>
    <col min="13322" max="13322" width="22.44140625" style="6" customWidth="1"/>
    <col min="13323" max="13323" width="22.109375" style="6" customWidth="1"/>
    <col min="13324" max="13324" width="22.6640625" style="6" customWidth="1"/>
    <col min="13325" max="13325" width="57.5546875" style="6" customWidth="1"/>
    <col min="13326" max="13326" width="14.5546875" style="6" customWidth="1"/>
    <col min="13327" max="13327" width="13.44140625" style="6" customWidth="1"/>
    <col min="13328" max="13328" width="13.33203125" style="6" customWidth="1"/>
    <col min="13329" max="13329" width="13" style="6" customWidth="1"/>
    <col min="13330" max="13330" width="11.5546875" style="6" customWidth="1"/>
    <col min="13331" max="13331" width="14.33203125" style="6" customWidth="1"/>
    <col min="13332" max="13332" width="14.44140625" style="6" customWidth="1"/>
    <col min="13333" max="13333" width="16.88671875" style="6" customWidth="1"/>
    <col min="13334" max="13568" width="9.109375" style="6"/>
    <col min="13569" max="13569" width="0" style="6" hidden="1" customWidth="1"/>
    <col min="13570" max="13570" width="65.109375" style="6" customWidth="1"/>
    <col min="13571" max="13571" width="27.5546875" style="6" customWidth="1"/>
    <col min="13572" max="13572" width="20.88671875" style="6" customWidth="1"/>
    <col min="13573" max="13573" width="23.44140625" style="6" customWidth="1"/>
    <col min="13574" max="13574" width="22.88671875" style="6" customWidth="1"/>
    <col min="13575" max="13575" width="21.5546875" style="6" customWidth="1"/>
    <col min="13576" max="13576" width="22.6640625" style="6" customWidth="1"/>
    <col min="13577" max="13577" width="21.5546875" style="6" customWidth="1"/>
    <col min="13578" max="13578" width="22.44140625" style="6" customWidth="1"/>
    <col min="13579" max="13579" width="22.109375" style="6" customWidth="1"/>
    <col min="13580" max="13580" width="22.6640625" style="6" customWidth="1"/>
    <col min="13581" max="13581" width="57.5546875" style="6" customWidth="1"/>
    <col min="13582" max="13582" width="14.5546875" style="6" customWidth="1"/>
    <col min="13583" max="13583" width="13.44140625" style="6" customWidth="1"/>
    <col min="13584" max="13584" width="13.33203125" style="6" customWidth="1"/>
    <col min="13585" max="13585" width="13" style="6" customWidth="1"/>
    <col min="13586" max="13586" width="11.5546875" style="6" customWidth="1"/>
    <col min="13587" max="13587" width="14.33203125" style="6" customWidth="1"/>
    <col min="13588" max="13588" width="14.44140625" style="6" customWidth="1"/>
    <col min="13589" max="13589" width="16.88671875" style="6" customWidth="1"/>
    <col min="13590" max="13824" width="9.109375" style="6"/>
    <col min="13825" max="13825" width="0" style="6" hidden="1" customWidth="1"/>
    <col min="13826" max="13826" width="65.109375" style="6" customWidth="1"/>
    <col min="13827" max="13827" width="27.5546875" style="6" customWidth="1"/>
    <col min="13828" max="13828" width="20.88671875" style="6" customWidth="1"/>
    <col min="13829" max="13829" width="23.44140625" style="6" customWidth="1"/>
    <col min="13830" max="13830" width="22.88671875" style="6" customWidth="1"/>
    <col min="13831" max="13831" width="21.5546875" style="6" customWidth="1"/>
    <col min="13832" max="13832" width="22.6640625" style="6" customWidth="1"/>
    <col min="13833" max="13833" width="21.5546875" style="6" customWidth="1"/>
    <col min="13834" max="13834" width="22.44140625" style="6" customWidth="1"/>
    <col min="13835" max="13835" width="22.109375" style="6" customWidth="1"/>
    <col min="13836" max="13836" width="22.6640625" style="6" customWidth="1"/>
    <col min="13837" max="13837" width="57.5546875" style="6" customWidth="1"/>
    <col min="13838" max="13838" width="14.5546875" style="6" customWidth="1"/>
    <col min="13839" max="13839" width="13.44140625" style="6" customWidth="1"/>
    <col min="13840" max="13840" width="13.33203125" style="6" customWidth="1"/>
    <col min="13841" max="13841" width="13" style="6" customWidth="1"/>
    <col min="13842" max="13842" width="11.5546875" style="6" customWidth="1"/>
    <col min="13843" max="13843" width="14.33203125" style="6" customWidth="1"/>
    <col min="13844" max="13844" width="14.44140625" style="6" customWidth="1"/>
    <col min="13845" max="13845" width="16.88671875" style="6" customWidth="1"/>
    <col min="13846" max="14080" width="9.109375" style="6"/>
    <col min="14081" max="14081" width="0" style="6" hidden="1" customWidth="1"/>
    <col min="14082" max="14082" width="65.109375" style="6" customWidth="1"/>
    <col min="14083" max="14083" width="27.5546875" style="6" customWidth="1"/>
    <col min="14084" max="14084" width="20.88671875" style="6" customWidth="1"/>
    <col min="14085" max="14085" width="23.44140625" style="6" customWidth="1"/>
    <col min="14086" max="14086" width="22.88671875" style="6" customWidth="1"/>
    <col min="14087" max="14087" width="21.5546875" style="6" customWidth="1"/>
    <col min="14088" max="14088" width="22.6640625" style="6" customWidth="1"/>
    <col min="14089" max="14089" width="21.5546875" style="6" customWidth="1"/>
    <col min="14090" max="14090" width="22.44140625" style="6" customWidth="1"/>
    <col min="14091" max="14091" width="22.109375" style="6" customWidth="1"/>
    <col min="14092" max="14092" width="22.6640625" style="6" customWidth="1"/>
    <col min="14093" max="14093" width="57.5546875" style="6" customWidth="1"/>
    <col min="14094" max="14094" width="14.5546875" style="6" customWidth="1"/>
    <col min="14095" max="14095" width="13.44140625" style="6" customWidth="1"/>
    <col min="14096" max="14096" width="13.33203125" style="6" customWidth="1"/>
    <col min="14097" max="14097" width="13" style="6" customWidth="1"/>
    <col min="14098" max="14098" width="11.5546875" style="6" customWidth="1"/>
    <col min="14099" max="14099" width="14.33203125" style="6" customWidth="1"/>
    <col min="14100" max="14100" width="14.44140625" style="6" customWidth="1"/>
    <col min="14101" max="14101" width="16.88671875" style="6" customWidth="1"/>
    <col min="14102" max="14336" width="9.109375" style="6"/>
    <col min="14337" max="14337" width="0" style="6" hidden="1" customWidth="1"/>
    <col min="14338" max="14338" width="65.109375" style="6" customWidth="1"/>
    <col min="14339" max="14339" width="27.5546875" style="6" customWidth="1"/>
    <col min="14340" max="14340" width="20.88671875" style="6" customWidth="1"/>
    <col min="14341" max="14341" width="23.44140625" style="6" customWidth="1"/>
    <col min="14342" max="14342" width="22.88671875" style="6" customWidth="1"/>
    <col min="14343" max="14343" width="21.5546875" style="6" customWidth="1"/>
    <col min="14344" max="14344" width="22.6640625" style="6" customWidth="1"/>
    <col min="14345" max="14345" width="21.5546875" style="6" customWidth="1"/>
    <col min="14346" max="14346" width="22.44140625" style="6" customWidth="1"/>
    <col min="14347" max="14347" width="22.109375" style="6" customWidth="1"/>
    <col min="14348" max="14348" width="22.6640625" style="6" customWidth="1"/>
    <col min="14349" max="14349" width="57.5546875" style="6" customWidth="1"/>
    <col min="14350" max="14350" width="14.5546875" style="6" customWidth="1"/>
    <col min="14351" max="14351" width="13.44140625" style="6" customWidth="1"/>
    <col min="14352" max="14352" width="13.33203125" style="6" customWidth="1"/>
    <col min="14353" max="14353" width="13" style="6" customWidth="1"/>
    <col min="14354" max="14354" width="11.5546875" style="6" customWidth="1"/>
    <col min="14355" max="14355" width="14.33203125" style="6" customWidth="1"/>
    <col min="14356" max="14356" width="14.44140625" style="6" customWidth="1"/>
    <col min="14357" max="14357" width="16.88671875" style="6" customWidth="1"/>
    <col min="14358" max="14592" width="9.109375" style="6"/>
    <col min="14593" max="14593" width="0" style="6" hidden="1" customWidth="1"/>
    <col min="14594" max="14594" width="65.109375" style="6" customWidth="1"/>
    <col min="14595" max="14595" width="27.5546875" style="6" customWidth="1"/>
    <col min="14596" max="14596" width="20.88671875" style="6" customWidth="1"/>
    <col min="14597" max="14597" width="23.44140625" style="6" customWidth="1"/>
    <col min="14598" max="14598" width="22.88671875" style="6" customWidth="1"/>
    <col min="14599" max="14599" width="21.5546875" style="6" customWidth="1"/>
    <col min="14600" max="14600" width="22.6640625" style="6" customWidth="1"/>
    <col min="14601" max="14601" width="21.5546875" style="6" customWidth="1"/>
    <col min="14602" max="14602" width="22.44140625" style="6" customWidth="1"/>
    <col min="14603" max="14603" width="22.109375" style="6" customWidth="1"/>
    <col min="14604" max="14604" width="22.6640625" style="6" customWidth="1"/>
    <col min="14605" max="14605" width="57.5546875" style="6" customWidth="1"/>
    <col min="14606" max="14606" width="14.5546875" style="6" customWidth="1"/>
    <col min="14607" max="14607" width="13.44140625" style="6" customWidth="1"/>
    <col min="14608" max="14608" width="13.33203125" style="6" customWidth="1"/>
    <col min="14609" max="14609" width="13" style="6" customWidth="1"/>
    <col min="14610" max="14610" width="11.5546875" style="6" customWidth="1"/>
    <col min="14611" max="14611" width="14.33203125" style="6" customWidth="1"/>
    <col min="14612" max="14612" width="14.44140625" style="6" customWidth="1"/>
    <col min="14613" max="14613" width="16.88671875" style="6" customWidth="1"/>
    <col min="14614" max="14848" width="9.109375" style="6"/>
    <col min="14849" max="14849" width="0" style="6" hidden="1" customWidth="1"/>
    <col min="14850" max="14850" width="65.109375" style="6" customWidth="1"/>
    <col min="14851" max="14851" width="27.5546875" style="6" customWidth="1"/>
    <col min="14852" max="14852" width="20.88671875" style="6" customWidth="1"/>
    <col min="14853" max="14853" width="23.44140625" style="6" customWidth="1"/>
    <col min="14854" max="14854" width="22.88671875" style="6" customWidth="1"/>
    <col min="14855" max="14855" width="21.5546875" style="6" customWidth="1"/>
    <col min="14856" max="14856" width="22.6640625" style="6" customWidth="1"/>
    <col min="14857" max="14857" width="21.5546875" style="6" customWidth="1"/>
    <col min="14858" max="14858" width="22.44140625" style="6" customWidth="1"/>
    <col min="14859" max="14859" width="22.109375" style="6" customWidth="1"/>
    <col min="14860" max="14860" width="22.6640625" style="6" customWidth="1"/>
    <col min="14861" max="14861" width="57.5546875" style="6" customWidth="1"/>
    <col min="14862" max="14862" width="14.5546875" style="6" customWidth="1"/>
    <col min="14863" max="14863" width="13.44140625" style="6" customWidth="1"/>
    <col min="14864" max="14864" width="13.33203125" style="6" customWidth="1"/>
    <col min="14865" max="14865" width="13" style="6" customWidth="1"/>
    <col min="14866" max="14866" width="11.5546875" style="6" customWidth="1"/>
    <col min="14867" max="14867" width="14.33203125" style="6" customWidth="1"/>
    <col min="14868" max="14868" width="14.44140625" style="6" customWidth="1"/>
    <col min="14869" max="14869" width="16.88671875" style="6" customWidth="1"/>
    <col min="14870" max="15104" width="9.109375" style="6"/>
    <col min="15105" max="15105" width="0" style="6" hidden="1" customWidth="1"/>
    <col min="15106" max="15106" width="65.109375" style="6" customWidth="1"/>
    <col min="15107" max="15107" width="27.5546875" style="6" customWidth="1"/>
    <col min="15108" max="15108" width="20.88671875" style="6" customWidth="1"/>
    <col min="15109" max="15109" width="23.44140625" style="6" customWidth="1"/>
    <col min="15110" max="15110" width="22.88671875" style="6" customWidth="1"/>
    <col min="15111" max="15111" width="21.5546875" style="6" customWidth="1"/>
    <col min="15112" max="15112" width="22.6640625" style="6" customWidth="1"/>
    <col min="15113" max="15113" width="21.5546875" style="6" customWidth="1"/>
    <col min="15114" max="15114" width="22.44140625" style="6" customWidth="1"/>
    <col min="15115" max="15115" width="22.109375" style="6" customWidth="1"/>
    <col min="15116" max="15116" width="22.6640625" style="6" customWidth="1"/>
    <col min="15117" max="15117" width="57.5546875" style="6" customWidth="1"/>
    <col min="15118" max="15118" width="14.5546875" style="6" customWidth="1"/>
    <col min="15119" max="15119" width="13.44140625" style="6" customWidth="1"/>
    <col min="15120" max="15120" width="13.33203125" style="6" customWidth="1"/>
    <col min="15121" max="15121" width="13" style="6" customWidth="1"/>
    <col min="15122" max="15122" width="11.5546875" style="6" customWidth="1"/>
    <col min="15123" max="15123" width="14.33203125" style="6" customWidth="1"/>
    <col min="15124" max="15124" width="14.44140625" style="6" customWidth="1"/>
    <col min="15125" max="15125" width="16.88671875" style="6" customWidth="1"/>
    <col min="15126" max="15360" width="9.109375" style="6"/>
    <col min="15361" max="15361" width="0" style="6" hidden="1" customWidth="1"/>
    <col min="15362" max="15362" width="65.109375" style="6" customWidth="1"/>
    <col min="15363" max="15363" width="27.5546875" style="6" customWidth="1"/>
    <col min="15364" max="15364" width="20.88671875" style="6" customWidth="1"/>
    <col min="15365" max="15365" width="23.44140625" style="6" customWidth="1"/>
    <col min="15366" max="15366" width="22.88671875" style="6" customWidth="1"/>
    <col min="15367" max="15367" width="21.5546875" style="6" customWidth="1"/>
    <col min="15368" max="15368" width="22.6640625" style="6" customWidth="1"/>
    <col min="15369" max="15369" width="21.5546875" style="6" customWidth="1"/>
    <col min="15370" max="15370" width="22.44140625" style="6" customWidth="1"/>
    <col min="15371" max="15371" width="22.109375" style="6" customWidth="1"/>
    <col min="15372" max="15372" width="22.6640625" style="6" customWidth="1"/>
    <col min="15373" max="15373" width="57.5546875" style="6" customWidth="1"/>
    <col min="15374" max="15374" width="14.5546875" style="6" customWidth="1"/>
    <col min="15375" max="15375" width="13.44140625" style="6" customWidth="1"/>
    <col min="15376" max="15376" width="13.33203125" style="6" customWidth="1"/>
    <col min="15377" max="15377" width="13" style="6" customWidth="1"/>
    <col min="15378" max="15378" width="11.5546875" style="6" customWidth="1"/>
    <col min="15379" max="15379" width="14.33203125" style="6" customWidth="1"/>
    <col min="15380" max="15380" width="14.44140625" style="6" customWidth="1"/>
    <col min="15381" max="15381" width="16.88671875" style="6" customWidth="1"/>
    <col min="15382" max="15616" width="9.109375" style="6"/>
    <col min="15617" max="15617" width="0" style="6" hidden="1" customWidth="1"/>
    <col min="15618" max="15618" width="65.109375" style="6" customWidth="1"/>
    <col min="15619" max="15619" width="27.5546875" style="6" customWidth="1"/>
    <col min="15620" max="15620" width="20.88671875" style="6" customWidth="1"/>
    <col min="15621" max="15621" width="23.44140625" style="6" customWidth="1"/>
    <col min="15622" max="15622" width="22.88671875" style="6" customWidth="1"/>
    <col min="15623" max="15623" width="21.5546875" style="6" customWidth="1"/>
    <col min="15624" max="15624" width="22.6640625" style="6" customWidth="1"/>
    <col min="15625" max="15625" width="21.5546875" style="6" customWidth="1"/>
    <col min="15626" max="15626" width="22.44140625" style="6" customWidth="1"/>
    <col min="15627" max="15627" width="22.109375" style="6" customWidth="1"/>
    <col min="15628" max="15628" width="22.6640625" style="6" customWidth="1"/>
    <col min="15629" max="15629" width="57.5546875" style="6" customWidth="1"/>
    <col min="15630" max="15630" width="14.5546875" style="6" customWidth="1"/>
    <col min="15631" max="15631" width="13.44140625" style="6" customWidth="1"/>
    <col min="15632" max="15632" width="13.33203125" style="6" customWidth="1"/>
    <col min="15633" max="15633" width="13" style="6" customWidth="1"/>
    <col min="15634" max="15634" width="11.5546875" style="6" customWidth="1"/>
    <col min="15635" max="15635" width="14.33203125" style="6" customWidth="1"/>
    <col min="15636" max="15636" width="14.44140625" style="6" customWidth="1"/>
    <col min="15637" max="15637" width="16.88671875" style="6" customWidth="1"/>
    <col min="15638" max="15872" width="9.109375" style="6"/>
    <col min="15873" max="15873" width="0" style="6" hidden="1" customWidth="1"/>
    <col min="15874" max="15874" width="65.109375" style="6" customWidth="1"/>
    <col min="15875" max="15875" width="27.5546875" style="6" customWidth="1"/>
    <col min="15876" max="15876" width="20.88671875" style="6" customWidth="1"/>
    <col min="15877" max="15877" width="23.44140625" style="6" customWidth="1"/>
    <col min="15878" max="15878" width="22.88671875" style="6" customWidth="1"/>
    <col min="15879" max="15879" width="21.5546875" style="6" customWidth="1"/>
    <col min="15880" max="15880" width="22.6640625" style="6" customWidth="1"/>
    <col min="15881" max="15881" width="21.5546875" style="6" customWidth="1"/>
    <col min="15882" max="15882" width="22.44140625" style="6" customWidth="1"/>
    <col min="15883" max="15883" width="22.109375" style="6" customWidth="1"/>
    <col min="15884" max="15884" width="22.6640625" style="6" customWidth="1"/>
    <col min="15885" max="15885" width="57.5546875" style="6" customWidth="1"/>
    <col min="15886" max="15886" width="14.5546875" style="6" customWidth="1"/>
    <col min="15887" max="15887" width="13.44140625" style="6" customWidth="1"/>
    <col min="15888" max="15888" width="13.33203125" style="6" customWidth="1"/>
    <col min="15889" max="15889" width="13" style="6" customWidth="1"/>
    <col min="15890" max="15890" width="11.5546875" style="6" customWidth="1"/>
    <col min="15891" max="15891" width="14.33203125" style="6" customWidth="1"/>
    <col min="15892" max="15892" width="14.44140625" style="6" customWidth="1"/>
    <col min="15893" max="15893" width="16.88671875" style="6" customWidth="1"/>
    <col min="15894" max="16128" width="9.109375" style="6"/>
    <col min="16129" max="16129" width="0" style="6" hidden="1" customWidth="1"/>
    <col min="16130" max="16130" width="65.109375" style="6" customWidth="1"/>
    <col min="16131" max="16131" width="27.5546875" style="6" customWidth="1"/>
    <col min="16132" max="16132" width="20.88671875" style="6" customWidth="1"/>
    <col min="16133" max="16133" width="23.44140625" style="6" customWidth="1"/>
    <col min="16134" max="16134" width="22.88671875" style="6" customWidth="1"/>
    <col min="16135" max="16135" width="21.5546875" style="6" customWidth="1"/>
    <col min="16136" max="16136" width="22.6640625" style="6" customWidth="1"/>
    <col min="16137" max="16137" width="21.5546875" style="6" customWidth="1"/>
    <col min="16138" max="16138" width="22.44140625" style="6" customWidth="1"/>
    <col min="16139" max="16139" width="22.109375" style="6" customWidth="1"/>
    <col min="16140" max="16140" width="22.6640625" style="6" customWidth="1"/>
    <col min="16141" max="16141" width="57.5546875" style="6" customWidth="1"/>
    <col min="16142" max="16142" width="14.5546875" style="6" customWidth="1"/>
    <col min="16143" max="16143" width="13.44140625" style="6" customWidth="1"/>
    <col min="16144" max="16144" width="13.33203125" style="6" customWidth="1"/>
    <col min="16145" max="16145" width="13" style="6" customWidth="1"/>
    <col min="16146" max="16146" width="11.5546875" style="6" customWidth="1"/>
    <col min="16147" max="16147" width="14.33203125" style="6" customWidth="1"/>
    <col min="16148" max="16148" width="14.44140625" style="6" customWidth="1"/>
    <col min="16149" max="16149" width="16.88671875" style="6" customWidth="1"/>
    <col min="16150" max="16384" width="9.109375" style="6"/>
  </cols>
  <sheetData>
    <row r="1" spans="1:24" ht="20.25" customHeight="1">
      <c r="B1" s="2"/>
      <c r="C1" s="2"/>
      <c r="D1" s="3"/>
      <c r="E1" s="3"/>
      <c r="F1" s="3"/>
      <c r="L1" s="2"/>
      <c r="M1" s="2"/>
      <c r="N1" s="2" t="s">
        <v>0</v>
      </c>
      <c r="O1" s="2"/>
      <c r="P1" s="2"/>
      <c r="Q1" s="2"/>
      <c r="R1" s="2"/>
      <c r="S1" s="2"/>
      <c r="T1" s="2"/>
    </row>
    <row r="2" spans="1:24" ht="20.25" customHeight="1">
      <c r="B2" s="2"/>
      <c r="C2" s="2"/>
      <c r="D2" s="3"/>
      <c r="E2" s="3"/>
      <c r="F2" s="3"/>
      <c r="L2" s="2"/>
      <c r="M2" s="2"/>
      <c r="N2" s="2" t="s">
        <v>1</v>
      </c>
      <c r="O2" s="2"/>
      <c r="P2" s="2"/>
      <c r="Q2" s="2"/>
      <c r="R2" s="2"/>
      <c r="S2" s="2"/>
      <c r="T2" s="2"/>
    </row>
    <row r="3" spans="1:24" ht="20.25" customHeight="1">
      <c r="B3" s="2"/>
      <c r="C3" s="2"/>
      <c r="D3" s="3"/>
      <c r="E3" s="3"/>
      <c r="F3" s="3"/>
      <c r="L3" s="2"/>
      <c r="M3" s="2"/>
      <c r="N3" s="2" t="s">
        <v>2</v>
      </c>
      <c r="O3" s="2"/>
      <c r="P3" s="2"/>
      <c r="Q3" s="2"/>
      <c r="R3" s="2"/>
      <c r="S3" s="2"/>
      <c r="T3" s="2"/>
    </row>
    <row r="4" spans="1:24" ht="20.25" customHeight="1">
      <c r="B4" s="2"/>
      <c r="C4" s="2"/>
      <c r="D4" s="3"/>
      <c r="E4" s="3"/>
      <c r="F4" s="3"/>
      <c r="L4" s="2"/>
      <c r="M4" s="2"/>
      <c r="N4" s="2" t="s">
        <v>3</v>
      </c>
      <c r="O4" s="2"/>
      <c r="P4" s="2"/>
      <c r="Q4" s="2"/>
      <c r="R4" s="2"/>
      <c r="S4" s="2"/>
      <c r="T4" s="2"/>
    </row>
    <row r="5" spans="1:24" ht="20.25" customHeight="1">
      <c r="B5" s="2"/>
      <c r="C5" s="2"/>
      <c r="D5" s="3"/>
      <c r="E5" s="3"/>
      <c r="F5" s="3"/>
      <c r="L5" s="2"/>
      <c r="M5" s="2"/>
      <c r="N5" s="2" t="s">
        <v>4</v>
      </c>
      <c r="O5" s="2"/>
      <c r="P5" s="2"/>
      <c r="Q5" s="2"/>
      <c r="R5" s="2"/>
      <c r="S5" s="2"/>
      <c r="T5" s="2"/>
    </row>
    <row r="6" spans="1:24" ht="75.75" customHeight="1">
      <c r="A6" s="182" t="s">
        <v>5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</row>
    <row r="7" spans="1:24" ht="20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4" s="12" customFormat="1" ht="18.75" customHeight="1">
      <c r="A8" s="183" t="s">
        <v>6</v>
      </c>
      <c r="B8" s="186" t="s">
        <v>7</v>
      </c>
      <c r="C8" s="187" t="s">
        <v>8</v>
      </c>
      <c r="D8" s="179" t="s">
        <v>9</v>
      </c>
      <c r="E8" s="188" t="s">
        <v>10</v>
      </c>
      <c r="F8" s="189"/>
      <c r="G8" s="189"/>
      <c r="H8" s="9"/>
      <c r="I8" s="9"/>
      <c r="J8" s="9"/>
      <c r="K8" s="10"/>
      <c r="L8" s="175" t="s">
        <v>11</v>
      </c>
      <c r="M8" s="190" t="s">
        <v>12</v>
      </c>
      <c r="N8" s="193" t="s">
        <v>13</v>
      </c>
      <c r="O8" s="193"/>
      <c r="P8" s="193"/>
      <c r="Q8" s="193"/>
      <c r="R8" s="193"/>
      <c r="S8" s="193"/>
      <c r="T8" s="188"/>
      <c r="U8" s="175" t="s">
        <v>14</v>
      </c>
      <c r="V8" s="11"/>
      <c r="W8" s="11"/>
      <c r="X8" s="11"/>
    </row>
    <row r="9" spans="1:24" s="12" customFormat="1" ht="39.75" customHeight="1">
      <c r="A9" s="184"/>
      <c r="B9" s="186"/>
      <c r="C9" s="187"/>
      <c r="D9" s="179"/>
      <c r="E9" s="178" t="s">
        <v>15</v>
      </c>
      <c r="F9" s="178" t="s">
        <v>16</v>
      </c>
      <c r="G9" s="180" t="s">
        <v>17</v>
      </c>
      <c r="H9" s="180" t="s">
        <v>18</v>
      </c>
      <c r="I9" s="180" t="s">
        <v>19</v>
      </c>
      <c r="J9" s="180" t="s">
        <v>20</v>
      </c>
      <c r="K9" s="180" t="s">
        <v>21</v>
      </c>
      <c r="L9" s="176"/>
      <c r="M9" s="191"/>
      <c r="N9" s="193"/>
      <c r="O9" s="193"/>
      <c r="P9" s="193"/>
      <c r="Q9" s="193"/>
      <c r="R9" s="193"/>
      <c r="S9" s="193"/>
      <c r="T9" s="188"/>
      <c r="U9" s="176"/>
      <c r="V9" s="11"/>
      <c r="W9" s="11"/>
      <c r="X9" s="11"/>
    </row>
    <row r="10" spans="1:24" s="12" customFormat="1" ht="69" customHeight="1">
      <c r="A10" s="185"/>
      <c r="B10" s="186"/>
      <c r="C10" s="187"/>
      <c r="D10" s="179"/>
      <c r="E10" s="179"/>
      <c r="F10" s="179"/>
      <c r="G10" s="181"/>
      <c r="H10" s="181"/>
      <c r="I10" s="181"/>
      <c r="J10" s="181"/>
      <c r="K10" s="181"/>
      <c r="L10" s="177"/>
      <c r="M10" s="192"/>
      <c r="N10" s="13" t="s">
        <v>15</v>
      </c>
      <c r="O10" s="13" t="s">
        <v>16</v>
      </c>
      <c r="P10" s="13" t="s">
        <v>17</v>
      </c>
      <c r="Q10" s="13" t="s">
        <v>18</v>
      </c>
      <c r="R10" s="13" t="s">
        <v>19</v>
      </c>
      <c r="S10" s="13" t="s">
        <v>20</v>
      </c>
      <c r="T10" s="14" t="s">
        <v>21</v>
      </c>
      <c r="U10" s="177"/>
      <c r="V10" s="11"/>
      <c r="W10" s="11"/>
      <c r="X10" s="11"/>
    </row>
    <row r="11" spans="1:24" s="12" customFormat="1" hidden="1">
      <c r="A11" s="15">
        <v>1</v>
      </c>
      <c r="B11" s="16">
        <v>2</v>
      </c>
      <c r="C11" s="17">
        <v>4</v>
      </c>
      <c r="D11" s="16">
        <v>5</v>
      </c>
      <c r="E11" s="16">
        <v>6</v>
      </c>
      <c r="F11" s="17">
        <v>7</v>
      </c>
      <c r="G11" s="16">
        <v>8</v>
      </c>
      <c r="H11" s="18"/>
      <c r="I11" s="18"/>
      <c r="J11" s="18"/>
      <c r="K11" s="18"/>
      <c r="L11" s="19">
        <v>10</v>
      </c>
      <c r="M11" s="19"/>
      <c r="N11" s="20">
        <v>11</v>
      </c>
      <c r="O11" s="21">
        <v>12</v>
      </c>
      <c r="P11" s="21"/>
      <c r="Q11" s="21"/>
      <c r="R11" s="21"/>
      <c r="S11" s="21"/>
      <c r="T11" s="22"/>
      <c r="U11" s="23"/>
      <c r="V11" s="11"/>
      <c r="W11" s="11"/>
      <c r="X11" s="11"/>
    </row>
    <row r="12" spans="1:24" s="12" customFormat="1" ht="56.25" hidden="1" customHeight="1">
      <c r="A12" s="24"/>
      <c r="B12" s="160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23"/>
      <c r="V12" s="11"/>
      <c r="W12" s="11"/>
      <c r="X12" s="11"/>
    </row>
    <row r="13" spans="1:24" s="12" customFormat="1" ht="23.25" customHeight="1">
      <c r="A13" s="15">
        <v>1</v>
      </c>
      <c r="B13" s="20">
        <v>2</v>
      </c>
      <c r="C13" s="20">
        <v>3</v>
      </c>
      <c r="D13" s="20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0">
        <v>10</v>
      </c>
      <c r="K13" s="20">
        <v>11</v>
      </c>
      <c r="L13" s="20">
        <v>12</v>
      </c>
      <c r="M13" s="20">
        <v>13</v>
      </c>
      <c r="N13" s="20">
        <v>14</v>
      </c>
      <c r="O13" s="20">
        <v>15</v>
      </c>
      <c r="P13" s="20">
        <v>16</v>
      </c>
      <c r="Q13" s="20">
        <v>17</v>
      </c>
      <c r="R13" s="20">
        <v>18</v>
      </c>
      <c r="S13" s="20">
        <v>19</v>
      </c>
      <c r="T13" s="25">
        <v>20</v>
      </c>
      <c r="U13" s="23">
        <v>21</v>
      </c>
      <c r="V13" s="11"/>
      <c r="W13" s="11"/>
      <c r="X13" s="11"/>
    </row>
    <row r="14" spans="1:24" s="11" customFormat="1" ht="30.75" customHeight="1">
      <c r="A14" s="26" t="s">
        <v>22</v>
      </c>
      <c r="B14" s="162" t="s">
        <v>23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23"/>
    </row>
    <row r="15" spans="1:24" s="11" customFormat="1" ht="79.5" customHeight="1">
      <c r="A15" s="27"/>
      <c r="B15" s="164" t="s">
        <v>24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6"/>
      <c r="M15" s="28" t="s">
        <v>25</v>
      </c>
      <c r="N15" s="29">
        <f>N102</f>
        <v>560.1</v>
      </c>
      <c r="O15" s="29">
        <f t="shared" ref="O15:T15" si="0">O102</f>
        <v>151</v>
      </c>
      <c r="P15" s="29">
        <f t="shared" si="0"/>
        <v>15.73</v>
      </c>
      <c r="Q15" s="29">
        <f t="shared" si="0"/>
        <v>16106.567999999999</v>
      </c>
      <c r="R15" s="29">
        <f t="shared" si="0"/>
        <v>0</v>
      </c>
      <c r="S15" s="29">
        <f t="shared" si="0"/>
        <v>0</v>
      </c>
      <c r="T15" s="29">
        <f t="shared" si="0"/>
        <v>1120.2</v>
      </c>
      <c r="U15" s="29">
        <v>17953.599999999999</v>
      </c>
    </row>
    <row r="16" spans="1:24" s="11" customFormat="1" ht="67.5" customHeight="1">
      <c r="A16" s="27"/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169"/>
      <c r="M16" s="28" t="s">
        <v>26</v>
      </c>
      <c r="N16" s="29">
        <f>N72</f>
        <v>1065</v>
      </c>
      <c r="O16" s="30"/>
      <c r="P16" s="31">
        <f>P80</f>
        <v>10.454499999999999</v>
      </c>
      <c r="Q16" s="29">
        <f>Q84</f>
        <v>64.400000000000006</v>
      </c>
      <c r="R16" s="29">
        <f>R89+R93</f>
        <v>275.916</v>
      </c>
      <c r="S16" s="30"/>
      <c r="T16" s="32">
        <f>T97</f>
        <v>420</v>
      </c>
      <c r="U16" s="29">
        <v>1835.77</v>
      </c>
    </row>
    <row r="17" spans="1:21" s="33" customFormat="1" ht="44.25" customHeight="1" outlineLevel="1">
      <c r="A17" s="17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2"/>
      <c r="M17" s="28" t="s">
        <v>27</v>
      </c>
      <c r="N17" s="31">
        <f>N64+N103</f>
        <v>64.488</v>
      </c>
      <c r="O17" s="31">
        <f t="shared" ref="O17:T17" si="1">O64+O103</f>
        <v>55.07</v>
      </c>
      <c r="P17" s="31">
        <f t="shared" si="1"/>
        <v>322.27999999999997</v>
      </c>
      <c r="Q17" s="31">
        <f t="shared" si="1"/>
        <v>623.02499999999998</v>
      </c>
      <c r="R17" s="31">
        <f t="shared" si="1"/>
        <v>9.032</v>
      </c>
      <c r="S17" s="31">
        <f t="shared" si="1"/>
        <v>0</v>
      </c>
      <c r="T17" s="31">
        <f t="shared" si="1"/>
        <v>924.94499999999994</v>
      </c>
      <c r="U17" s="29">
        <v>1998.84</v>
      </c>
    </row>
    <row r="18" spans="1:21" s="33" customFormat="1" ht="30.75" customHeight="1" outlineLevel="1">
      <c r="A18" s="34"/>
      <c r="B18" s="173" t="s">
        <v>28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35"/>
    </row>
    <row r="19" spans="1:21" s="33" customFormat="1" ht="56.25" customHeight="1" outlineLevel="1">
      <c r="A19" s="36" t="s">
        <v>29</v>
      </c>
      <c r="B19" s="111" t="s">
        <v>30</v>
      </c>
      <c r="C19" s="37" t="s">
        <v>31</v>
      </c>
      <c r="D19" s="29">
        <f>D20</f>
        <v>120022965</v>
      </c>
      <c r="E19" s="29">
        <f t="shared" ref="E19:K19" si="2">E20</f>
        <v>20914965</v>
      </c>
      <c r="F19" s="29">
        <f t="shared" si="2"/>
        <v>0</v>
      </c>
      <c r="G19" s="29">
        <f t="shared" si="2"/>
        <v>0</v>
      </c>
      <c r="H19" s="29">
        <f t="shared" si="2"/>
        <v>45100000</v>
      </c>
      <c r="I19" s="29">
        <f t="shared" si="2"/>
        <v>32208000</v>
      </c>
      <c r="J19" s="29">
        <f t="shared" si="2"/>
        <v>9300000</v>
      </c>
      <c r="K19" s="29">
        <f t="shared" si="2"/>
        <v>12500000</v>
      </c>
      <c r="L19" s="114" t="s">
        <v>32</v>
      </c>
      <c r="M19" s="109" t="s">
        <v>33</v>
      </c>
      <c r="N19" s="114">
        <f>N21+N23+N25+N27+N29+N31+N33+N35+N37+N39+N41+N43+N45+N47+N49+N51+N53+N55+N57+N59+N61</f>
        <v>5</v>
      </c>
      <c r="O19" s="114">
        <f t="shared" ref="O19:T19" si="3">O21+O23+O25+O27+O31+O33+O35+O37+O39+O41+O43+O45+O47+O49+O51+O53+O55+O57+O59+O61</f>
        <v>0</v>
      </c>
      <c r="P19" s="114">
        <f t="shared" si="3"/>
        <v>0</v>
      </c>
      <c r="Q19" s="114">
        <f t="shared" si="3"/>
        <v>4</v>
      </c>
      <c r="R19" s="114">
        <f t="shared" si="3"/>
        <v>7</v>
      </c>
      <c r="S19" s="114">
        <f t="shared" si="3"/>
        <v>2</v>
      </c>
      <c r="T19" s="154">
        <f t="shared" si="3"/>
        <v>3</v>
      </c>
      <c r="U19" s="156">
        <v>21</v>
      </c>
    </row>
    <row r="20" spans="1:21" s="33" customFormat="1" ht="42" customHeight="1" outlineLevel="1">
      <c r="A20" s="38"/>
      <c r="B20" s="113"/>
      <c r="C20" s="30" t="s">
        <v>34</v>
      </c>
      <c r="D20" s="29">
        <f>D22+D24+D26+D28+D32+D36+D38+D40+D42+D44+D46+D48+D50+D52+D54+D56+D58+D34+D60+D62+D30</f>
        <v>120022965</v>
      </c>
      <c r="E20" s="29">
        <f>E22+E24+E26+E28+E30+E32+E36+E38+E40+E42+E44+E46+E48+E50+E52+E54+E56+E58+E34+E60+E62</f>
        <v>20914965</v>
      </c>
      <c r="F20" s="29">
        <f>F22+F24+F26+F28+F30+F32+F36+F38+F40+F42+F44+F46+F48+F50+F52+F54+F56+F58+F34+F60+F62</f>
        <v>0</v>
      </c>
      <c r="G20" s="29">
        <f>G22+G24+G26+G28+G30+G32+G36+G38+G40+G42+G44+G46+G48+G50+G52+G54+G56+G58+G34+G60+G62</f>
        <v>0</v>
      </c>
      <c r="H20" s="29">
        <f>H22+H24+H26+H28+H32+H36+H38+H40+H42+H44+H46+H48+H50+H52+H54+H56+H58+H34+H60+H62</f>
        <v>45100000</v>
      </c>
      <c r="I20" s="29">
        <f>I22+I24+I26+I28+I32+I36+I38+I40+I42+I44+I46+I48+I50+I52+I54+I56+I58+I34+I60+I62</f>
        <v>32208000</v>
      </c>
      <c r="J20" s="29">
        <f>J22+J24+J26+J28+J32+J36+J38+J40+J42+J44+J46+J48+J50+J52+J54+J56+J58+J34+J60+J62</f>
        <v>9300000</v>
      </c>
      <c r="K20" s="29">
        <f>K22+K24+K26+K28+K32+K36+K38+K40+K42+K44+K46+K48+K50+K52+K54+K56+K58+K34+K60+K62</f>
        <v>12500000</v>
      </c>
      <c r="L20" s="116"/>
      <c r="M20" s="110"/>
      <c r="N20" s="116"/>
      <c r="O20" s="116"/>
      <c r="P20" s="116"/>
      <c r="Q20" s="116"/>
      <c r="R20" s="116"/>
      <c r="S20" s="116"/>
      <c r="T20" s="155"/>
      <c r="U20" s="156"/>
    </row>
    <row r="21" spans="1:21" s="33" customFormat="1" ht="23.25" customHeight="1" outlineLevel="1">
      <c r="A21" s="38" t="s">
        <v>35</v>
      </c>
      <c r="B21" s="111" t="s">
        <v>36</v>
      </c>
      <c r="C21" s="38" t="s">
        <v>31</v>
      </c>
      <c r="D21" s="39">
        <f>D22</f>
        <v>1672596</v>
      </c>
      <c r="E21" s="39">
        <f t="shared" ref="E21:K21" si="4">E22</f>
        <v>1672596</v>
      </c>
      <c r="F21" s="39">
        <f t="shared" si="4"/>
        <v>0</v>
      </c>
      <c r="G21" s="39">
        <f t="shared" si="4"/>
        <v>0</v>
      </c>
      <c r="H21" s="39">
        <f t="shared" si="4"/>
        <v>0</v>
      </c>
      <c r="I21" s="39">
        <f t="shared" si="4"/>
        <v>0</v>
      </c>
      <c r="J21" s="39">
        <f t="shared" si="4"/>
        <v>0</v>
      </c>
      <c r="K21" s="39">
        <f t="shared" si="4"/>
        <v>0</v>
      </c>
      <c r="L21" s="157" t="s">
        <v>32</v>
      </c>
      <c r="M21" s="109" t="s">
        <v>33</v>
      </c>
      <c r="N21" s="114">
        <v>1</v>
      </c>
      <c r="O21" s="114"/>
      <c r="P21" s="114"/>
      <c r="Q21" s="114"/>
      <c r="R21" s="114"/>
      <c r="S21" s="114"/>
      <c r="T21" s="154"/>
      <c r="U21" s="114">
        <v>1</v>
      </c>
    </row>
    <row r="22" spans="1:21" s="33" customFormat="1" ht="38.25" customHeight="1" outlineLevel="1">
      <c r="A22" s="38"/>
      <c r="B22" s="113"/>
      <c r="C22" s="30" t="s">
        <v>34</v>
      </c>
      <c r="D22" s="39">
        <f>E22+F22+G22+H22+I22+J22+K22</f>
        <v>1672596</v>
      </c>
      <c r="E22" s="40">
        <v>1672596</v>
      </c>
      <c r="F22" s="29"/>
      <c r="G22" s="29"/>
      <c r="H22" s="29"/>
      <c r="I22" s="29"/>
      <c r="J22" s="29"/>
      <c r="K22" s="29"/>
      <c r="L22" s="158"/>
      <c r="M22" s="110"/>
      <c r="N22" s="116"/>
      <c r="O22" s="116"/>
      <c r="P22" s="116"/>
      <c r="Q22" s="116"/>
      <c r="R22" s="116"/>
      <c r="S22" s="116"/>
      <c r="T22" s="155"/>
      <c r="U22" s="116"/>
    </row>
    <row r="23" spans="1:21" s="33" customFormat="1" ht="18.75" customHeight="1" outlineLevel="1">
      <c r="A23" s="41" t="s">
        <v>37</v>
      </c>
      <c r="B23" s="123" t="s">
        <v>38</v>
      </c>
      <c r="C23" s="38" t="s">
        <v>31</v>
      </c>
      <c r="D23" s="40">
        <f>D24</f>
        <v>3357100</v>
      </c>
      <c r="E23" s="40">
        <f t="shared" ref="E23:K23" si="5">E24</f>
        <v>3357100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0</v>
      </c>
      <c r="J23" s="40">
        <f t="shared" si="5"/>
        <v>0</v>
      </c>
      <c r="K23" s="40">
        <f t="shared" si="5"/>
        <v>0</v>
      </c>
      <c r="L23" s="158"/>
      <c r="M23" s="109" t="s">
        <v>33</v>
      </c>
      <c r="N23" s="114">
        <v>1</v>
      </c>
      <c r="O23" s="114"/>
      <c r="P23" s="114"/>
      <c r="Q23" s="114"/>
      <c r="R23" s="114"/>
      <c r="S23" s="114"/>
      <c r="T23" s="154"/>
      <c r="U23" s="114">
        <v>1</v>
      </c>
    </row>
    <row r="24" spans="1:21" s="33" customFormat="1" ht="38.25" customHeight="1" outlineLevel="1">
      <c r="A24" s="41"/>
      <c r="B24" s="125"/>
      <c r="C24" s="30" t="s">
        <v>34</v>
      </c>
      <c r="D24" s="40">
        <f>E24+F24+G24+H24+I24+J24+K24</f>
        <v>3357100</v>
      </c>
      <c r="E24" s="40">
        <v>3357100</v>
      </c>
      <c r="F24" s="29"/>
      <c r="G24" s="29"/>
      <c r="H24" s="29"/>
      <c r="I24" s="29"/>
      <c r="J24" s="29"/>
      <c r="K24" s="29"/>
      <c r="L24" s="158"/>
      <c r="M24" s="110"/>
      <c r="N24" s="116"/>
      <c r="O24" s="116"/>
      <c r="P24" s="116"/>
      <c r="Q24" s="116"/>
      <c r="R24" s="116"/>
      <c r="S24" s="116"/>
      <c r="T24" s="155"/>
      <c r="U24" s="116"/>
    </row>
    <row r="25" spans="1:21" s="33" customFormat="1" ht="18.75" customHeight="1" outlineLevel="1">
      <c r="A25" s="41" t="s">
        <v>39</v>
      </c>
      <c r="B25" s="142" t="s">
        <v>40</v>
      </c>
      <c r="C25" s="38" t="s">
        <v>31</v>
      </c>
      <c r="D25" s="39">
        <f>D26</f>
        <v>8871895</v>
      </c>
      <c r="E25" s="39">
        <f t="shared" ref="E25:K25" si="6">E26</f>
        <v>8871895</v>
      </c>
      <c r="F25" s="39">
        <f t="shared" si="6"/>
        <v>0</v>
      </c>
      <c r="G25" s="39">
        <f t="shared" si="6"/>
        <v>0</v>
      </c>
      <c r="H25" s="39">
        <f t="shared" si="6"/>
        <v>0</v>
      </c>
      <c r="I25" s="39">
        <f t="shared" si="6"/>
        <v>0</v>
      </c>
      <c r="J25" s="39">
        <f t="shared" si="6"/>
        <v>0</v>
      </c>
      <c r="K25" s="39">
        <f t="shared" si="6"/>
        <v>0</v>
      </c>
      <c r="L25" s="158"/>
      <c r="M25" s="109" t="s">
        <v>33</v>
      </c>
      <c r="N25" s="114">
        <v>1</v>
      </c>
      <c r="O25" s="114"/>
      <c r="P25" s="114"/>
      <c r="Q25" s="114"/>
      <c r="R25" s="114"/>
      <c r="S25" s="114"/>
      <c r="T25" s="154"/>
      <c r="U25" s="114">
        <v>1</v>
      </c>
    </row>
    <row r="26" spans="1:21" s="33" customFormat="1" ht="39.75" customHeight="1" outlineLevel="1">
      <c r="A26" s="41"/>
      <c r="B26" s="144"/>
      <c r="C26" s="30" t="s">
        <v>34</v>
      </c>
      <c r="D26" s="39">
        <f>E26+F26+G26+H26+I26+J26+K26</f>
        <v>8871895</v>
      </c>
      <c r="E26" s="39">
        <v>8871895</v>
      </c>
      <c r="F26" s="29"/>
      <c r="G26" s="29"/>
      <c r="H26" s="29"/>
      <c r="I26" s="29"/>
      <c r="J26" s="29"/>
      <c r="K26" s="29"/>
      <c r="L26" s="158"/>
      <c r="M26" s="110"/>
      <c r="N26" s="116"/>
      <c r="O26" s="116"/>
      <c r="P26" s="116"/>
      <c r="Q26" s="116"/>
      <c r="R26" s="116"/>
      <c r="S26" s="116"/>
      <c r="T26" s="155"/>
      <c r="U26" s="116"/>
    </row>
    <row r="27" spans="1:21" s="33" customFormat="1" ht="18.75" customHeight="1" outlineLevel="1">
      <c r="A27" s="41" t="s">
        <v>41</v>
      </c>
      <c r="B27" s="142" t="s">
        <v>42</v>
      </c>
      <c r="C27" s="38" t="s">
        <v>31</v>
      </c>
      <c r="D27" s="39">
        <f>D28</f>
        <v>6360766</v>
      </c>
      <c r="E27" s="39">
        <f t="shared" ref="E27:K29" si="7">E28</f>
        <v>6360766</v>
      </c>
      <c r="F27" s="39">
        <f t="shared" si="7"/>
        <v>0</v>
      </c>
      <c r="G27" s="39">
        <f t="shared" si="7"/>
        <v>0</v>
      </c>
      <c r="H27" s="39">
        <f t="shared" si="7"/>
        <v>0</v>
      </c>
      <c r="I27" s="39">
        <f t="shared" si="7"/>
        <v>0</v>
      </c>
      <c r="J27" s="39">
        <f t="shared" si="7"/>
        <v>0</v>
      </c>
      <c r="K27" s="39">
        <f t="shared" si="7"/>
        <v>0</v>
      </c>
      <c r="L27" s="158"/>
      <c r="M27" s="109" t="s">
        <v>33</v>
      </c>
      <c r="N27" s="114">
        <v>1</v>
      </c>
      <c r="O27" s="114"/>
      <c r="P27" s="114"/>
      <c r="Q27" s="114"/>
      <c r="R27" s="114"/>
      <c r="S27" s="114"/>
      <c r="T27" s="154"/>
      <c r="U27" s="114">
        <v>1</v>
      </c>
    </row>
    <row r="28" spans="1:21" s="33" customFormat="1" ht="35.25" customHeight="1" outlineLevel="1">
      <c r="A28" s="41"/>
      <c r="B28" s="144"/>
      <c r="C28" s="30" t="s">
        <v>34</v>
      </c>
      <c r="D28" s="39">
        <f>E28+F28+G28+H28+I28+J28+K28</f>
        <v>6360766</v>
      </c>
      <c r="E28" s="39">
        <v>6360766</v>
      </c>
      <c r="F28" s="29"/>
      <c r="G28" s="29"/>
      <c r="H28" s="29"/>
      <c r="I28" s="29"/>
      <c r="J28" s="29"/>
      <c r="K28" s="29"/>
      <c r="L28" s="158"/>
      <c r="M28" s="110"/>
      <c r="N28" s="116"/>
      <c r="O28" s="116"/>
      <c r="P28" s="116"/>
      <c r="Q28" s="116"/>
      <c r="R28" s="116"/>
      <c r="S28" s="116"/>
      <c r="T28" s="155"/>
      <c r="U28" s="116"/>
    </row>
    <row r="29" spans="1:21" s="33" customFormat="1" ht="35.25" customHeight="1" outlineLevel="1">
      <c r="A29" s="41"/>
      <c r="B29" s="142" t="s">
        <v>43</v>
      </c>
      <c r="C29" s="38" t="s">
        <v>31</v>
      </c>
      <c r="D29" s="39">
        <f>D30</f>
        <v>652608</v>
      </c>
      <c r="E29" s="39">
        <f t="shared" si="7"/>
        <v>652608</v>
      </c>
      <c r="F29" s="39">
        <f t="shared" si="7"/>
        <v>0</v>
      </c>
      <c r="G29" s="39">
        <f t="shared" si="7"/>
        <v>0</v>
      </c>
      <c r="H29" s="39">
        <f t="shared" si="7"/>
        <v>0</v>
      </c>
      <c r="I29" s="39">
        <f t="shared" si="7"/>
        <v>0</v>
      </c>
      <c r="J29" s="39">
        <f t="shared" si="7"/>
        <v>0</v>
      </c>
      <c r="K29" s="39">
        <f t="shared" si="7"/>
        <v>0</v>
      </c>
      <c r="L29" s="158"/>
      <c r="M29" s="109" t="s">
        <v>33</v>
      </c>
      <c r="N29" s="114">
        <v>1</v>
      </c>
      <c r="O29" s="42"/>
      <c r="P29" s="42"/>
      <c r="Q29" s="42"/>
      <c r="R29" s="42"/>
      <c r="S29" s="42"/>
      <c r="T29" s="43"/>
      <c r="U29" s="114">
        <v>1</v>
      </c>
    </row>
    <row r="30" spans="1:21" s="33" customFormat="1" ht="35.25" customHeight="1" outlineLevel="1">
      <c r="A30" s="41"/>
      <c r="B30" s="144"/>
      <c r="C30" s="30" t="s">
        <v>34</v>
      </c>
      <c r="D30" s="39">
        <f>E30+F30+G30+H30+I30+J30+K30</f>
        <v>652608</v>
      </c>
      <c r="E30" s="39">
        <v>652608</v>
      </c>
      <c r="F30" s="29"/>
      <c r="G30" s="29"/>
      <c r="H30" s="29"/>
      <c r="I30" s="29"/>
      <c r="J30" s="29"/>
      <c r="K30" s="29"/>
      <c r="L30" s="158"/>
      <c r="M30" s="110"/>
      <c r="N30" s="116"/>
      <c r="O30" s="42"/>
      <c r="P30" s="42"/>
      <c r="Q30" s="42"/>
      <c r="R30" s="42"/>
      <c r="S30" s="42"/>
      <c r="T30" s="43"/>
      <c r="U30" s="116"/>
    </row>
    <row r="31" spans="1:21" s="33" customFormat="1" ht="18.75" customHeight="1" outlineLevel="1">
      <c r="A31" s="41" t="s">
        <v>44</v>
      </c>
      <c r="B31" s="106" t="s">
        <v>45</v>
      </c>
      <c r="C31" s="38" t="s">
        <v>31</v>
      </c>
      <c r="D31" s="29">
        <f>D32</f>
        <v>12000000</v>
      </c>
      <c r="E31" s="29">
        <f t="shared" ref="E31:K31" si="8">E32</f>
        <v>0</v>
      </c>
      <c r="F31" s="29">
        <f t="shared" si="8"/>
        <v>0</v>
      </c>
      <c r="G31" s="29">
        <f t="shared" si="8"/>
        <v>0</v>
      </c>
      <c r="H31" s="29">
        <f t="shared" si="8"/>
        <v>7000000</v>
      </c>
      <c r="I31" s="29">
        <f t="shared" si="8"/>
        <v>5000000</v>
      </c>
      <c r="J31" s="29">
        <f t="shared" si="8"/>
        <v>0</v>
      </c>
      <c r="K31" s="29">
        <f t="shared" si="8"/>
        <v>0</v>
      </c>
      <c r="L31" s="158"/>
      <c r="M31" s="109" t="s">
        <v>33</v>
      </c>
      <c r="N31" s="114"/>
      <c r="O31" s="114"/>
      <c r="P31" s="114"/>
      <c r="Q31" s="114"/>
      <c r="R31" s="114">
        <v>1</v>
      </c>
      <c r="S31" s="114"/>
      <c r="T31" s="154"/>
      <c r="U31" s="114">
        <v>1</v>
      </c>
    </row>
    <row r="32" spans="1:21" s="33" customFormat="1" ht="48.75" customHeight="1" outlineLevel="1">
      <c r="A32" s="41"/>
      <c r="B32" s="108"/>
      <c r="C32" s="30" t="s">
        <v>34</v>
      </c>
      <c r="D32" s="29">
        <f>E32+F32+G32+H32+I32+J32+K32</f>
        <v>12000000</v>
      </c>
      <c r="E32" s="39"/>
      <c r="F32" s="29"/>
      <c r="G32" s="29"/>
      <c r="H32" s="39">
        <v>7000000</v>
      </c>
      <c r="I32" s="29">
        <v>5000000</v>
      </c>
      <c r="J32" s="29"/>
      <c r="K32" s="29"/>
      <c r="L32" s="158"/>
      <c r="M32" s="110"/>
      <c r="N32" s="116"/>
      <c r="O32" s="116"/>
      <c r="P32" s="116"/>
      <c r="Q32" s="116"/>
      <c r="R32" s="116"/>
      <c r="S32" s="116"/>
      <c r="T32" s="155"/>
      <c r="U32" s="116"/>
    </row>
    <row r="33" spans="1:21" s="33" customFormat="1" ht="18.75" customHeight="1" outlineLevel="1">
      <c r="A33" s="41" t="s">
        <v>46</v>
      </c>
      <c r="B33" s="107" t="s">
        <v>47</v>
      </c>
      <c r="C33" s="38" t="s">
        <v>31</v>
      </c>
      <c r="D33" s="29">
        <f>D34</f>
        <v>4800000</v>
      </c>
      <c r="E33" s="29">
        <f t="shared" ref="E33:K33" si="9">E34</f>
        <v>0</v>
      </c>
      <c r="F33" s="29">
        <f t="shared" si="9"/>
        <v>0</v>
      </c>
      <c r="G33" s="29">
        <f t="shared" si="9"/>
        <v>0</v>
      </c>
      <c r="H33" s="29">
        <f t="shared" si="9"/>
        <v>2000000</v>
      </c>
      <c r="I33" s="29">
        <f t="shared" si="9"/>
        <v>2800000</v>
      </c>
      <c r="J33" s="29">
        <f t="shared" si="9"/>
        <v>0</v>
      </c>
      <c r="K33" s="29">
        <f t="shared" si="9"/>
        <v>0</v>
      </c>
      <c r="L33" s="158"/>
      <c r="M33" s="109" t="s">
        <v>33</v>
      </c>
      <c r="N33" s="114"/>
      <c r="O33" s="114"/>
      <c r="P33" s="114"/>
      <c r="Q33" s="114"/>
      <c r="R33" s="114">
        <v>1</v>
      </c>
      <c r="S33" s="114"/>
      <c r="T33" s="154"/>
      <c r="U33" s="114">
        <v>1</v>
      </c>
    </row>
    <row r="34" spans="1:21" s="33" customFormat="1" ht="41.25" customHeight="1" outlineLevel="1">
      <c r="A34" s="41"/>
      <c r="B34" s="108"/>
      <c r="C34" s="30" t="s">
        <v>34</v>
      </c>
      <c r="D34" s="29">
        <f>E34+F34+G34+H34+I34+J34+K34</f>
        <v>4800000</v>
      </c>
      <c r="E34" s="39"/>
      <c r="F34" s="29"/>
      <c r="G34" s="29"/>
      <c r="H34" s="39">
        <v>2000000</v>
      </c>
      <c r="I34" s="29">
        <v>2800000</v>
      </c>
      <c r="J34" s="29"/>
      <c r="K34" s="29"/>
      <c r="L34" s="158"/>
      <c r="M34" s="110"/>
      <c r="N34" s="116"/>
      <c r="O34" s="116"/>
      <c r="P34" s="116"/>
      <c r="Q34" s="116"/>
      <c r="R34" s="116"/>
      <c r="S34" s="116"/>
      <c r="T34" s="155"/>
      <c r="U34" s="116"/>
    </row>
    <row r="35" spans="1:21" s="33" customFormat="1" ht="18.75" customHeight="1" outlineLevel="1">
      <c r="A35" s="41" t="s">
        <v>48</v>
      </c>
      <c r="B35" s="106" t="s">
        <v>49</v>
      </c>
      <c r="C35" s="38" t="s">
        <v>31</v>
      </c>
      <c r="D35" s="39">
        <f>D36</f>
        <v>3700000</v>
      </c>
      <c r="E35" s="39">
        <f t="shared" ref="E35:K35" si="10">E36</f>
        <v>0</v>
      </c>
      <c r="F35" s="39">
        <f t="shared" si="10"/>
        <v>0</v>
      </c>
      <c r="G35" s="39">
        <f t="shared" si="10"/>
        <v>0</v>
      </c>
      <c r="H35" s="39">
        <f t="shared" si="10"/>
        <v>3700000</v>
      </c>
      <c r="I35" s="39">
        <f t="shared" si="10"/>
        <v>0</v>
      </c>
      <c r="J35" s="39">
        <f t="shared" si="10"/>
        <v>0</v>
      </c>
      <c r="K35" s="39">
        <f t="shared" si="10"/>
        <v>0</v>
      </c>
      <c r="L35" s="158"/>
      <c r="M35" s="109" t="s">
        <v>33</v>
      </c>
      <c r="N35" s="114"/>
      <c r="O35" s="114"/>
      <c r="P35" s="114"/>
      <c r="Q35" s="114">
        <v>1</v>
      </c>
      <c r="R35" s="114"/>
      <c r="S35" s="114"/>
      <c r="T35" s="154"/>
      <c r="U35" s="114">
        <v>1</v>
      </c>
    </row>
    <row r="36" spans="1:21" s="33" customFormat="1" ht="38.25" customHeight="1" outlineLevel="1">
      <c r="A36" s="41"/>
      <c r="B36" s="108"/>
      <c r="C36" s="30" t="s">
        <v>34</v>
      </c>
      <c r="D36" s="39">
        <f>E36+F36+G36+H36+I36+J36+K36</f>
        <v>3700000</v>
      </c>
      <c r="E36" s="39"/>
      <c r="F36" s="29"/>
      <c r="G36" s="29"/>
      <c r="H36" s="39">
        <v>3700000</v>
      </c>
      <c r="I36" s="29"/>
      <c r="J36" s="29"/>
      <c r="K36" s="29"/>
      <c r="L36" s="158"/>
      <c r="M36" s="110"/>
      <c r="N36" s="116"/>
      <c r="O36" s="116"/>
      <c r="P36" s="116"/>
      <c r="Q36" s="116"/>
      <c r="R36" s="116"/>
      <c r="S36" s="116"/>
      <c r="T36" s="155"/>
      <c r="U36" s="116"/>
    </row>
    <row r="37" spans="1:21" s="33" customFormat="1" ht="18.75" customHeight="1" outlineLevel="1">
      <c r="A37" s="41" t="s">
        <v>50</v>
      </c>
      <c r="B37" s="106" t="s">
        <v>51</v>
      </c>
      <c r="C37" s="38" t="s">
        <v>31</v>
      </c>
      <c r="D37" s="39">
        <f>D38</f>
        <v>9800000</v>
      </c>
      <c r="E37" s="39">
        <f t="shared" ref="E37:K37" si="11">E38</f>
        <v>0</v>
      </c>
      <c r="F37" s="39">
        <f t="shared" si="11"/>
        <v>0</v>
      </c>
      <c r="G37" s="39">
        <f t="shared" si="11"/>
        <v>0</v>
      </c>
      <c r="H37" s="39">
        <f t="shared" si="11"/>
        <v>5000000</v>
      </c>
      <c r="I37" s="39">
        <f t="shared" si="11"/>
        <v>4800000</v>
      </c>
      <c r="J37" s="39">
        <f t="shared" si="11"/>
        <v>0</v>
      </c>
      <c r="K37" s="39">
        <f t="shared" si="11"/>
        <v>0</v>
      </c>
      <c r="L37" s="158"/>
      <c r="M37" s="109" t="s">
        <v>33</v>
      </c>
      <c r="N37" s="114"/>
      <c r="O37" s="114"/>
      <c r="P37" s="114"/>
      <c r="Q37" s="114"/>
      <c r="R37" s="114">
        <v>1</v>
      </c>
      <c r="S37" s="114"/>
      <c r="T37" s="154"/>
      <c r="U37" s="114">
        <v>1</v>
      </c>
    </row>
    <row r="38" spans="1:21" s="33" customFormat="1" ht="36.75" customHeight="1" outlineLevel="1">
      <c r="A38" s="41"/>
      <c r="B38" s="108"/>
      <c r="C38" s="30" t="s">
        <v>34</v>
      </c>
      <c r="D38" s="39">
        <f>E38+F38+G38+H38+I38+J38+K38</f>
        <v>9800000</v>
      </c>
      <c r="E38" s="39"/>
      <c r="F38" s="29"/>
      <c r="G38" s="29"/>
      <c r="H38" s="29">
        <v>5000000</v>
      </c>
      <c r="I38" s="29">
        <v>4800000</v>
      </c>
      <c r="J38" s="29"/>
      <c r="K38" s="29"/>
      <c r="L38" s="158"/>
      <c r="M38" s="110"/>
      <c r="N38" s="116"/>
      <c r="O38" s="116"/>
      <c r="P38" s="116"/>
      <c r="Q38" s="116"/>
      <c r="R38" s="116"/>
      <c r="S38" s="116"/>
      <c r="T38" s="155"/>
      <c r="U38" s="116"/>
    </row>
    <row r="39" spans="1:21" s="33" customFormat="1" ht="18.75" customHeight="1" outlineLevel="1">
      <c r="A39" s="41" t="s">
        <v>52</v>
      </c>
      <c r="B39" s="106" t="s">
        <v>53</v>
      </c>
      <c r="C39" s="38" t="s">
        <v>31</v>
      </c>
      <c r="D39" s="29">
        <f>D40</f>
        <v>6300000</v>
      </c>
      <c r="E39" s="29">
        <f t="shared" ref="E39:K39" si="12">E40</f>
        <v>0</v>
      </c>
      <c r="F39" s="29">
        <f t="shared" si="12"/>
        <v>0</v>
      </c>
      <c r="G39" s="29">
        <f t="shared" si="12"/>
        <v>0</v>
      </c>
      <c r="H39" s="29">
        <f t="shared" si="12"/>
        <v>0</v>
      </c>
      <c r="I39" s="29">
        <f t="shared" si="12"/>
        <v>4000000</v>
      </c>
      <c r="J39" s="29">
        <f t="shared" si="12"/>
        <v>2300000</v>
      </c>
      <c r="K39" s="29">
        <f t="shared" si="12"/>
        <v>0</v>
      </c>
      <c r="L39" s="158"/>
      <c r="M39" s="109" t="s">
        <v>33</v>
      </c>
      <c r="N39" s="114"/>
      <c r="O39" s="114"/>
      <c r="P39" s="114"/>
      <c r="Q39" s="114"/>
      <c r="R39" s="114"/>
      <c r="S39" s="114">
        <v>1</v>
      </c>
      <c r="T39" s="154"/>
      <c r="U39" s="114">
        <v>1</v>
      </c>
    </row>
    <row r="40" spans="1:21" s="33" customFormat="1" ht="38.25" customHeight="1" outlineLevel="1">
      <c r="A40" s="41"/>
      <c r="B40" s="108"/>
      <c r="C40" s="30" t="s">
        <v>34</v>
      </c>
      <c r="D40" s="29">
        <f>E40+F40+G40+H40+I40+J40+K40</f>
        <v>6300000</v>
      </c>
      <c r="E40" s="39"/>
      <c r="F40" s="29"/>
      <c r="G40" s="29"/>
      <c r="H40" s="44"/>
      <c r="I40" s="29">
        <v>4000000</v>
      </c>
      <c r="J40" s="29">
        <v>2300000</v>
      </c>
      <c r="K40" s="29"/>
      <c r="L40" s="158"/>
      <c r="M40" s="110"/>
      <c r="N40" s="116"/>
      <c r="O40" s="116"/>
      <c r="P40" s="116"/>
      <c r="Q40" s="116"/>
      <c r="R40" s="116"/>
      <c r="S40" s="116"/>
      <c r="T40" s="155"/>
      <c r="U40" s="116"/>
    </row>
    <row r="41" spans="1:21" s="33" customFormat="1" ht="18.75" customHeight="1" outlineLevel="1">
      <c r="A41" s="41" t="s">
        <v>54</v>
      </c>
      <c r="B41" s="106" t="s">
        <v>55</v>
      </c>
      <c r="C41" s="38" t="s">
        <v>31</v>
      </c>
      <c r="D41" s="29">
        <f>D42</f>
        <v>8138000</v>
      </c>
      <c r="E41" s="29">
        <f t="shared" ref="E41:K41" si="13">E42</f>
        <v>0</v>
      </c>
      <c r="F41" s="29">
        <f t="shared" si="13"/>
        <v>0</v>
      </c>
      <c r="G41" s="29">
        <f t="shared" si="13"/>
        <v>0</v>
      </c>
      <c r="H41" s="29">
        <f t="shared" si="13"/>
        <v>4000000</v>
      </c>
      <c r="I41" s="29">
        <f t="shared" si="13"/>
        <v>4138000</v>
      </c>
      <c r="J41" s="29">
        <f t="shared" si="13"/>
        <v>0</v>
      </c>
      <c r="K41" s="29">
        <f t="shared" si="13"/>
        <v>0</v>
      </c>
      <c r="L41" s="158"/>
      <c r="M41" s="109" t="s">
        <v>33</v>
      </c>
      <c r="N41" s="114"/>
      <c r="O41" s="114"/>
      <c r="P41" s="114"/>
      <c r="Q41" s="114"/>
      <c r="R41" s="114">
        <v>1</v>
      </c>
      <c r="S41" s="114"/>
      <c r="T41" s="154"/>
      <c r="U41" s="114">
        <v>1</v>
      </c>
    </row>
    <row r="42" spans="1:21" s="33" customFormat="1" ht="36.75" customHeight="1" outlineLevel="1">
      <c r="A42" s="41"/>
      <c r="B42" s="108"/>
      <c r="C42" s="30" t="s">
        <v>34</v>
      </c>
      <c r="D42" s="29">
        <f>E42+F42+G42+H42+I42+J42+K42</f>
        <v>8138000</v>
      </c>
      <c r="E42" s="39"/>
      <c r="F42" s="29"/>
      <c r="G42" s="29"/>
      <c r="H42" s="29">
        <v>4000000</v>
      </c>
      <c r="I42" s="29">
        <v>4138000</v>
      </c>
      <c r="J42" s="29"/>
      <c r="K42" s="29"/>
      <c r="L42" s="158"/>
      <c r="M42" s="110"/>
      <c r="N42" s="116"/>
      <c r="O42" s="116"/>
      <c r="P42" s="116"/>
      <c r="Q42" s="116"/>
      <c r="R42" s="116"/>
      <c r="S42" s="116"/>
      <c r="T42" s="155"/>
      <c r="U42" s="116"/>
    </row>
    <row r="43" spans="1:21" s="33" customFormat="1" ht="18.75" customHeight="1" outlineLevel="1">
      <c r="A43" s="41" t="s">
        <v>56</v>
      </c>
      <c r="B43" s="106" t="s">
        <v>57</v>
      </c>
      <c r="C43" s="38" t="s">
        <v>31</v>
      </c>
      <c r="D43" s="29">
        <f>D44</f>
        <v>9570000</v>
      </c>
      <c r="E43" s="29">
        <f t="shared" ref="E43:K43" si="14">E44</f>
        <v>0</v>
      </c>
      <c r="F43" s="29">
        <f t="shared" si="14"/>
        <v>0</v>
      </c>
      <c r="G43" s="29">
        <f t="shared" si="14"/>
        <v>0</v>
      </c>
      <c r="H43" s="29">
        <f t="shared" si="14"/>
        <v>5000000</v>
      </c>
      <c r="I43" s="29">
        <f t="shared" si="14"/>
        <v>4570000</v>
      </c>
      <c r="J43" s="29">
        <f t="shared" si="14"/>
        <v>0</v>
      </c>
      <c r="K43" s="29">
        <f t="shared" si="14"/>
        <v>0</v>
      </c>
      <c r="L43" s="158"/>
      <c r="M43" s="109" t="s">
        <v>33</v>
      </c>
      <c r="N43" s="114"/>
      <c r="O43" s="114"/>
      <c r="P43" s="114"/>
      <c r="Q43" s="114"/>
      <c r="R43" s="114">
        <v>1</v>
      </c>
      <c r="S43" s="114"/>
      <c r="T43" s="154"/>
      <c r="U43" s="114">
        <v>1</v>
      </c>
    </row>
    <row r="44" spans="1:21" s="33" customFormat="1" ht="38.25" customHeight="1" outlineLevel="1">
      <c r="A44" s="41"/>
      <c r="B44" s="108"/>
      <c r="C44" s="30" t="s">
        <v>34</v>
      </c>
      <c r="D44" s="29">
        <f>E44+F44+G44+H44+I44+J44+K44</f>
        <v>9570000</v>
      </c>
      <c r="E44" s="39"/>
      <c r="F44" s="29"/>
      <c r="G44" s="29"/>
      <c r="H44" s="29">
        <v>5000000</v>
      </c>
      <c r="I44" s="29">
        <v>4570000</v>
      </c>
      <c r="J44" s="45"/>
      <c r="K44" s="46"/>
      <c r="L44" s="158"/>
      <c r="M44" s="110"/>
      <c r="N44" s="116"/>
      <c r="O44" s="116"/>
      <c r="P44" s="116"/>
      <c r="Q44" s="116"/>
      <c r="R44" s="116"/>
      <c r="S44" s="116"/>
      <c r="T44" s="155"/>
      <c r="U44" s="116"/>
    </row>
    <row r="45" spans="1:21" s="33" customFormat="1" ht="18.75" customHeight="1" outlineLevel="1">
      <c r="A45" s="41" t="s">
        <v>58</v>
      </c>
      <c r="B45" s="123" t="s">
        <v>59</v>
      </c>
      <c r="C45" s="38" t="s">
        <v>31</v>
      </c>
      <c r="D45" s="29">
        <f>D46</f>
        <v>7200000</v>
      </c>
      <c r="E45" s="29">
        <f t="shared" ref="E45:K45" si="15">E46</f>
        <v>0</v>
      </c>
      <c r="F45" s="29">
        <f t="shared" si="15"/>
        <v>0</v>
      </c>
      <c r="G45" s="29">
        <f t="shared" si="15"/>
        <v>0</v>
      </c>
      <c r="H45" s="29">
        <f t="shared" si="15"/>
        <v>7200000</v>
      </c>
      <c r="I45" s="29">
        <f t="shared" si="15"/>
        <v>0</v>
      </c>
      <c r="J45" s="29">
        <f t="shared" si="15"/>
        <v>0</v>
      </c>
      <c r="K45" s="29">
        <f t="shared" si="15"/>
        <v>0</v>
      </c>
      <c r="L45" s="158"/>
      <c r="M45" s="109" t="s">
        <v>33</v>
      </c>
      <c r="N45" s="114"/>
      <c r="O45" s="114"/>
      <c r="P45" s="114"/>
      <c r="Q45" s="114">
        <v>1</v>
      </c>
      <c r="R45" s="114"/>
      <c r="S45" s="114"/>
      <c r="T45" s="154"/>
      <c r="U45" s="114">
        <v>1</v>
      </c>
    </row>
    <row r="46" spans="1:21" s="33" customFormat="1" ht="39.75" customHeight="1" outlineLevel="1">
      <c r="A46" s="41"/>
      <c r="B46" s="125"/>
      <c r="C46" s="30" t="s">
        <v>34</v>
      </c>
      <c r="D46" s="29">
        <f>E46+F46+G46+H46+I46+J46+K46</f>
        <v>7200000</v>
      </c>
      <c r="E46" s="39"/>
      <c r="F46" s="29"/>
      <c r="G46" s="47"/>
      <c r="H46" s="47">
        <v>7200000</v>
      </c>
      <c r="I46" s="29"/>
      <c r="J46" s="29"/>
      <c r="K46" s="29"/>
      <c r="L46" s="158"/>
      <c r="M46" s="110"/>
      <c r="N46" s="116"/>
      <c r="O46" s="116"/>
      <c r="P46" s="116"/>
      <c r="Q46" s="116"/>
      <c r="R46" s="116"/>
      <c r="S46" s="116"/>
      <c r="T46" s="155"/>
      <c r="U46" s="116"/>
    </row>
    <row r="47" spans="1:21" s="33" customFormat="1" ht="18.75" customHeight="1" outlineLevel="1">
      <c r="A47" s="41" t="s">
        <v>60</v>
      </c>
      <c r="B47" s="111" t="s">
        <v>61</v>
      </c>
      <c r="C47" s="38" t="s">
        <v>31</v>
      </c>
      <c r="D47" s="29">
        <f>D48</f>
        <v>8100000</v>
      </c>
      <c r="E47" s="29">
        <f t="shared" ref="E47:K47" si="16">E48</f>
        <v>0</v>
      </c>
      <c r="F47" s="29">
        <f t="shared" si="16"/>
        <v>0</v>
      </c>
      <c r="G47" s="29">
        <f t="shared" si="16"/>
        <v>0</v>
      </c>
      <c r="H47" s="29">
        <f t="shared" si="16"/>
        <v>0</v>
      </c>
      <c r="I47" s="29">
        <f t="shared" si="16"/>
        <v>0</v>
      </c>
      <c r="J47" s="29">
        <f t="shared" si="16"/>
        <v>5000000</v>
      </c>
      <c r="K47" s="29">
        <f t="shared" si="16"/>
        <v>3100000</v>
      </c>
      <c r="L47" s="158"/>
      <c r="M47" s="109" t="s">
        <v>33</v>
      </c>
      <c r="N47" s="114"/>
      <c r="O47" s="114"/>
      <c r="P47" s="114"/>
      <c r="Q47" s="114"/>
      <c r="R47" s="114"/>
      <c r="S47" s="114"/>
      <c r="T47" s="154">
        <v>1</v>
      </c>
      <c r="U47" s="114">
        <v>1</v>
      </c>
    </row>
    <row r="48" spans="1:21" s="33" customFormat="1" ht="47.25" customHeight="1" outlineLevel="1">
      <c r="A48" s="41"/>
      <c r="B48" s="113"/>
      <c r="C48" s="30" t="s">
        <v>34</v>
      </c>
      <c r="D48" s="29">
        <f>E48+F48+G48+H48+I48+J48+K48</f>
        <v>8100000</v>
      </c>
      <c r="E48" s="39"/>
      <c r="F48" s="29"/>
      <c r="G48" s="29"/>
      <c r="H48" s="29"/>
      <c r="I48" s="29"/>
      <c r="J48" s="29">
        <v>5000000</v>
      </c>
      <c r="K48" s="29">
        <v>3100000</v>
      </c>
      <c r="L48" s="158"/>
      <c r="M48" s="110"/>
      <c r="N48" s="116"/>
      <c r="O48" s="116"/>
      <c r="P48" s="116"/>
      <c r="Q48" s="116"/>
      <c r="R48" s="116"/>
      <c r="S48" s="116"/>
      <c r="T48" s="155"/>
      <c r="U48" s="116"/>
    </row>
    <row r="49" spans="1:21" s="33" customFormat="1" ht="18.75" customHeight="1" outlineLevel="1">
      <c r="A49" s="41" t="s">
        <v>62</v>
      </c>
      <c r="B49" s="111" t="s">
        <v>63</v>
      </c>
      <c r="C49" s="38" t="s">
        <v>31</v>
      </c>
      <c r="D49" s="39">
        <f>D50</f>
        <v>4200000</v>
      </c>
      <c r="E49" s="39">
        <f t="shared" ref="E49:K49" si="17">E50</f>
        <v>0</v>
      </c>
      <c r="F49" s="39">
        <f t="shared" si="17"/>
        <v>0</v>
      </c>
      <c r="G49" s="39">
        <f t="shared" si="17"/>
        <v>0</v>
      </c>
      <c r="H49" s="39">
        <f t="shared" si="17"/>
        <v>0</v>
      </c>
      <c r="I49" s="39">
        <f t="shared" si="17"/>
        <v>0</v>
      </c>
      <c r="J49" s="39">
        <f t="shared" si="17"/>
        <v>0</v>
      </c>
      <c r="K49" s="39">
        <f t="shared" si="17"/>
        <v>4200000</v>
      </c>
      <c r="L49" s="158"/>
      <c r="M49" s="109" t="s">
        <v>33</v>
      </c>
      <c r="N49" s="114"/>
      <c r="O49" s="114"/>
      <c r="P49" s="114"/>
      <c r="Q49" s="114"/>
      <c r="R49" s="114"/>
      <c r="S49" s="114"/>
      <c r="T49" s="154">
        <v>1</v>
      </c>
      <c r="U49" s="114">
        <v>1</v>
      </c>
    </row>
    <row r="50" spans="1:21" s="33" customFormat="1" ht="39.75" customHeight="1" outlineLevel="1">
      <c r="A50" s="41"/>
      <c r="B50" s="113"/>
      <c r="C50" s="30" t="s">
        <v>34</v>
      </c>
      <c r="D50" s="39">
        <f>E50+F50+G50+H50+I50+J50+K50</f>
        <v>4200000</v>
      </c>
      <c r="E50" s="39"/>
      <c r="F50" s="29"/>
      <c r="G50" s="29"/>
      <c r="H50" s="29"/>
      <c r="I50" s="29"/>
      <c r="J50" s="29"/>
      <c r="K50" s="39">
        <v>4200000</v>
      </c>
      <c r="L50" s="158"/>
      <c r="M50" s="110"/>
      <c r="N50" s="116"/>
      <c r="O50" s="116"/>
      <c r="P50" s="116"/>
      <c r="Q50" s="116"/>
      <c r="R50" s="116"/>
      <c r="S50" s="116"/>
      <c r="T50" s="155"/>
      <c r="U50" s="116"/>
    </row>
    <row r="51" spans="1:21" s="33" customFormat="1" ht="38.25" customHeight="1" outlineLevel="1">
      <c r="A51" s="41" t="s">
        <v>64</v>
      </c>
      <c r="B51" s="145" t="s">
        <v>65</v>
      </c>
      <c r="C51" s="38" t="s">
        <v>31</v>
      </c>
      <c r="D51" s="39">
        <f>D52</f>
        <v>5200000</v>
      </c>
      <c r="E51" s="39">
        <f t="shared" ref="E51:K51" si="18">E52</f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39">
        <f t="shared" si="18"/>
        <v>0</v>
      </c>
      <c r="K51" s="39">
        <f t="shared" si="18"/>
        <v>5200000</v>
      </c>
      <c r="L51" s="158"/>
      <c r="M51" s="109" t="s">
        <v>33</v>
      </c>
      <c r="N51" s="114"/>
      <c r="O51" s="114"/>
      <c r="P51" s="114"/>
      <c r="Q51" s="114"/>
      <c r="R51" s="114"/>
      <c r="S51" s="114"/>
      <c r="T51" s="154">
        <v>1</v>
      </c>
      <c r="U51" s="114">
        <v>1</v>
      </c>
    </row>
    <row r="52" spans="1:21" s="33" customFormat="1" ht="36" outlineLevel="1">
      <c r="A52" s="41"/>
      <c r="B52" s="147"/>
      <c r="C52" s="30" t="s">
        <v>34</v>
      </c>
      <c r="D52" s="39">
        <f>E52+F52+G52+H52+I52+J52+K52</f>
        <v>5200000</v>
      </c>
      <c r="E52" s="39"/>
      <c r="F52" s="29"/>
      <c r="G52" s="29"/>
      <c r="H52" s="29"/>
      <c r="I52" s="29"/>
      <c r="J52" s="29"/>
      <c r="K52" s="39">
        <v>5200000</v>
      </c>
      <c r="L52" s="158"/>
      <c r="M52" s="110"/>
      <c r="N52" s="116"/>
      <c r="O52" s="116"/>
      <c r="P52" s="116"/>
      <c r="Q52" s="116"/>
      <c r="R52" s="116"/>
      <c r="S52" s="116"/>
      <c r="T52" s="155"/>
      <c r="U52" s="116"/>
    </row>
    <row r="53" spans="1:21" s="33" customFormat="1" ht="18.75" customHeight="1" outlineLevel="1">
      <c r="A53" s="41" t="s">
        <v>66</v>
      </c>
      <c r="B53" s="145" t="s">
        <v>67</v>
      </c>
      <c r="C53" s="38" t="s">
        <v>31</v>
      </c>
      <c r="D53" s="39">
        <f>D54</f>
        <v>3200000</v>
      </c>
      <c r="E53" s="39">
        <f t="shared" ref="E53:K53" si="19">E54</f>
        <v>0</v>
      </c>
      <c r="F53" s="39">
        <f t="shared" si="19"/>
        <v>0</v>
      </c>
      <c r="G53" s="39">
        <f t="shared" si="19"/>
        <v>0</v>
      </c>
      <c r="H53" s="39">
        <f t="shared" si="19"/>
        <v>2500000</v>
      </c>
      <c r="I53" s="39">
        <f t="shared" si="19"/>
        <v>700000</v>
      </c>
      <c r="J53" s="39">
        <f t="shared" si="19"/>
        <v>0</v>
      </c>
      <c r="K53" s="39">
        <f t="shared" si="19"/>
        <v>0</v>
      </c>
      <c r="L53" s="158"/>
      <c r="M53" s="109" t="s">
        <v>33</v>
      </c>
      <c r="N53" s="114"/>
      <c r="O53" s="114"/>
      <c r="P53" s="114"/>
      <c r="Q53" s="114"/>
      <c r="R53" s="114">
        <v>1</v>
      </c>
      <c r="S53" s="114"/>
      <c r="T53" s="154"/>
      <c r="U53" s="114">
        <v>1</v>
      </c>
    </row>
    <row r="54" spans="1:21" s="33" customFormat="1" ht="38.25" customHeight="1" outlineLevel="1">
      <c r="A54" s="41"/>
      <c r="B54" s="147"/>
      <c r="C54" s="30" t="s">
        <v>34</v>
      </c>
      <c r="D54" s="39">
        <f>E54+F54+G54+H54+I54+J54+K54</f>
        <v>3200000</v>
      </c>
      <c r="E54" s="39"/>
      <c r="F54" s="29"/>
      <c r="G54" s="29"/>
      <c r="H54" s="29">
        <v>2500000</v>
      </c>
      <c r="I54" s="29">
        <v>700000</v>
      </c>
      <c r="J54" s="29"/>
      <c r="K54" s="39"/>
      <c r="L54" s="158"/>
      <c r="M54" s="110"/>
      <c r="N54" s="116"/>
      <c r="O54" s="116"/>
      <c r="P54" s="116"/>
      <c r="Q54" s="116"/>
      <c r="R54" s="116"/>
      <c r="S54" s="116"/>
      <c r="T54" s="155"/>
      <c r="U54" s="116"/>
    </row>
    <row r="55" spans="1:21" s="33" customFormat="1" ht="18.75" customHeight="1" outlineLevel="1">
      <c r="A55" s="41" t="s">
        <v>68</v>
      </c>
      <c r="B55" s="142" t="s">
        <v>69</v>
      </c>
      <c r="C55" s="38" t="s">
        <v>31</v>
      </c>
      <c r="D55" s="39">
        <f>D56</f>
        <v>6800000</v>
      </c>
      <c r="E55" s="39">
        <f t="shared" ref="E55:K55" si="20">E56</f>
        <v>0</v>
      </c>
      <c r="F55" s="39">
        <f t="shared" si="20"/>
        <v>0</v>
      </c>
      <c r="G55" s="39">
        <f t="shared" si="20"/>
        <v>0</v>
      </c>
      <c r="H55" s="39">
        <f t="shared" si="20"/>
        <v>4000000</v>
      </c>
      <c r="I55" s="39">
        <f t="shared" si="20"/>
        <v>2800000</v>
      </c>
      <c r="J55" s="39">
        <f t="shared" si="20"/>
        <v>0</v>
      </c>
      <c r="K55" s="39">
        <f t="shared" si="20"/>
        <v>0</v>
      </c>
      <c r="L55" s="158"/>
      <c r="M55" s="109" t="s">
        <v>33</v>
      </c>
      <c r="N55" s="114"/>
      <c r="O55" s="114"/>
      <c r="P55" s="114"/>
      <c r="Q55" s="114"/>
      <c r="R55" s="114">
        <v>1</v>
      </c>
      <c r="S55" s="114"/>
      <c r="T55" s="154"/>
      <c r="U55" s="114">
        <v>1</v>
      </c>
    </row>
    <row r="56" spans="1:21" s="33" customFormat="1" ht="38.25" customHeight="1" outlineLevel="1">
      <c r="A56" s="41"/>
      <c r="B56" s="144"/>
      <c r="C56" s="30" t="s">
        <v>34</v>
      </c>
      <c r="D56" s="39">
        <f>E56+F56+G56+H56+I56+J56+K56</f>
        <v>6800000</v>
      </c>
      <c r="E56" s="39"/>
      <c r="F56" s="29"/>
      <c r="G56" s="29"/>
      <c r="H56" s="29">
        <v>4000000</v>
      </c>
      <c r="I56" s="29">
        <v>2800000</v>
      </c>
      <c r="J56" s="29"/>
      <c r="K56" s="39"/>
      <c r="L56" s="158"/>
      <c r="M56" s="110"/>
      <c r="N56" s="116"/>
      <c r="O56" s="116"/>
      <c r="P56" s="116"/>
      <c r="Q56" s="116"/>
      <c r="R56" s="116"/>
      <c r="S56" s="116"/>
      <c r="T56" s="155"/>
      <c r="U56" s="116"/>
    </row>
    <row r="57" spans="1:21" s="33" customFormat="1" ht="18.75" customHeight="1" outlineLevel="1">
      <c r="A57" s="41" t="s">
        <v>70</v>
      </c>
      <c r="B57" s="142" t="s">
        <v>71</v>
      </c>
      <c r="C57" s="48" t="s">
        <v>31</v>
      </c>
      <c r="D57" s="49">
        <f>D58</f>
        <v>5400000</v>
      </c>
      <c r="E57" s="39">
        <f t="shared" ref="E57:K57" si="21">E58</f>
        <v>0</v>
      </c>
      <c r="F57" s="39">
        <f t="shared" si="21"/>
        <v>0</v>
      </c>
      <c r="G57" s="39">
        <f t="shared" si="21"/>
        <v>0</v>
      </c>
      <c r="H57" s="39">
        <f t="shared" si="21"/>
        <v>0</v>
      </c>
      <c r="I57" s="39">
        <f t="shared" si="21"/>
        <v>3400000</v>
      </c>
      <c r="J57" s="39">
        <f t="shared" si="21"/>
        <v>2000000</v>
      </c>
      <c r="K57" s="39">
        <f t="shared" si="21"/>
        <v>0</v>
      </c>
      <c r="L57" s="158"/>
      <c r="M57" s="109" t="s">
        <v>33</v>
      </c>
      <c r="N57" s="114"/>
      <c r="O57" s="114"/>
      <c r="P57" s="114"/>
      <c r="Q57" s="114"/>
      <c r="R57" s="114"/>
      <c r="S57" s="114">
        <v>1</v>
      </c>
      <c r="T57" s="154"/>
      <c r="U57" s="114">
        <v>1</v>
      </c>
    </row>
    <row r="58" spans="1:21" s="33" customFormat="1" ht="35.25" customHeight="1" outlineLevel="1">
      <c r="A58" s="41"/>
      <c r="B58" s="144"/>
      <c r="C58" s="30" t="s">
        <v>34</v>
      </c>
      <c r="D58" s="49">
        <f>E58+F58+G58+H58+I58+J58+K58</f>
        <v>5400000</v>
      </c>
      <c r="E58" s="39"/>
      <c r="F58" s="29"/>
      <c r="G58" s="29"/>
      <c r="H58" s="29"/>
      <c r="I58" s="29">
        <v>3400000</v>
      </c>
      <c r="J58" s="29">
        <v>2000000</v>
      </c>
      <c r="K58" s="39"/>
      <c r="L58" s="158"/>
      <c r="M58" s="110"/>
      <c r="N58" s="116"/>
      <c r="O58" s="116"/>
      <c r="P58" s="116"/>
      <c r="Q58" s="116"/>
      <c r="R58" s="116"/>
      <c r="S58" s="116"/>
      <c r="T58" s="155"/>
      <c r="U58" s="116"/>
    </row>
    <row r="59" spans="1:21" s="33" customFormat="1" ht="18.75" customHeight="1" outlineLevel="1">
      <c r="A59" s="41" t="s">
        <v>72</v>
      </c>
      <c r="B59" s="142" t="s">
        <v>73</v>
      </c>
      <c r="C59" s="48" t="s">
        <v>31</v>
      </c>
      <c r="D59" s="49">
        <f>D60</f>
        <v>2200000</v>
      </c>
      <c r="E59" s="39">
        <f t="shared" ref="E59:K59" si="22">E60</f>
        <v>0</v>
      </c>
      <c r="F59" s="39">
        <f t="shared" si="22"/>
        <v>0</v>
      </c>
      <c r="G59" s="39">
        <f t="shared" si="22"/>
        <v>0</v>
      </c>
      <c r="H59" s="39">
        <f t="shared" si="22"/>
        <v>2200000</v>
      </c>
      <c r="I59" s="39">
        <f t="shared" si="22"/>
        <v>0</v>
      </c>
      <c r="J59" s="39">
        <f t="shared" si="22"/>
        <v>0</v>
      </c>
      <c r="K59" s="39">
        <f t="shared" si="22"/>
        <v>0</v>
      </c>
      <c r="L59" s="158"/>
      <c r="M59" s="109" t="s">
        <v>33</v>
      </c>
      <c r="N59" s="114"/>
      <c r="O59" s="114"/>
      <c r="P59" s="114"/>
      <c r="Q59" s="114">
        <v>1</v>
      </c>
      <c r="R59" s="114"/>
      <c r="S59" s="114"/>
      <c r="T59" s="154"/>
      <c r="U59" s="114">
        <v>1</v>
      </c>
    </row>
    <row r="60" spans="1:21" s="33" customFormat="1" ht="35.25" customHeight="1" outlineLevel="1">
      <c r="A60" s="41"/>
      <c r="B60" s="144"/>
      <c r="C60" s="30" t="s">
        <v>34</v>
      </c>
      <c r="D60" s="49">
        <f>E60+F60+G60+H60+I60+J60+K60</f>
        <v>2200000</v>
      </c>
      <c r="E60" s="39"/>
      <c r="F60" s="29"/>
      <c r="G60" s="29"/>
      <c r="H60" s="29">
        <v>2200000</v>
      </c>
      <c r="I60" s="29"/>
      <c r="J60" s="29"/>
      <c r="K60" s="39"/>
      <c r="L60" s="158"/>
      <c r="M60" s="110"/>
      <c r="N60" s="116"/>
      <c r="O60" s="116"/>
      <c r="P60" s="116"/>
      <c r="Q60" s="116"/>
      <c r="R60" s="116"/>
      <c r="S60" s="116"/>
      <c r="T60" s="155"/>
      <c r="U60" s="116"/>
    </row>
    <row r="61" spans="1:21" s="33" customFormat="1" ht="18.75" customHeight="1" outlineLevel="1">
      <c r="A61" s="41" t="s">
        <v>74</v>
      </c>
      <c r="B61" s="142" t="s">
        <v>75</v>
      </c>
      <c r="C61" s="48" t="s">
        <v>31</v>
      </c>
      <c r="D61" s="49">
        <f>D62</f>
        <v>2500000</v>
      </c>
      <c r="E61" s="39">
        <f t="shared" ref="E61:K61" si="23">E62</f>
        <v>0</v>
      </c>
      <c r="F61" s="39">
        <f t="shared" si="23"/>
        <v>0</v>
      </c>
      <c r="G61" s="39">
        <f t="shared" si="23"/>
        <v>0</v>
      </c>
      <c r="H61" s="39">
        <f t="shared" si="23"/>
        <v>2500000</v>
      </c>
      <c r="I61" s="39">
        <f t="shared" si="23"/>
        <v>0</v>
      </c>
      <c r="J61" s="39">
        <f t="shared" si="23"/>
        <v>0</v>
      </c>
      <c r="K61" s="39">
        <f t="shared" si="23"/>
        <v>0</v>
      </c>
      <c r="L61" s="158"/>
      <c r="M61" s="109" t="s">
        <v>33</v>
      </c>
      <c r="N61" s="114"/>
      <c r="O61" s="114"/>
      <c r="P61" s="114"/>
      <c r="Q61" s="114">
        <v>1</v>
      </c>
      <c r="R61" s="114"/>
      <c r="S61" s="114"/>
      <c r="T61" s="154"/>
      <c r="U61" s="114">
        <v>1</v>
      </c>
    </row>
    <row r="62" spans="1:21" s="33" customFormat="1" ht="39.75" customHeight="1" outlineLevel="1">
      <c r="A62" s="41"/>
      <c r="B62" s="144"/>
      <c r="C62" s="30" t="s">
        <v>34</v>
      </c>
      <c r="D62" s="49">
        <f>E62+F62+G62+H62+I62+J62+K62</f>
        <v>2500000</v>
      </c>
      <c r="E62" s="39"/>
      <c r="F62" s="29"/>
      <c r="G62" s="29"/>
      <c r="H62" s="29">
        <v>2500000</v>
      </c>
      <c r="I62" s="29"/>
      <c r="J62" s="29"/>
      <c r="K62" s="39"/>
      <c r="L62" s="159"/>
      <c r="M62" s="110"/>
      <c r="N62" s="116"/>
      <c r="O62" s="116"/>
      <c r="P62" s="116"/>
      <c r="Q62" s="116"/>
      <c r="R62" s="116"/>
      <c r="S62" s="116"/>
      <c r="T62" s="155"/>
      <c r="U62" s="116"/>
    </row>
    <row r="63" spans="1:21" s="33" customFormat="1" ht="56.25" customHeight="1" outlineLevel="1">
      <c r="A63" s="50" t="s">
        <v>76</v>
      </c>
      <c r="B63" s="145" t="s">
        <v>77</v>
      </c>
      <c r="C63" s="37" t="s">
        <v>31</v>
      </c>
      <c r="D63" s="29">
        <f>D64+D65</f>
        <v>1172012289</v>
      </c>
      <c r="E63" s="29">
        <f t="shared" ref="E63:K63" si="24">E64+E65</f>
        <v>78585740</v>
      </c>
      <c r="F63" s="29">
        <f t="shared" si="24"/>
        <v>69112210</v>
      </c>
      <c r="G63" s="29">
        <f t="shared" si="24"/>
        <v>10966000</v>
      </c>
      <c r="H63" s="29">
        <f t="shared" si="24"/>
        <v>561564147</v>
      </c>
      <c r="I63" s="29">
        <f t="shared" si="24"/>
        <v>371375832</v>
      </c>
      <c r="J63" s="29">
        <f t="shared" si="24"/>
        <v>100000000</v>
      </c>
      <c r="K63" s="29">
        <f t="shared" si="24"/>
        <v>13667360</v>
      </c>
      <c r="L63" s="114" t="s">
        <v>32</v>
      </c>
      <c r="M63" s="51" t="s">
        <v>78</v>
      </c>
      <c r="N63" s="39">
        <f>N72</f>
        <v>1065</v>
      </c>
      <c r="O63" s="37"/>
      <c r="P63" s="39">
        <f>P80</f>
        <v>10.454499999999999</v>
      </c>
      <c r="Q63" s="39">
        <f>Q84</f>
        <v>64.400000000000006</v>
      </c>
      <c r="R63" s="39">
        <f>R89+R93</f>
        <v>275.916</v>
      </c>
      <c r="S63" s="37"/>
      <c r="T63" s="52">
        <f>T97</f>
        <v>420</v>
      </c>
      <c r="U63" s="39">
        <v>1835.77</v>
      </c>
    </row>
    <row r="64" spans="1:21" s="33" customFormat="1" ht="76.5" customHeight="1" outlineLevel="1">
      <c r="A64" s="50"/>
      <c r="B64" s="146"/>
      <c r="C64" s="53" t="s">
        <v>79</v>
      </c>
      <c r="D64" s="29">
        <f>D78+D81+D85+D90+D94+D98</f>
        <v>1033234320</v>
      </c>
      <c r="E64" s="29">
        <f>E78+E81+E85+E90+E94+E98+E73</f>
        <v>60107000</v>
      </c>
      <c r="F64" s="29">
        <f t="shared" ref="F64:K64" si="25">F78+F81+F85+F90+F94+F98+F73</f>
        <v>62201000</v>
      </c>
      <c r="G64" s="29">
        <f t="shared" si="25"/>
        <v>0</v>
      </c>
      <c r="H64" s="29">
        <f t="shared" si="25"/>
        <v>517073047</v>
      </c>
      <c r="I64" s="29">
        <f t="shared" si="25"/>
        <v>330638249</v>
      </c>
      <c r="J64" s="29">
        <f t="shared" si="25"/>
        <v>90000000</v>
      </c>
      <c r="K64" s="29">
        <f t="shared" si="25"/>
        <v>6474024</v>
      </c>
      <c r="L64" s="115"/>
      <c r="M64" s="51" t="s">
        <v>80</v>
      </c>
      <c r="N64" s="39">
        <f>N74</f>
        <v>9.4179999999999993</v>
      </c>
      <c r="O64" s="37"/>
      <c r="P64" s="39">
        <f>P81</f>
        <v>100</v>
      </c>
      <c r="Q64" s="39">
        <f>Q85</f>
        <v>78.900000000000006</v>
      </c>
      <c r="R64" s="39">
        <f>R90+R94</f>
        <v>9.032</v>
      </c>
      <c r="S64" s="37"/>
      <c r="T64" s="52">
        <f>T98</f>
        <v>37.5</v>
      </c>
      <c r="U64" s="39">
        <v>234.85</v>
      </c>
    </row>
    <row r="65" spans="1:21" s="33" customFormat="1" outlineLevel="1">
      <c r="A65" s="50"/>
      <c r="B65" s="146"/>
      <c r="C65" s="120" t="s">
        <v>34</v>
      </c>
      <c r="D65" s="151">
        <f>D74+D79+D82+D86+D91+D95+D99</f>
        <v>138777969</v>
      </c>
      <c r="E65" s="151">
        <f>E74+E79+E82+E86+E91+E95+E99</f>
        <v>18478740</v>
      </c>
      <c r="F65" s="151">
        <f t="shared" ref="F65:K65" si="26">F75+F79+F82+F86+F91+F95+F99</f>
        <v>6911210</v>
      </c>
      <c r="G65" s="151">
        <f t="shared" si="26"/>
        <v>10966000</v>
      </c>
      <c r="H65" s="151">
        <f t="shared" si="26"/>
        <v>44491100</v>
      </c>
      <c r="I65" s="151">
        <f t="shared" si="26"/>
        <v>40737583</v>
      </c>
      <c r="J65" s="151">
        <f t="shared" si="26"/>
        <v>10000000</v>
      </c>
      <c r="K65" s="151">
        <f t="shared" si="26"/>
        <v>7193336</v>
      </c>
      <c r="L65" s="115"/>
      <c r="M65" s="54" t="s">
        <v>81</v>
      </c>
      <c r="N65" s="39">
        <f>N75</f>
        <v>1.6</v>
      </c>
      <c r="O65" s="37"/>
      <c r="P65" s="39">
        <f>P82</f>
        <v>0.9</v>
      </c>
      <c r="Q65" s="39">
        <f>Q86</f>
        <v>9.6</v>
      </c>
      <c r="R65" s="39">
        <f>R91+R95</f>
        <v>7</v>
      </c>
      <c r="S65" s="37"/>
      <c r="T65" s="52">
        <f>T99</f>
        <v>6.7</v>
      </c>
      <c r="U65" s="39">
        <v>25.8</v>
      </c>
    </row>
    <row r="66" spans="1:21" s="33" customFormat="1" outlineLevel="1">
      <c r="A66" s="50"/>
      <c r="B66" s="146"/>
      <c r="C66" s="138"/>
      <c r="D66" s="152"/>
      <c r="E66" s="152"/>
      <c r="F66" s="152"/>
      <c r="G66" s="152"/>
      <c r="H66" s="152"/>
      <c r="I66" s="152"/>
      <c r="J66" s="152"/>
      <c r="K66" s="152"/>
      <c r="L66" s="115"/>
      <c r="M66" s="54" t="s">
        <v>82</v>
      </c>
      <c r="N66" s="39">
        <f>N76</f>
        <v>0.7</v>
      </c>
      <c r="O66" s="37"/>
      <c r="P66" s="39"/>
      <c r="Q66" s="39"/>
      <c r="R66" s="39"/>
      <c r="S66" s="37"/>
      <c r="T66" s="52"/>
      <c r="U66" s="39">
        <v>0.7</v>
      </c>
    </row>
    <row r="67" spans="1:21" s="33" customFormat="1" ht="36" outlineLevel="1">
      <c r="A67" s="50"/>
      <c r="B67" s="146"/>
      <c r="C67" s="138"/>
      <c r="D67" s="152"/>
      <c r="E67" s="152"/>
      <c r="F67" s="152"/>
      <c r="G67" s="152"/>
      <c r="H67" s="152"/>
      <c r="I67" s="152"/>
      <c r="J67" s="152"/>
      <c r="K67" s="152"/>
      <c r="L67" s="115"/>
      <c r="M67" s="51" t="s">
        <v>83</v>
      </c>
      <c r="N67" s="39"/>
      <c r="O67" s="37"/>
      <c r="P67" s="37"/>
      <c r="Q67" s="39">
        <f>Q87</f>
        <v>4.8</v>
      </c>
      <c r="R67" s="39"/>
      <c r="S67" s="37"/>
      <c r="T67" s="52">
        <f>T101</f>
        <v>5.2</v>
      </c>
      <c r="U67" s="39">
        <v>10</v>
      </c>
    </row>
    <row r="68" spans="1:21" s="33" customFormat="1" ht="36" outlineLevel="1">
      <c r="A68" s="50"/>
      <c r="B68" s="146"/>
      <c r="C68" s="138"/>
      <c r="D68" s="152"/>
      <c r="E68" s="152"/>
      <c r="F68" s="152"/>
      <c r="G68" s="152"/>
      <c r="H68" s="152"/>
      <c r="I68" s="152"/>
      <c r="J68" s="152"/>
      <c r="K68" s="152"/>
      <c r="L68" s="115"/>
      <c r="M68" s="51" t="s">
        <v>84</v>
      </c>
      <c r="N68" s="39"/>
      <c r="O68" s="37"/>
      <c r="P68" s="37"/>
      <c r="Q68" s="39">
        <f>Q88</f>
        <v>5.8</v>
      </c>
      <c r="R68" s="39"/>
      <c r="S68" s="37"/>
      <c r="T68" s="52">
        <f>T100</f>
        <v>5.4</v>
      </c>
      <c r="U68" s="39">
        <v>11.2</v>
      </c>
    </row>
    <row r="69" spans="1:21" s="33" customFormat="1" outlineLevel="1">
      <c r="A69" s="50"/>
      <c r="B69" s="146"/>
      <c r="C69" s="138"/>
      <c r="D69" s="152"/>
      <c r="E69" s="152"/>
      <c r="F69" s="152"/>
      <c r="G69" s="152"/>
      <c r="H69" s="152"/>
      <c r="I69" s="152"/>
      <c r="J69" s="152"/>
      <c r="K69" s="152"/>
      <c r="L69" s="115"/>
      <c r="M69" s="54" t="s">
        <v>85</v>
      </c>
      <c r="N69" s="39"/>
      <c r="O69" s="37"/>
      <c r="P69" s="37"/>
      <c r="Q69" s="37"/>
      <c r="R69" s="39">
        <f>R92+R96</f>
        <v>6.1</v>
      </c>
      <c r="S69" s="37"/>
      <c r="T69" s="52"/>
      <c r="U69" s="39">
        <v>6.1</v>
      </c>
    </row>
    <row r="70" spans="1:21" s="33" customFormat="1" ht="21.75" customHeight="1" outlineLevel="1">
      <c r="A70" s="50"/>
      <c r="B70" s="146"/>
      <c r="C70" s="138"/>
      <c r="D70" s="152"/>
      <c r="E70" s="152"/>
      <c r="F70" s="152"/>
      <c r="G70" s="152"/>
      <c r="H70" s="152"/>
      <c r="I70" s="152"/>
      <c r="J70" s="152"/>
      <c r="K70" s="152"/>
      <c r="L70" s="115"/>
      <c r="M70" s="54" t="s">
        <v>86</v>
      </c>
      <c r="N70" s="39">
        <f>N77</f>
        <v>1.8</v>
      </c>
      <c r="O70" s="37"/>
      <c r="P70" s="37"/>
      <c r="Q70" s="37"/>
      <c r="R70" s="39"/>
      <c r="S70" s="37"/>
      <c r="T70" s="52"/>
      <c r="U70" s="39">
        <v>1.8</v>
      </c>
    </row>
    <row r="71" spans="1:21" s="33" customFormat="1" ht="21.75" customHeight="1" outlineLevel="1">
      <c r="A71" s="50"/>
      <c r="B71" s="147"/>
      <c r="C71" s="121"/>
      <c r="D71" s="153"/>
      <c r="E71" s="153"/>
      <c r="F71" s="153"/>
      <c r="G71" s="153"/>
      <c r="H71" s="153"/>
      <c r="I71" s="153"/>
      <c r="J71" s="153"/>
      <c r="K71" s="153"/>
      <c r="L71" s="116"/>
      <c r="M71" s="54" t="s">
        <v>87</v>
      </c>
      <c r="N71" s="39"/>
      <c r="O71" s="37"/>
      <c r="P71" s="39">
        <f>P83</f>
        <v>0.45</v>
      </c>
      <c r="Q71" s="37"/>
      <c r="R71" s="39"/>
      <c r="S71" s="37"/>
      <c r="T71" s="52"/>
      <c r="U71" s="39">
        <v>0.45</v>
      </c>
    </row>
    <row r="72" spans="1:21" s="33" customFormat="1" ht="60" customHeight="1" outlineLevel="1">
      <c r="A72" s="55" t="s">
        <v>88</v>
      </c>
      <c r="B72" s="145" t="s">
        <v>89</v>
      </c>
      <c r="C72" s="38" t="s">
        <v>31</v>
      </c>
      <c r="D72" s="40">
        <f>D73+D74</f>
        <v>48754740</v>
      </c>
      <c r="E72" s="40">
        <f>E73+E74</f>
        <v>48754740</v>
      </c>
      <c r="F72" s="40">
        <f t="shared" ref="F72:K72" si="27">F73+F74</f>
        <v>0</v>
      </c>
      <c r="G72" s="40">
        <f t="shared" si="27"/>
        <v>0</v>
      </c>
      <c r="H72" s="40">
        <f t="shared" si="27"/>
        <v>0</v>
      </c>
      <c r="I72" s="40">
        <f t="shared" si="27"/>
        <v>0</v>
      </c>
      <c r="J72" s="40">
        <f t="shared" si="27"/>
        <v>0</v>
      </c>
      <c r="K72" s="40">
        <f t="shared" si="27"/>
        <v>0</v>
      </c>
      <c r="L72" s="114" t="s">
        <v>32</v>
      </c>
      <c r="M72" s="51" t="s">
        <v>78</v>
      </c>
      <c r="N72" s="56">
        <v>1065</v>
      </c>
      <c r="O72" s="56"/>
      <c r="P72" s="56"/>
      <c r="Q72" s="56"/>
      <c r="R72" s="56"/>
      <c r="S72" s="56"/>
      <c r="T72" s="57"/>
      <c r="U72" s="39">
        <v>1065</v>
      </c>
    </row>
    <row r="73" spans="1:21" s="33" customFormat="1" ht="82.5" customHeight="1" outlineLevel="1">
      <c r="A73" s="55"/>
      <c r="B73" s="146"/>
      <c r="C73" s="53" t="s">
        <v>79</v>
      </c>
      <c r="D73" s="58">
        <f>E73+F73+G73+H73+I73+J73+K73</f>
        <v>33259000</v>
      </c>
      <c r="E73" s="58">
        <v>33259000</v>
      </c>
      <c r="F73" s="58"/>
      <c r="G73" s="58"/>
      <c r="H73" s="58"/>
      <c r="I73" s="58"/>
      <c r="J73" s="58"/>
      <c r="K73" s="58"/>
      <c r="L73" s="115"/>
      <c r="M73" s="51"/>
      <c r="N73" s="56"/>
      <c r="O73" s="56"/>
      <c r="P73" s="56"/>
      <c r="Q73" s="56"/>
      <c r="R73" s="56"/>
      <c r="S73" s="56"/>
      <c r="T73" s="57"/>
      <c r="U73" s="39"/>
    </row>
    <row r="74" spans="1:21" s="33" customFormat="1" ht="36" outlineLevel="1">
      <c r="A74" s="55"/>
      <c r="B74" s="146"/>
      <c r="C74" s="120" t="s">
        <v>34</v>
      </c>
      <c r="D74" s="139">
        <f>E74+F75+G75+H75+I75+J75+K75</f>
        <v>15495740</v>
      </c>
      <c r="E74" s="139">
        <v>15495740</v>
      </c>
      <c r="F74" s="101"/>
      <c r="G74" s="101"/>
      <c r="H74" s="101"/>
      <c r="I74" s="101"/>
      <c r="J74" s="101"/>
      <c r="K74" s="101"/>
      <c r="L74" s="115"/>
      <c r="M74" s="51" t="s">
        <v>80</v>
      </c>
      <c r="N74" s="59">
        <v>9.4179999999999993</v>
      </c>
      <c r="O74" s="56"/>
      <c r="P74" s="56"/>
      <c r="Q74" s="56"/>
      <c r="R74" s="56"/>
      <c r="S74" s="56"/>
      <c r="T74" s="57"/>
      <c r="U74" s="39">
        <v>9.42</v>
      </c>
    </row>
    <row r="75" spans="1:21" s="33" customFormat="1" outlineLevel="1">
      <c r="A75" s="55"/>
      <c r="B75" s="146"/>
      <c r="C75" s="138"/>
      <c r="D75" s="140"/>
      <c r="E75" s="140"/>
      <c r="F75" s="119"/>
      <c r="G75" s="119"/>
      <c r="H75" s="119"/>
      <c r="I75" s="119"/>
      <c r="J75" s="119"/>
      <c r="K75" s="119"/>
      <c r="L75" s="115"/>
      <c r="M75" s="54" t="s">
        <v>81</v>
      </c>
      <c r="N75" s="56">
        <v>1.6</v>
      </c>
      <c r="O75" s="56"/>
      <c r="P75" s="56"/>
      <c r="Q75" s="56"/>
      <c r="R75" s="56"/>
      <c r="S75" s="56"/>
      <c r="T75" s="57"/>
      <c r="U75" s="39">
        <v>1.6</v>
      </c>
    </row>
    <row r="76" spans="1:21" s="33" customFormat="1" outlineLevel="1">
      <c r="A76" s="55"/>
      <c r="B76" s="147"/>
      <c r="C76" s="121"/>
      <c r="D76" s="141"/>
      <c r="E76" s="141"/>
      <c r="F76" s="102"/>
      <c r="G76" s="102"/>
      <c r="H76" s="102"/>
      <c r="I76" s="102"/>
      <c r="J76" s="102"/>
      <c r="K76" s="102"/>
      <c r="L76" s="116"/>
      <c r="M76" s="54" t="s">
        <v>82</v>
      </c>
      <c r="N76" s="59">
        <v>0.7</v>
      </c>
      <c r="O76" s="56"/>
      <c r="P76" s="56"/>
      <c r="Q76" s="56"/>
      <c r="R76" s="56"/>
      <c r="S76" s="56"/>
      <c r="T76" s="57"/>
      <c r="U76" s="39">
        <v>0.7</v>
      </c>
    </row>
    <row r="77" spans="1:21" s="33" customFormat="1" outlineLevel="1">
      <c r="A77" s="55" t="s">
        <v>90</v>
      </c>
      <c r="B77" s="145" t="s">
        <v>91</v>
      </c>
      <c r="C77" s="38" t="s">
        <v>31</v>
      </c>
      <c r="D77" s="39">
        <f>D78+D79</f>
        <v>29831000</v>
      </c>
      <c r="E77" s="39">
        <f t="shared" ref="E77:K77" si="28">E78+E79</f>
        <v>29831000</v>
      </c>
      <c r="F77" s="39">
        <f t="shared" si="28"/>
        <v>0</v>
      </c>
      <c r="G77" s="39">
        <f t="shared" si="28"/>
        <v>0</v>
      </c>
      <c r="H77" s="39">
        <f t="shared" si="28"/>
        <v>0</v>
      </c>
      <c r="I77" s="39">
        <f t="shared" si="28"/>
        <v>0</v>
      </c>
      <c r="J77" s="39">
        <f t="shared" si="28"/>
        <v>0</v>
      </c>
      <c r="K77" s="39">
        <f t="shared" si="28"/>
        <v>0</v>
      </c>
      <c r="L77" s="114" t="s">
        <v>32</v>
      </c>
      <c r="M77" s="148" t="s">
        <v>86</v>
      </c>
      <c r="N77" s="97">
        <v>1.8</v>
      </c>
      <c r="O77" s="97"/>
      <c r="P77" s="97"/>
      <c r="Q77" s="97"/>
      <c r="R77" s="97"/>
      <c r="S77" s="97"/>
      <c r="T77" s="99"/>
      <c r="U77" s="101">
        <v>1.8</v>
      </c>
    </row>
    <row r="78" spans="1:21" s="33" customFormat="1" ht="84" customHeight="1" outlineLevel="1">
      <c r="A78" s="55"/>
      <c r="B78" s="146"/>
      <c r="C78" s="53" t="s">
        <v>79</v>
      </c>
      <c r="D78" s="40">
        <f>E78+F78+G78+H78+I78+J78+K78</f>
        <v>26848000</v>
      </c>
      <c r="E78" s="40">
        <v>26848000</v>
      </c>
      <c r="F78" s="39"/>
      <c r="G78" s="39"/>
      <c r="H78" s="39"/>
      <c r="I78" s="39"/>
      <c r="J78" s="39"/>
      <c r="K78" s="39"/>
      <c r="L78" s="115"/>
      <c r="M78" s="149"/>
      <c r="N78" s="117"/>
      <c r="O78" s="117"/>
      <c r="P78" s="117"/>
      <c r="Q78" s="117"/>
      <c r="R78" s="117"/>
      <c r="S78" s="117"/>
      <c r="T78" s="118"/>
      <c r="U78" s="119"/>
    </row>
    <row r="79" spans="1:21" s="33" customFormat="1" ht="36" outlineLevel="1">
      <c r="A79" s="55"/>
      <c r="B79" s="147"/>
      <c r="C79" s="53" t="s">
        <v>34</v>
      </c>
      <c r="D79" s="40">
        <f>E79+F79+G79+H79+I79+J79+K79</f>
        <v>2983000</v>
      </c>
      <c r="E79" s="40">
        <v>2983000</v>
      </c>
      <c r="F79" s="39"/>
      <c r="G79" s="39"/>
      <c r="H79" s="39"/>
      <c r="I79" s="39"/>
      <c r="J79" s="39"/>
      <c r="K79" s="39"/>
      <c r="L79" s="116"/>
      <c r="M79" s="150"/>
      <c r="N79" s="98"/>
      <c r="O79" s="98"/>
      <c r="P79" s="98"/>
      <c r="Q79" s="98"/>
      <c r="R79" s="98"/>
      <c r="S79" s="98"/>
      <c r="T79" s="100"/>
      <c r="U79" s="102"/>
    </row>
    <row r="80" spans="1:21" s="33" customFormat="1" ht="59.25" customHeight="1" outlineLevel="1">
      <c r="A80" s="60" t="s">
        <v>92</v>
      </c>
      <c r="B80" s="111" t="s">
        <v>36</v>
      </c>
      <c r="C80" s="53" t="s">
        <v>31</v>
      </c>
      <c r="D80" s="39">
        <f>D81+D82</f>
        <v>72232440</v>
      </c>
      <c r="E80" s="39">
        <f t="shared" ref="E80:K80" si="29">E81+E82</f>
        <v>0</v>
      </c>
      <c r="F80" s="39">
        <f t="shared" si="29"/>
        <v>44444440</v>
      </c>
      <c r="G80" s="39">
        <f t="shared" si="29"/>
        <v>2779000</v>
      </c>
      <c r="H80" s="39">
        <f t="shared" si="29"/>
        <v>25009000</v>
      </c>
      <c r="I80" s="39">
        <f t="shared" si="29"/>
        <v>0</v>
      </c>
      <c r="J80" s="39">
        <f t="shared" si="29"/>
        <v>0</v>
      </c>
      <c r="K80" s="39">
        <f t="shared" si="29"/>
        <v>0</v>
      </c>
      <c r="L80" s="114" t="s">
        <v>32</v>
      </c>
      <c r="M80" s="51" t="s">
        <v>78</v>
      </c>
      <c r="N80" s="61"/>
      <c r="O80" s="56"/>
      <c r="P80" s="62">
        <v>10.454499999999999</v>
      </c>
      <c r="Q80" s="56"/>
      <c r="R80" s="56"/>
      <c r="S80" s="56"/>
      <c r="T80" s="57"/>
      <c r="U80" s="39">
        <v>10.45</v>
      </c>
    </row>
    <row r="81" spans="1:21" s="33" customFormat="1" ht="54" outlineLevel="1">
      <c r="A81" s="60"/>
      <c r="B81" s="112"/>
      <c r="C81" s="53" t="s">
        <v>79</v>
      </c>
      <c r="D81" s="39">
        <f>E81+F81+G81+H81+I81+J81+K81</f>
        <v>65009000</v>
      </c>
      <c r="E81" s="39"/>
      <c r="F81" s="40">
        <v>40000000</v>
      </c>
      <c r="G81" s="40"/>
      <c r="H81" s="40">
        <v>25009000</v>
      </c>
      <c r="I81" s="40"/>
      <c r="J81" s="40"/>
      <c r="K81" s="40"/>
      <c r="L81" s="115"/>
      <c r="M81" s="51" t="s">
        <v>80</v>
      </c>
      <c r="N81" s="63"/>
      <c r="O81" s="56"/>
      <c r="P81" s="62">
        <v>100</v>
      </c>
      <c r="Q81" s="56"/>
      <c r="R81" s="56"/>
      <c r="S81" s="56"/>
      <c r="T81" s="57"/>
      <c r="U81" s="39">
        <v>100</v>
      </c>
    </row>
    <row r="82" spans="1:21" s="33" customFormat="1" outlineLevel="1">
      <c r="A82" s="60"/>
      <c r="B82" s="112"/>
      <c r="C82" s="120" t="s">
        <v>34</v>
      </c>
      <c r="D82" s="101">
        <f>E82+F82+G82+H82+I82+J82+K82</f>
        <v>7223440</v>
      </c>
      <c r="E82" s="139"/>
      <c r="F82" s="139">
        <v>4444440</v>
      </c>
      <c r="G82" s="139">
        <v>2779000</v>
      </c>
      <c r="H82" s="139"/>
      <c r="I82" s="139"/>
      <c r="J82" s="139"/>
      <c r="K82" s="139"/>
      <c r="L82" s="115"/>
      <c r="M82" s="54" t="s">
        <v>93</v>
      </c>
      <c r="N82" s="61"/>
      <c r="O82" s="56"/>
      <c r="P82" s="62">
        <v>0.9</v>
      </c>
      <c r="Q82" s="56"/>
      <c r="R82" s="56"/>
      <c r="S82" s="56"/>
      <c r="T82" s="57"/>
      <c r="U82" s="39">
        <v>0.9</v>
      </c>
    </row>
    <row r="83" spans="1:21" s="33" customFormat="1" outlineLevel="1">
      <c r="A83" s="64"/>
      <c r="B83" s="113"/>
      <c r="C83" s="121"/>
      <c r="D83" s="102"/>
      <c r="E83" s="141"/>
      <c r="F83" s="141"/>
      <c r="G83" s="141"/>
      <c r="H83" s="141"/>
      <c r="I83" s="141"/>
      <c r="J83" s="141"/>
      <c r="K83" s="141"/>
      <c r="L83" s="116"/>
      <c r="M83" s="54" t="s">
        <v>87</v>
      </c>
      <c r="N83" s="63"/>
      <c r="O83" s="56"/>
      <c r="P83" s="62">
        <v>0.45</v>
      </c>
      <c r="Q83" s="56"/>
      <c r="R83" s="56"/>
      <c r="S83" s="56"/>
      <c r="T83" s="57"/>
      <c r="U83" s="39">
        <v>0.45</v>
      </c>
    </row>
    <row r="84" spans="1:21" s="33" customFormat="1" ht="56.25" customHeight="1" outlineLevel="1">
      <c r="A84" s="64" t="s">
        <v>94</v>
      </c>
      <c r="B84" s="123" t="s">
        <v>38</v>
      </c>
      <c r="C84" s="53" t="s">
        <v>31</v>
      </c>
      <c r="D84" s="39">
        <f>D85+D86</f>
        <v>165567517</v>
      </c>
      <c r="E84" s="39">
        <f t="shared" ref="E84:K84" si="30">E85+E86</f>
        <v>0</v>
      </c>
      <c r="F84" s="39">
        <f t="shared" si="30"/>
        <v>24667770</v>
      </c>
      <c r="G84" s="39">
        <f t="shared" si="30"/>
        <v>8187000</v>
      </c>
      <c r="H84" s="39">
        <f t="shared" si="30"/>
        <v>132712747</v>
      </c>
      <c r="I84" s="39">
        <f t="shared" si="30"/>
        <v>0</v>
      </c>
      <c r="J84" s="39">
        <f t="shared" si="30"/>
        <v>0</v>
      </c>
      <c r="K84" s="39">
        <f t="shared" si="30"/>
        <v>0</v>
      </c>
      <c r="L84" s="114" t="s">
        <v>32</v>
      </c>
      <c r="M84" s="51" t="s">
        <v>78</v>
      </c>
      <c r="N84" s="56"/>
      <c r="O84" s="56"/>
      <c r="P84" s="56"/>
      <c r="Q84" s="56">
        <v>64.400000000000006</v>
      </c>
      <c r="R84" s="57"/>
      <c r="S84" s="57"/>
      <c r="T84" s="57"/>
      <c r="U84" s="39">
        <v>64.400000000000006</v>
      </c>
    </row>
    <row r="85" spans="1:21" s="33" customFormat="1" ht="81.75" customHeight="1" outlineLevel="1">
      <c r="A85" s="60"/>
      <c r="B85" s="124"/>
      <c r="C85" s="53" t="s">
        <v>79</v>
      </c>
      <c r="D85" s="65">
        <f>E85+F85+G85+H85+I85+J85+K85</f>
        <v>154265047</v>
      </c>
      <c r="E85" s="65"/>
      <c r="F85" s="65">
        <v>22201000</v>
      </c>
      <c r="G85" s="65"/>
      <c r="H85" s="65">
        <f>58383047+73681000</f>
        <v>132064047</v>
      </c>
      <c r="I85" s="65"/>
      <c r="J85" s="65"/>
      <c r="K85" s="65"/>
      <c r="L85" s="115"/>
      <c r="M85" s="51" t="s">
        <v>80</v>
      </c>
      <c r="N85" s="66"/>
      <c r="O85" s="66"/>
      <c r="P85" s="66"/>
      <c r="Q85" s="66">
        <v>78.900000000000006</v>
      </c>
      <c r="R85" s="67"/>
      <c r="S85" s="67"/>
      <c r="T85" s="57"/>
      <c r="U85" s="39">
        <v>78.900000000000006</v>
      </c>
    </row>
    <row r="86" spans="1:21" s="33" customFormat="1" ht="19.5" customHeight="1" outlineLevel="1">
      <c r="A86" s="60"/>
      <c r="B86" s="124"/>
      <c r="C86" s="120" t="s">
        <v>34</v>
      </c>
      <c r="D86" s="101">
        <f>E86+F86+G86+H86+I86+J86+K86</f>
        <v>11302470</v>
      </c>
      <c r="E86" s="101"/>
      <c r="F86" s="101">
        <v>2466770</v>
      </c>
      <c r="G86" s="101">
        <v>8187000</v>
      </c>
      <c r="H86" s="101">
        <v>648700</v>
      </c>
      <c r="I86" s="101"/>
      <c r="J86" s="101"/>
      <c r="K86" s="101"/>
      <c r="L86" s="115"/>
      <c r="M86" s="54" t="s">
        <v>93</v>
      </c>
      <c r="N86" s="56"/>
      <c r="O86" s="56"/>
      <c r="P86" s="56"/>
      <c r="Q86" s="56">
        <v>9.6</v>
      </c>
      <c r="R86" s="67"/>
      <c r="S86" s="67"/>
      <c r="T86" s="57"/>
      <c r="U86" s="39">
        <v>9.6</v>
      </c>
    </row>
    <row r="87" spans="1:21" s="33" customFormat="1" ht="45" customHeight="1" outlineLevel="1">
      <c r="A87" s="60"/>
      <c r="B87" s="124"/>
      <c r="C87" s="138"/>
      <c r="D87" s="119"/>
      <c r="E87" s="119"/>
      <c r="F87" s="119"/>
      <c r="G87" s="119"/>
      <c r="H87" s="119"/>
      <c r="I87" s="119"/>
      <c r="J87" s="119"/>
      <c r="K87" s="119"/>
      <c r="L87" s="115"/>
      <c r="M87" s="51" t="s">
        <v>83</v>
      </c>
      <c r="N87" s="66"/>
      <c r="O87" s="66"/>
      <c r="P87" s="66"/>
      <c r="Q87" s="66">
        <v>4.8</v>
      </c>
      <c r="R87" s="67"/>
      <c r="S87" s="67"/>
      <c r="T87" s="57"/>
      <c r="U87" s="39">
        <v>4.8</v>
      </c>
    </row>
    <row r="88" spans="1:21" s="33" customFormat="1" ht="45" customHeight="1" outlineLevel="1">
      <c r="A88" s="60"/>
      <c r="B88" s="125"/>
      <c r="C88" s="121"/>
      <c r="D88" s="102"/>
      <c r="E88" s="102"/>
      <c r="F88" s="102"/>
      <c r="G88" s="102"/>
      <c r="H88" s="102"/>
      <c r="I88" s="102"/>
      <c r="J88" s="102"/>
      <c r="K88" s="102"/>
      <c r="L88" s="116"/>
      <c r="M88" s="51" t="s">
        <v>84</v>
      </c>
      <c r="N88" s="66"/>
      <c r="O88" s="66"/>
      <c r="P88" s="66"/>
      <c r="Q88" s="66">
        <v>5.8</v>
      </c>
      <c r="R88" s="67"/>
      <c r="S88" s="67"/>
      <c r="T88" s="57"/>
      <c r="U88" s="39">
        <v>5.8</v>
      </c>
    </row>
    <row r="89" spans="1:21" s="33" customFormat="1" ht="67.5" customHeight="1" outlineLevel="1">
      <c r="A89" s="60" t="s">
        <v>95</v>
      </c>
      <c r="B89" s="142" t="s">
        <v>96</v>
      </c>
      <c r="C89" s="53" t="s">
        <v>31</v>
      </c>
      <c r="D89" s="39">
        <f>D90+D91</f>
        <v>397165510</v>
      </c>
      <c r="E89" s="39">
        <f t="shared" ref="E89:K89" si="31">E90+E91</f>
        <v>0</v>
      </c>
      <c r="F89" s="39">
        <f t="shared" si="31"/>
        <v>0</v>
      </c>
      <c r="G89" s="39">
        <f t="shared" si="31"/>
        <v>0</v>
      </c>
      <c r="H89" s="39">
        <f t="shared" si="31"/>
        <v>200000000</v>
      </c>
      <c r="I89" s="39">
        <f t="shared" si="31"/>
        <v>197165510</v>
      </c>
      <c r="J89" s="39">
        <f t="shared" si="31"/>
        <v>0</v>
      </c>
      <c r="K89" s="39">
        <f t="shared" si="31"/>
        <v>0</v>
      </c>
      <c r="L89" s="114" t="s">
        <v>32</v>
      </c>
      <c r="M89" s="51" t="s">
        <v>78</v>
      </c>
      <c r="N89" s="56"/>
      <c r="O89" s="56"/>
      <c r="P89" s="56"/>
      <c r="Q89" s="56"/>
      <c r="R89" s="56">
        <v>165.916</v>
      </c>
      <c r="S89" s="56"/>
      <c r="T89" s="57"/>
      <c r="U89" s="39">
        <v>165.92</v>
      </c>
    </row>
    <row r="90" spans="1:21" s="33" customFormat="1" ht="84" customHeight="1" outlineLevel="1">
      <c r="A90" s="64"/>
      <c r="B90" s="143"/>
      <c r="C90" s="53" t="s">
        <v>79</v>
      </c>
      <c r="D90" s="39">
        <f>E90+F90+G90+H90+I90+J90+K90</f>
        <v>357448959</v>
      </c>
      <c r="E90" s="39"/>
      <c r="F90" s="39"/>
      <c r="G90" s="39"/>
      <c r="H90" s="39">
        <v>180000000</v>
      </c>
      <c r="I90" s="39">
        <v>177448959</v>
      </c>
      <c r="J90" s="39"/>
      <c r="K90" s="39"/>
      <c r="L90" s="115"/>
      <c r="M90" s="51" t="s">
        <v>80</v>
      </c>
      <c r="N90" s="56"/>
      <c r="O90" s="56"/>
      <c r="P90" s="56"/>
      <c r="Q90" s="56"/>
      <c r="R90" s="56">
        <v>4.0060000000000002</v>
      </c>
      <c r="S90" s="56"/>
      <c r="T90" s="67"/>
      <c r="U90" s="39">
        <v>4.01</v>
      </c>
    </row>
    <row r="91" spans="1:21" s="33" customFormat="1" outlineLevel="1">
      <c r="A91" s="64"/>
      <c r="B91" s="143"/>
      <c r="C91" s="120" t="s">
        <v>34</v>
      </c>
      <c r="D91" s="101">
        <f>E91+F91+G91+H91+I91+J91+K91</f>
        <v>39716551</v>
      </c>
      <c r="E91" s="101"/>
      <c r="F91" s="101"/>
      <c r="G91" s="101"/>
      <c r="H91" s="101">
        <v>20000000</v>
      </c>
      <c r="I91" s="101">
        <v>19716551</v>
      </c>
      <c r="J91" s="101"/>
      <c r="K91" s="101"/>
      <c r="L91" s="115"/>
      <c r="M91" s="54" t="s">
        <v>93</v>
      </c>
      <c r="N91" s="56"/>
      <c r="O91" s="56"/>
      <c r="P91" s="56"/>
      <c r="Q91" s="56"/>
      <c r="R91" s="56">
        <v>4.2</v>
      </c>
      <c r="S91" s="56"/>
      <c r="T91" s="67"/>
      <c r="U91" s="39">
        <v>4.2</v>
      </c>
    </row>
    <row r="92" spans="1:21" s="33" customFormat="1" outlineLevel="1">
      <c r="A92" s="64"/>
      <c r="B92" s="144"/>
      <c r="C92" s="121"/>
      <c r="D92" s="102"/>
      <c r="E92" s="102"/>
      <c r="F92" s="102"/>
      <c r="G92" s="102"/>
      <c r="H92" s="102"/>
      <c r="I92" s="102"/>
      <c r="J92" s="102"/>
      <c r="K92" s="102"/>
      <c r="L92" s="116"/>
      <c r="M92" s="54" t="s">
        <v>85</v>
      </c>
      <c r="N92" s="56"/>
      <c r="O92" s="56"/>
      <c r="P92" s="56"/>
      <c r="Q92" s="56"/>
      <c r="R92" s="56">
        <v>3.7</v>
      </c>
      <c r="S92" s="56"/>
      <c r="T92" s="67"/>
      <c r="U92" s="39">
        <v>3.7</v>
      </c>
    </row>
    <row r="93" spans="1:21" s="33" customFormat="1" ht="63" customHeight="1" outlineLevel="1">
      <c r="A93" s="64" t="s">
        <v>97</v>
      </c>
      <c r="B93" s="142" t="s">
        <v>98</v>
      </c>
      <c r="C93" s="53" t="s">
        <v>31</v>
      </c>
      <c r="D93" s="39">
        <f>D94+D95</f>
        <v>370210322</v>
      </c>
      <c r="E93" s="39">
        <f t="shared" ref="E93:K93" si="32">E94+E95</f>
        <v>0</v>
      </c>
      <c r="F93" s="39">
        <f t="shared" si="32"/>
        <v>0</v>
      </c>
      <c r="G93" s="39">
        <f t="shared" si="32"/>
        <v>0</v>
      </c>
      <c r="H93" s="39">
        <f t="shared" si="32"/>
        <v>200000000</v>
      </c>
      <c r="I93" s="39">
        <f t="shared" si="32"/>
        <v>170210322</v>
      </c>
      <c r="J93" s="39">
        <f t="shared" si="32"/>
        <v>0</v>
      </c>
      <c r="K93" s="39">
        <f t="shared" si="32"/>
        <v>0</v>
      </c>
      <c r="L93" s="114" t="s">
        <v>32</v>
      </c>
      <c r="M93" s="51" t="s">
        <v>78</v>
      </c>
      <c r="N93" s="56"/>
      <c r="O93" s="56"/>
      <c r="P93" s="56"/>
      <c r="Q93" s="56"/>
      <c r="R93" s="56">
        <v>110</v>
      </c>
      <c r="S93" s="56"/>
      <c r="T93" s="67"/>
      <c r="U93" s="39">
        <v>110</v>
      </c>
    </row>
    <row r="94" spans="1:21" s="33" customFormat="1" ht="54" outlineLevel="1">
      <c r="A94" s="60"/>
      <c r="B94" s="143"/>
      <c r="C94" s="53" t="s">
        <v>79</v>
      </c>
      <c r="D94" s="39">
        <f>E94+F94+G94+H94+I94+J94+K94</f>
        <v>333189290</v>
      </c>
      <c r="E94" s="39"/>
      <c r="F94" s="39"/>
      <c r="G94" s="39"/>
      <c r="H94" s="68">
        <v>180000000</v>
      </c>
      <c r="I94" s="39">
        <v>153189290</v>
      </c>
      <c r="J94" s="39"/>
      <c r="K94" s="39"/>
      <c r="L94" s="115"/>
      <c r="M94" s="54" t="s">
        <v>99</v>
      </c>
      <c r="N94" s="56"/>
      <c r="O94" s="56"/>
      <c r="P94" s="56"/>
      <c r="Q94" s="56"/>
      <c r="R94" s="56">
        <v>5.0259999999999998</v>
      </c>
      <c r="S94" s="56"/>
      <c r="T94" s="67"/>
      <c r="U94" s="39">
        <v>5.03</v>
      </c>
    </row>
    <row r="95" spans="1:21" s="33" customFormat="1" outlineLevel="1">
      <c r="A95" s="60"/>
      <c r="B95" s="143"/>
      <c r="C95" s="120" t="s">
        <v>34</v>
      </c>
      <c r="D95" s="101">
        <f>E95+F95+G95+H95+I95+J95+K95</f>
        <v>37021032</v>
      </c>
      <c r="E95" s="101"/>
      <c r="F95" s="101"/>
      <c r="G95" s="101"/>
      <c r="H95" s="101">
        <v>20000000</v>
      </c>
      <c r="I95" s="101">
        <v>17021032</v>
      </c>
      <c r="J95" s="101"/>
      <c r="K95" s="101"/>
      <c r="L95" s="115"/>
      <c r="M95" s="54" t="s">
        <v>93</v>
      </c>
      <c r="N95" s="56"/>
      <c r="O95" s="56"/>
      <c r="P95" s="56"/>
      <c r="Q95" s="56"/>
      <c r="R95" s="56">
        <v>2.8</v>
      </c>
      <c r="S95" s="67"/>
      <c r="T95" s="67"/>
      <c r="U95" s="39">
        <v>2.8</v>
      </c>
    </row>
    <row r="96" spans="1:21" s="33" customFormat="1" outlineLevel="1">
      <c r="A96" s="60"/>
      <c r="B96" s="144"/>
      <c r="C96" s="121"/>
      <c r="D96" s="102"/>
      <c r="E96" s="102"/>
      <c r="F96" s="102"/>
      <c r="G96" s="102"/>
      <c r="H96" s="102"/>
      <c r="I96" s="102"/>
      <c r="J96" s="102"/>
      <c r="K96" s="102"/>
      <c r="L96" s="116"/>
      <c r="M96" s="54" t="s">
        <v>85</v>
      </c>
      <c r="N96" s="56"/>
      <c r="O96" s="56"/>
      <c r="P96" s="56"/>
      <c r="Q96" s="56"/>
      <c r="R96" s="56">
        <v>2.4</v>
      </c>
      <c r="S96" s="67"/>
      <c r="T96" s="67"/>
      <c r="U96" s="39">
        <v>2.4</v>
      </c>
    </row>
    <row r="97" spans="1:21" s="33" customFormat="1" ht="96" customHeight="1" outlineLevel="1">
      <c r="A97" s="60" t="s">
        <v>100</v>
      </c>
      <c r="B97" s="123" t="s">
        <v>101</v>
      </c>
      <c r="C97" s="53" t="s">
        <v>31</v>
      </c>
      <c r="D97" s="39">
        <f>D98+D99</f>
        <v>121509760</v>
      </c>
      <c r="E97" s="39">
        <f t="shared" ref="E97:K97" si="33">E98+E99</f>
        <v>0</v>
      </c>
      <c r="F97" s="39">
        <f t="shared" si="33"/>
        <v>0</v>
      </c>
      <c r="G97" s="39">
        <f t="shared" si="33"/>
        <v>0</v>
      </c>
      <c r="H97" s="39">
        <f t="shared" si="33"/>
        <v>3842400</v>
      </c>
      <c r="I97" s="39">
        <f t="shared" si="33"/>
        <v>4000000</v>
      </c>
      <c r="J97" s="39">
        <f t="shared" si="33"/>
        <v>100000000</v>
      </c>
      <c r="K97" s="39">
        <f t="shared" si="33"/>
        <v>13667360</v>
      </c>
      <c r="L97" s="114" t="s">
        <v>32</v>
      </c>
      <c r="M97" s="51" t="s">
        <v>78</v>
      </c>
      <c r="N97" s="56"/>
      <c r="O97" s="56"/>
      <c r="P97" s="56"/>
      <c r="Q97" s="67"/>
      <c r="R97" s="67"/>
      <c r="S97" s="67"/>
      <c r="T97" s="67">
        <v>420</v>
      </c>
      <c r="U97" s="39">
        <v>420</v>
      </c>
    </row>
    <row r="98" spans="1:21" s="33" customFormat="1" ht="113.25" customHeight="1" outlineLevel="1">
      <c r="A98" s="60"/>
      <c r="B98" s="124"/>
      <c r="C98" s="53" t="s">
        <v>79</v>
      </c>
      <c r="D98" s="39">
        <f>E98+F98+G98+H98+I98+J98+K98</f>
        <v>96474024</v>
      </c>
      <c r="E98" s="39"/>
      <c r="F98" s="39"/>
      <c r="G98" s="39"/>
      <c r="H98" s="39"/>
      <c r="I98" s="39"/>
      <c r="J98" s="39">
        <v>90000000</v>
      </c>
      <c r="K98" s="39">
        <v>6474024</v>
      </c>
      <c r="L98" s="115"/>
      <c r="M98" s="51" t="s">
        <v>80</v>
      </c>
      <c r="N98" s="56"/>
      <c r="O98" s="56"/>
      <c r="P98" s="56"/>
      <c r="Q98" s="67"/>
      <c r="R98" s="67"/>
      <c r="S98" s="67"/>
      <c r="T98" s="67">
        <v>37.5</v>
      </c>
      <c r="U98" s="39">
        <v>37.5</v>
      </c>
    </row>
    <row r="99" spans="1:21" s="33" customFormat="1" ht="22.5" customHeight="1" outlineLevel="1">
      <c r="A99" s="60"/>
      <c r="B99" s="124"/>
      <c r="C99" s="120" t="s">
        <v>34</v>
      </c>
      <c r="D99" s="101">
        <f>E99+F99+G99+H99+I99+J99+K99</f>
        <v>25035736</v>
      </c>
      <c r="E99" s="101"/>
      <c r="F99" s="101"/>
      <c r="G99" s="101"/>
      <c r="H99" s="101">
        <v>3842400</v>
      </c>
      <c r="I99" s="101">
        <v>4000000</v>
      </c>
      <c r="J99" s="101">
        <v>10000000</v>
      </c>
      <c r="K99" s="101">
        <v>7193336</v>
      </c>
      <c r="L99" s="115"/>
      <c r="M99" s="54" t="s">
        <v>93</v>
      </c>
      <c r="N99" s="56"/>
      <c r="O99" s="56"/>
      <c r="P99" s="56"/>
      <c r="Q99" s="67"/>
      <c r="R99" s="67"/>
      <c r="S99" s="67"/>
      <c r="T99" s="67">
        <v>6.7</v>
      </c>
      <c r="U99" s="39">
        <v>6.7</v>
      </c>
    </row>
    <row r="100" spans="1:21" s="33" customFormat="1" ht="42" customHeight="1" outlineLevel="1">
      <c r="A100" s="60"/>
      <c r="B100" s="124"/>
      <c r="C100" s="138"/>
      <c r="D100" s="119"/>
      <c r="E100" s="119"/>
      <c r="F100" s="119"/>
      <c r="G100" s="119"/>
      <c r="H100" s="119"/>
      <c r="I100" s="119"/>
      <c r="J100" s="119"/>
      <c r="K100" s="119"/>
      <c r="L100" s="115"/>
      <c r="M100" s="51" t="s">
        <v>84</v>
      </c>
      <c r="N100" s="56"/>
      <c r="O100" s="56"/>
      <c r="P100" s="56"/>
      <c r="Q100" s="67"/>
      <c r="R100" s="67"/>
      <c r="S100" s="67"/>
      <c r="T100" s="67">
        <v>5.4</v>
      </c>
      <c r="U100" s="39">
        <v>5.4</v>
      </c>
    </row>
    <row r="101" spans="1:21" s="33" customFormat="1" ht="55.5" customHeight="1" outlineLevel="1">
      <c r="A101" s="60" t="s">
        <v>102</v>
      </c>
      <c r="B101" s="125"/>
      <c r="C101" s="121"/>
      <c r="D101" s="102"/>
      <c r="E101" s="102"/>
      <c r="F101" s="102"/>
      <c r="G101" s="102"/>
      <c r="H101" s="102"/>
      <c r="I101" s="102"/>
      <c r="J101" s="102"/>
      <c r="K101" s="102"/>
      <c r="L101" s="116"/>
      <c r="M101" s="51" t="s">
        <v>83</v>
      </c>
      <c r="N101" s="31"/>
      <c r="O101" s="56"/>
      <c r="P101" s="56"/>
      <c r="Q101" s="67"/>
      <c r="R101" s="67"/>
      <c r="S101" s="67"/>
      <c r="T101" s="67">
        <v>5.2</v>
      </c>
      <c r="U101" s="39">
        <v>5.2</v>
      </c>
    </row>
    <row r="102" spans="1:21" s="33" customFormat="1" ht="87" customHeight="1" outlineLevel="1">
      <c r="A102" s="69" t="s">
        <v>103</v>
      </c>
      <c r="B102" s="111" t="s">
        <v>104</v>
      </c>
      <c r="C102" s="38" t="s">
        <v>31</v>
      </c>
      <c r="D102" s="39">
        <f>D103+D104</f>
        <v>2945520587</v>
      </c>
      <c r="E102" s="39">
        <f t="shared" ref="E102:K102" si="34">E103+E104</f>
        <v>94795727</v>
      </c>
      <c r="F102" s="39">
        <f t="shared" si="34"/>
        <v>114225176</v>
      </c>
      <c r="G102" s="39">
        <f t="shared" si="34"/>
        <v>145775884</v>
      </c>
      <c r="H102" s="39">
        <f t="shared" si="34"/>
        <v>942623800</v>
      </c>
      <c r="I102" s="39">
        <f t="shared" si="34"/>
        <v>15000000</v>
      </c>
      <c r="J102" s="39">
        <f t="shared" si="34"/>
        <v>287000000</v>
      </c>
      <c r="K102" s="39">
        <f t="shared" si="34"/>
        <v>1346100000</v>
      </c>
      <c r="L102" s="114" t="s">
        <v>32</v>
      </c>
      <c r="M102" s="51" t="s">
        <v>105</v>
      </c>
      <c r="N102" s="56">
        <f>N113+N117+N120+N129+N132+N136+N144+N152+N156+N161+N165+N172+N176</f>
        <v>560.1</v>
      </c>
      <c r="O102" s="56">
        <f t="shared" ref="O102:T102" si="35">O113+O117+O120+O129+O132+O136+O144+O152+O156+O161+O165+O172+O176</f>
        <v>151</v>
      </c>
      <c r="P102" s="56">
        <f t="shared" si="35"/>
        <v>15.73</v>
      </c>
      <c r="Q102" s="56">
        <f t="shared" si="35"/>
        <v>16106.567999999999</v>
      </c>
      <c r="R102" s="56">
        <f t="shared" si="35"/>
        <v>0</v>
      </c>
      <c r="S102" s="56">
        <f t="shared" si="35"/>
        <v>0</v>
      </c>
      <c r="T102" s="56">
        <f t="shared" si="35"/>
        <v>1120.2</v>
      </c>
      <c r="U102" s="39">
        <v>17953.599999999999</v>
      </c>
    </row>
    <row r="103" spans="1:21" s="33" customFormat="1" ht="81" customHeight="1" outlineLevel="1">
      <c r="A103" s="69"/>
      <c r="B103" s="112"/>
      <c r="C103" s="53" t="s">
        <v>79</v>
      </c>
      <c r="D103" s="39">
        <f>D118+D130+D133+D137+D142+D145+D150+D153+D157+D162+D166+D170+D173+D177+D114</f>
        <v>1925553920</v>
      </c>
      <c r="E103" s="39">
        <f>E118+E130+E133+E137+E142+E145+E150+E153+E157+E162+E166+E170+E173+E177+E114</f>
        <v>73683000</v>
      </c>
      <c r="F103" s="39">
        <f t="shared" ref="F103:K103" si="36">F118+F130+F133+F137+F142+F145+F150+F153+F157+F162+F166+F170+F173+F177+F114</f>
        <v>36489000</v>
      </c>
      <c r="G103" s="39">
        <f t="shared" si="36"/>
        <v>0</v>
      </c>
      <c r="H103" s="39">
        <f t="shared" si="36"/>
        <v>663381920</v>
      </c>
      <c r="I103" s="39">
        <f t="shared" si="36"/>
        <v>13500000</v>
      </c>
      <c r="J103" s="39">
        <f t="shared" si="36"/>
        <v>266400000</v>
      </c>
      <c r="K103" s="39">
        <f t="shared" si="36"/>
        <v>872100000</v>
      </c>
      <c r="L103" s="115"/>
      <c r="M103" s="51" t="s">
        <v>80</v>
      </c>
      <c r="N103" s="56">
        <f>N115+N118+N121+N130+N133+N137+N145+N153+N157+N162+N166+N173+N177</f>
        <v>55.07</v>
      </c>
      <c r="O103" s="56">
        <f t="shared" ref="O103:T103" si="37">O115+O118+O121+O130+O133+O137+O145+O153+O157+O162+O166+O173+O177</f>
        <v>55.07</v>
      </c>
      <c r="P103" s="56">
        <f t="shared" si="37"/>
        <v>222.28</v>
      </c>
      <c r="Q103" s="56">
        <f t="shared" si="37"/>
        <v>544.125</v>
      </c>
      <c r="R103" s="56">
        <f t="shared" si="37"/>
        <v>0</v>
      </c>
      <c r="S103" s="56">
        <f t="shared" si="37"/>
        <v>0</v>
      </c>
      <c r="T103" s="56">
        <f t="shared" si="37"/>
        <v>887.44499999999994</v>
      </c>
      <c r="U103" s="39">
        <v>1763.99</v>
      </c>
    </row>
    <row r="104" spans="1:21" s="33" customFormat="1" ht="36" outlineLevel="1">
      <c r="A104" s="69"/>
      <c r="B104" s="112"/>
      <c r="C104" s="120" t="s">
        <v>34</v>
      </c>
      <c r="D104" s="101">
        <f>D115+D119+D121+D131+D134+D138+D143+D146+D151+D154+D158+D163+D167+D171+D174+D178</f>
        <v>1019966667</v>
      </c>
      <c r="E104" s="101">
        <f>E115+E119+E121+E131+E134+E138+E143+E146+E151+E154+E158+E163+E167+E171+E174+E178</f>
        <v>21112727</v>
      </c>
      <c r="F104" s="101">
        <f>F116+F119+F121+F131+F134+F138+F143+F146+F151+F154+F158+F163+F167+F171+F174+F178</f>
        <v>77736176</v>
      </c>
      <c r="G104" s="101">
        <f>G116+G119+G121+G131+G134+G138+G143+G146+G151+G154+G158+G163+G167+G171+G174+G178</f>
        <v>145775884</v>
      </c>
      <c r="H104" s="101">
        <f>H116+H119+H121+H131+H134+H138+H143+H146+H151+H154+H158+H163+H167+H171+H174+H178</f>
        <v>279241880</v>
      </c>
      <c r="I104" s="101">
        <f>I116+I119+I122+I131+I134+I138+I143+I146+I151+I154+I158+I163+I167+I171+I174+I178</f>
        <v>1500000</v>
      </c>
      <c r="J104" s="101">
        <f>J116+J119+J122+J131+J134+J138+J143+J146+J151+J154+J158+J163+J167+J171+J174+J178</f>
        <v>20600000</v>
      </c>
      <c r="K104" s="101">
        <f>K116+K119+K122+K131+K134+K138+K143+K146+K151+K154+K158+K163+K167+K171+K174+K178</f>
        <v>474000000</v>
      </c>
      <c r="L104" s="115"/>
      <c r="M104" s="51" t="s">
        <v>106</v>
      </c>
      <c r="N104" s="56">
        <f>N116+N119+N122+N131+N134+N138+N146+N154+N158+N163</f>
        <v>0.79</v>
      </c>
      <c r="O104" s="56">
        <f t="shared" ref="O104:T104" si="38">O116+O119+O122+O131+O134+O138+O146+O154+O158+O163</f>
        <v>2.6440000000000001</v>
      </c>
      <c r="P104" s="56">
        <f t="shared" si="38"/>
        <v>0.65</v>
      </c>
      <c r="Q104" s="56">
        <f t="shared" si="38"/>
        <v>3.3499999999999996</v>
      </c>
      <c r="R104" s="56">
        <f t="shared" si="38"/>
        <v>0</v>
      </c>
      <c r="S104" s="56">
        <f t="shared" si="38"/>
        <v>0</v>
      </c>
      <c r="T104" s="56">
        <f t="shared" si="38"/>
        <v>5.5</v>
      </c>
      <c r="U104" s="39">
        <v>12.93</v>
      </c>
    </row>
    <row r="105" spans="1:21" s="33" customFormat="1" ht="36" outlineLevel="1">
      <c r="A105" s="69"/>
      <c r="B105" s="112"/>
      <c r="C105" s="138"/>
      <c r="D105" s="119"/>
      <c r="E105" s="119"/>
      <c r="F105" s="119"/>
      <c r="G105" s="119"/>
      <c r="H105" s="119"/>
      <c r="I105" s="119"/>
      <c r="J105" s="119"/>
      <c r="K105" s="119"/>
      <c r="L105" s="115"/>
      <c r="M105" s="51" t="s">
        <v>107</v>
      </c>
      <c r="N105" s="56">
        <f>N124</f>
        <v>0</v>
      </c>
      <c r="O105" s="56">
        <f t="shared" ref="O105:T105" si="39">O124</f>
        <v>0</v>
      </c>
      <c r="P105" s="56">
        <f t="shared" si="39"/>
        <v>0.66</v>
      </c>
      <c r="Q105" s="56">
        <f t="shared" si="39"/>
        <v>0</v>
      </c>
      <c r="R105" s="56">
        <f t="shared" si="39"/>
        <v>0</v>
      </c>
      <c r="S105" s="56">
        <f t="shared" si="39"/>
        <v>0</v>
      </c>
      <c r="T105" s="56">
        <f t="shared" si="39"/>
        <v>0</v>
      </c>
      <c r="U105" s="39">
        <v>0.66</v>
      </c>
    </row>
    <row r="106" spans="1:21" s="33" customFormat="1" ht="36" outlineLevel="1">
      <c r="A106" s="69"/>
      <c r="B106" s="112"/>
      <c r="C106" s="138"/>
      <c r="D106" s="119"/>
      <c r="E106" s="119"/>
      <c r="F106" s="119"/>
      <c r="G106" s="119"/>
      <c r="H106" s="119"/>
      <c r="I106" s="119"/>
      <c r="J106" s="119"/>
      <c r="K106" s="119"/>
      <c r="L106" s="115"/>
      <c r="M106" s="51" t="s">
        <v>108</v>
      </c>
      <c r="N106" s="56">
        <f>N125+N148+N164</f>
        <v>0</v>
      </c>
      <c r="O106" s="56">
        <f t="shared" ref="O106:T106" si="40">O125+O148+O164</f>
        <v>0</v>
      </c>
      <c r="P106" s="56">
        <f t="shared" si="40"/>
        <v>1.61</v>
      </c>
      <c r="Q106" s="56">
        <f t="shared" si="40"/>
        <v>0</v>
      </c>
      <c r="R106" s="56">
        <f t="shared" si="40"/>
        <v>0</v>
      </c>
      <c r="S106" s="56">
        <f t="shared" si="40"/>
        <v>0</v>
      </c>
      <c r="T106" s="56">
        <f t="shared" si="40"/>
        <v>1.5</v>
      </c>
      <c r="U106" s="39">
        <v>3.11</v>
      </c>
    </row>
    <row r="107" spans="1:21" s="33" customFormat="1" ht="36" outlineLevel="1">
      <c r="A107" s="69"/>
      <c r="B107" s="112"/>
      <c r="C107" s="138"/>
      <c r="D107" s="119"/>
      <c r="E107" s="119"/>
      <c r="F107" s="119"/>
      <c r="G107" s="119"/>
      <c r="H107" s="119"/>
      <c r="I107" s="119"/>
      <c r="J107" s="119"/>
      <c r="K107" s="119"/>
      <c r="L107" s="115"/>
      <c r="M107" s="51" t="s">
        <v>109</v>
      </c>
      <c r="N107" s="56">
        <f>N123+N135+N139+N147+N168+N169+N175+N149+N141</f>
        <v>0</v>
      </c>
      <c r="O107" s="56">
        <f t="shared" ref="O107:T107" si="41">O123+O135+O139+O147+O168+O169+O175+O149+O141</f>
        <v>0</v>
      </c>
      <c r="P107" s="56">
        <f t="shared" si="41"/>
        <v>0.11</v>
      </c>
      <c r="Q107" s="56">
        <f t="shared" si="41"/>
        <v>2.8</v>
      </c>
      <c r="R107" s="56">
        <f t="shared" si="41"/>
        <v>0</v>
      </c>
      <c r="S107" s="56">
        <f t="shared" si="41"/>
        <v>1.4</v>
      </c>
      <c r="T107" s="56">
        <f t="shared" si="41"/>
        <v>3.3</v>
      </c>
      <c r="U107" s="39">
        <v>7.61</v>
      </c>
    </row>
    <row r="108" spans="1:21" s="33" customFormat="1" ht="36" outlineLevel="1">
      <c r="A108" s="69"/>
      <c r="B108" s="112"/>
      <c r="C108" s="138"/>
      <c r="D108" s="119"/>
      <c r="E108" s="119"/>
      <c r="F108" s="119"/>
      <c r="G108" s="119"/>
      <c r="H108" s="119"/>
      <c r="I108" s="119"/>
      <c r="J108" s="119"/>
      <c r="K108" s="119"/>
      <c r="L108" s="115"/>
      <c r="M108" s="51" t="s">
        <v>110</v>
      </c>
      <c r="N108" s="56">
        <f>N140+N160</f>
        <v>0</v>
      </c>
      <c r="O108" s="56">
        <f t="shared" ref="O108:T108" si="42">O140+O160</f>
        <v>0</v>
      </c>
      <c r="P108" s="56">
        <f t="shared" si="42"/>
        <v>0</v>
      </c>
      <c r="Q108" s="56">
        <f t="shared" si="42"/>
        <v>0.8</v>
      </c>
      <c r="R108" s="56">
        <f t="shared" si="42"/>
        <v>0</v>
      </c>
      <c r="S108" s="56">
        <f t="shared" si="42"/>
        <v>0</v>
      </c>
      <c r="T108" s="56">
        <f t="shared" si="42"/>
        <v>1.6</v>
      </c>
      <c r="U108" s="39">
        <v>2.4</v>
      </c>
    </row>
    <row r="109" spans="1:21" s="33" customFormat="1" ht="36" outlineLevel="1">
      <c r="A109" s="69"/>
      <c r="B109" s="112"/>
      <c r="C109" s="138"/>
      <c r="D109" s="119"/>
      <c r="E109" s="119"/>
      <c r="F109" s="119"/>
      <c r="G109" s="119"/>
      <c r="H109" s="119"/>
      <c r="I109" s="119"/>
      <c r="J109" s="119"/>
      <c r="K109" s="119"/>
      <c r="L109" s="115"/>
      <c r="M109" s="51" t="s">
        <v>111</v>
      </c>
      <c r="N109" s="56">
        <f>N155+N159+N167+N174</f>
        <v>0</v>
      </c>
      <c r="O109" s="56">
        <f t="shared" ref="O109:T109" si="43">O155+O159+O167+O174</f>
        <v>0</v>
      </c>
      <c r="P109" s="56">
        <f t="shared" si="43"/>
        <v>0</v>
      </c>
      <c r="Q109" s="56">
        <f t="shared" si="43"/>
        <v>0</v>
      </c>
      <c r="R109" s="56">
        <f t="shared" si="43"/>
        <v>0</v>
      </c>
      <c r="S109" s="56">
        <f t="shared" si="43"/>
        <v>0</v>
      </c>
      <c r="T109" s="56">
        <f t="shared" si="43"/>
        <v>4.6999999999999993</v>
      </c>
      <c r="U109" s="39">
        <v>4.7</v>
      </c>
    </row>
    <row r="110" spans="1:21" s="33" customFormat="1" outlineLevel="1">
      <c r="A110" s="69"/>
      <c r="B110" s="112"/>
      <c r="C110" s="138"/>
      <c r="D110" s="119"/>
      <c r="E110" s="119"/>
      <c r="F110" s="119"/>
      <c r="G110" s="119"/>
      <c r="H110" s="119"/>
      <c r="I110" s="119"/>
      <c r="J110" s="119"/>
      <c r="K110" s="119"/>
      <c r="L110" s="115"/>
      <c r="M110" s="51" t="s">
        <v>112</v>
      </c>
      <c r="N110" s="70">
        <f>N126</f>
        <v>0</v>
      </c>
      <c r="O110" s="70">
        <f t="shared" ref="O110:T112" si="44">O126</f>
        <v>0</v>
      </c>
      <c r="P110" s="70">
        <f t="shared" si="44"/>
        <v>0.35</v>
      </c>
      <c r="Q110" s="70">
        <f t="shared" si="44"/>
        <v>0</v>
      </c>
      <c r="R110" s="70">
        <f t="shared" si="44"/>
        <v>0</v>
      </c>
      <c r="S110" s="70">
        <f t="shared" si="44"/>
        <v>0</v>
      </c>
      <c r="T110" s="70">
        <f t="shared" si="44"/>
        <v>0</v>
      </c>
      <c r="U110" s="71">
        <v>0.35</v>
      </c>
    </row>
    <row r="111" spans="1:21" s="33" customFormat="1" outlineLevel="1">
      <c r="A111" s="69"/>
      <c r="B111" s="112"/>
      <c r="C111" s="138"/>
      <c r="D111" s="119"/>
      <c r="E111" s="119"/>
      <c r="F111" s="119"/>
      <c r="G111" s="119"/>
      <c r="H111" s="119"/>
      <c r="I111" s="119"/>
      <c r="J111" s="119"/>
      <c r="K111" s="119"/>
      <c r="L111" s="115"/>
      <c r="M111" s="51" t="s">
        <v>82</v>
      </c>
      <c r="N111" s="70">
        <f>N127</f>
        <v>0</v>
      </c>
      <c r="O111" s="70">
        <f t="shared" si="44"/>
        <v>0</v>
      </c>
      <c r="P111" s="70">
        <f t="shared" si="44"/>
        <v>0.12</v>
      </c>
      <c r="Q111" s="70">
        <f t="shared" si="44"/>
        <v>0</v>
      </c>
      <c r="R111" s="70">
        <f t="shared" si="44"/>
        <v>0</v>
      </c>
      <c r="S111" s="70">
        <f t="shared" si="44"/>
        <v>0</v>
      </c>
      <c r="T111" s="70">
        <f t="shared" si="44"/>
        <v>0</v>
      </c>
      <c r="U111" s="71">
        <v>0.12</v>
      </c>
    </row>
    <row r="112" spans="1:21" s="33" customFormat="1" outlineLevel="1">
      <c r="A112" s="69"/>
      <c r="B112" s="113"/>
      <c r="C112" s="121"/>
      <c r="D112" s="102"/>
      <c r="E112" s="102"/>
      <c r="F112" s="102"/>
      <c r="G112" s="102"/>
      <c r="H112" s="102"/>
      <c r="I112" s="102"/>
      <c r="J112" s="102"/>
      <c r="K112" s="102"/>
      <c r="L112" s="116"/>
      <c r="M112" s="51" t="s">
        <v>113</v>
      </c>
      <c r="N112" s="70">
        <f>N128</f>
        <v>0</v>
      </c>
      <c r="O112" s="70">
        <f t="shared" si="44"/>
        <v>0</v>
      </c>
      <c r="P112" s="70">
        <f t="shared" si="44"/>
        <v>0.41</v>
      </c>
      <c r="Q112" s="70">
        <f t="shared" si="44"/>
        <v>0</v>
      </c>
      <c r="R112" s="70">
        <f t="shared" si="44"/>
        <v>0</v>
      </c>
      <c r="S112" s="70">
        <f t="shared" si="44"/>
        <v>0</v>
      </c>
      <c r="T112" s="70">
        <f t="shared" si="44"/>
        <v>0</v>
      </c>
      <c r="U112" s="71">
        <v>0.41</v>
      </c>
    </row>
    <row r="113" spans="1:21" s="33" customFormat="1" ht="79.5" customHeight="1" outlineLevel="1">
      <c r="A113" s="60" t="s">
        <v>114</v>
      </c>
      <c r="B113" s="106" t="s">
        <v>115</v>
      </c>
      <c r="C113" s="53" t="s">
        <v>31</v>
      </c>
      <c r="D113" s="40">
        <f>D114+D115</f>
        <v>20843307</v>
      </c>
      <c r="E113" s="40">
        <f t="shared" ref="E113:K113" si="45">E114+E115</f>
        <v>20843307</v>
      </c>
      <c r="F113" s="40">
        <f t="shared" si="45"/>
        <v>0</v>
      </c>
      <c r="G113" s="40">
        <f t="shared" si="45"/>
        <v>0</v>
      </c>
      <c r="H113" s="40">
        <f t="shared" si="45"/>
        <v>0</v>
      </c>
      <c r="I113" s="40">
        <f t="shared" si="45"/>
        <v>0</v>
      </c>
      <c r="J113" s="40">
        <f t="shared" si="45"/>
        <v>0</v>
      </c>
      <c r="K113" s="40">
        <f t="shared" si="45"/>
        <v>0</v>
      </c>
      <c r="L113" s="114" t="s">
        <v>32</v>
      </c>
      <c r="M113" s="109" t="s">
        <v>105</v>
      </c>
      <c r="N113" s="97">
        <v>560.1</v>
      </c>
      <c r="O113" s="97"/>
      <c r="P113" s="97"/>
      <c r="Q113" s="97"/>
      <c r="R113" s="97"/>
      <c r="S113" s="97"/>
      <c r="T113" s="99"/>
      <c r="U113" s="101">
        <v>560.1</v>
      </c>
    </row>
    <row r="114" spans="1:21" s="33" customFormat="1" ht="79.5" customHeight="1" outlineLevel="1">
      <c r="A114" s="60"/>
      <c r="B114" s="107"/>
      <c r="C114" s="53" t="s">
        <v>79</v>
      </c>
      <c r="D114" s="58">
        <f>E114+F114+G114+H114+I114+J114+K114</f>
        <v>18759000</v>
      </c>
      <c r="E114" s="58">
        <v>18759000</v>
      </c>
      <c r="F114" s="58"/>
      <c r="G114" s="58"/>
      <c r="H114" s="58"/>
      <c r="I114" s="58"/>
      <c r="J114" s="58"/>
      <c r="K114" s="58"/>
      <c r="L114" s="115"/>
      <c r="M114" s="110"/>
      <c r="N114" s="98"/>
      <c r="O114" s="98"/>
      <c r="P114" s="98"/>
      <c r="Q114" s="98"/>
      <c r="R114" s="98"/>
      <c r="S114" s="98"/>
      <c r="T114" s="100"/>
      <c r="U114" s="102"/>
    </row>
    <row r="115" spans="1:21" s="33" customFormat="1" ht="36" outlineLevel="1">
      <c r="A115" s="60"/>
      <c r="B115" s="107"/>
      <c r="C115" s="120" t="s">
        <v>34</v>
      </c>
      <c r="D115" s="139">
        <f>E115+F116+G116+H116+I116+J116+K116</f>
        <v>2084307</v>
      </c>
      <c r="E115" s="139">
        <v>2084307</v>
      </c>
      <c r="F115" s="101"/>
      <c r="G115" s="101"/>
      <c r="H115" s="101"/>
      <c r="I115" s="101"/>
      <c r="J115" s="101"/>
      <c r="K115" s="101"/>
      <c r="L115" s="115"/>
      <c r="M115" s="51" t="s">
        <v>80</v>
      </c>
      <c r="N115" s="56">
        <v>55.07</v>
      </c>
      <c r="O115" s="56"/>
      <c r="P115" s="56"/>
      <c r="Q115" s="56"/>
      <c r="R115" s="56"/>
      <c r="S115" s="56"/>
      <c r="T115" s="57"/>
      <c r="U115" s="39">
        <v>55.07</v>
      </c>
    </row>
    <row r="116" spans="1:21" s="33" customFormat="1" ht="36" outlineLevel="1">
      <c r="A116" s="60"/>
      <c r="B116" s="108"/>
      <c r="C116" s="121"/>
      <c r="D116" s="141"/>
      <c r="E116" s="141"/>
      <c r="F116" s="102"/>
      <c r="G116" s="102"/>
      <c r="H116" s="102"/>
      <c r="I116" s="102"/>
      <c r="J116" s="102"/>
      <c r="K116" s="102"/>
      <c r="L116" s="116"/>
      <c r="M116" s="51" t="s">
        <v>106</v>
      </c>
      <c r="N116" s="56">
        <v>0.79</v>
      </c>
      <c r="O116" s="56"/>
      <c r="P116" s="56"/>
      <c r="Q116" s="56"/>
      <c r="R116" s="56"/>
      <c r="S116" s="56"/>
      <c r="T116" s="57"/>
      <c r="U116" s="39">
        <v>0.79</v>
      </c>
    </row>
    <row r="117" spans="1:21" s="33" customFormat="1" ht="78.75" customHeight="1" outlineLevel="1">
      <c r="A117" s="64" t="s">
        <v>116</v>
      </c>
      <c r="B117" s="106" t="s">
        <v>117</v>
      </c>
      <c r="C117" s="53" t="s">
        <v>31</v>
      </c>
      <c r="D117" s="39">
        <f>D118+D119</f>
        <v>66594776</v>
      </c>
      <c r="E117" s="39">
        <f t="shared" ref="E117:K117" si="46">E118+E119</f>
        <v>62539776</v>
      </c>
      <c r="F117" s="39">
        <f t="shared" si="46"/>
        <v>4055000</v>
      </c>
      <c r="G117" s="39">
        <f t="shared" si="46"/>
        <v>0</v>
      </c>
      <c r="H117" s="39">
        <f t="shared" si="46"/>
        <v>0</v>
      </c>
      <c r="I117" s="39">
        <f t="shared" si="46"/>
        <v>0</v>
      </c>
      <c r="J117" s="39">
        <f t="shared" si="46"/>
        <v>0</v>
      </c>
      <c r="K117" s="39">
        <f t="shared" si="46"/>
        <v>0</v>
      </c>
      <c r="L117" s="114" t="s">
        <v>32</v>
      </c>
      <c r="M117" s="51" t="s">
        <v>105</v>
      </c>
      <c r="N117" s="56"/>
      <c r="O117" s="56">
        <v>151</v>
      </c>
      <c r="P117" s="56"/>
      <c r="Q117" s="56"/>
      <c r="R117" s="56"/>
      <c r="S117" s="56"/>
      <c r="T117" s="57"/>
      <c r="U117" s="39">
        <v>151</v>
      </c>
    </row>
    <row r="118" spans="1:21" s="33" customFormat="1" ht="54" outlineLevel="1">
      <c r="A118" s="64"/>
      <c r="B118" s="107"/>
      <c r="C118" s="53" t="s">
        <v>79</v>
      </c>
      <c r="D118" s="40">
        <f>E118+F118+G118+H118+I118+J118+K118</f>
        <v>54924000</v>
      </c>
      <c r="E118" s="40">
        <v>54924000</v>
      </c>
      <c r="F118" s="39"/>
      <c r="G118" s="39"/>
      <c r="H118" s="39"/>
      <c r="I118" s="39"/>
      <c r="J118" s="39"/>
      <c r="K118" s="39"/>
      <c r="L118" s="115"/>
      <c r="M118" s="51" t="s">
        <v>80</v>
      </c>
      <c r="N118" s="56"/>
      <c r="O118" s="56">
        <v>55.07</v>
      </c>
      <c r="P118" s="56"/>
      <c r="Q118" s="56"/>
      <c r="R118" s="56"/>
      <c r="S118" s="56"/>
      <c r="T118" s="57"/>
      <c r="U118" s="39">
        <v>55.07</v>
      </c>
    </row>
    <row r="119" spans="1:21" s="33" customFormat="1" ht="36" outlineLevel="1">
      <c r="A119" s="64"/>
      <c r="B119" s="108"/>
      <c r="C119" s="53" t="s">
        <v>34</v>
      </c>
      <c r="D119" s="40">
        <f>E119+F119+G119+H119+I119+J119+K119</f>
        <v>11670776</v>
      </c>
      <c r="E119" s="40">
        <v>7615776</v>
      </c>
      <c r="F119" s="39">
        <v>4055000</v>
      </c>
      <c r="G119" s="39"/>
      <c r="H119" s="39"/>
      <c r="I119" s="39"/>
      <c r="J119" s="39"/>
      <c r="K119" s="39"/>
      <c r="L119" s="116"/>
      <c r="M119" s="51" t="s">
        <v>106</v>
      </c>
      <c r="N119" s="56"/>
      <c r="O119" s="56">
        <v>2.6440000000000001</v>
      </c>
      <c r="P119" s="56"/>
      <c r="Q119" s="56"/>
      <c r="R119" s="56"/>
      <c r="S119" s="56"/>
      <c r="T119" s="57"/>
      <c r="U119" s="39">
        <v>2.64</v>
      </c>
    </row>
    <row r="120" spans="1:21" s="33" customFormat="1" ht="79.5" customHeight="1" outlineLevel="1">
      <c r="A120" s="64" t="s">
        <v>118</v>
      </c>
      <c r="B120" s="106" t="s">
        <v>119</v>
      </c>
      <c r="C120" s="53" t="s">
        <v>31</v>
      </c>
      <c r="D120" s="29">
        <f>D121</f>
        <v>198138504</v>
      </c>
      <c r="E120" s="29">
        <f t="shared" ref="E120:K120" si="47">E121</f>
        <v>11412644</v>
      </c>
      <c r="F120" s="29">
        <f t="shared" si="47"/>
        <v>40949976</v>
      </c>
      <c r="G120" s="29">
        <f t="shared" si="47"/>
        <v>145775884</v>
      </c>
      <c r="H120" s="29">
        <f t="shared" si="47"/>
        <v>0</v>
      </c>
      <c r="I120" s="29">
        <f t="shared" si="47"/>
        <v>0</v>
      </c>
      <c r="J120" s="29">
        <f t="shared" si="47"/>
        <v>0</v>
      </c>
      <c r="K120" s="29">
        <f t="shared" si="47"/>
        <v>0</v>
      </c>
      <c r="L120" s="114" t="s">
        <v>32</v>
      </c>
      <c r="M120" s="51" t="s">
        <v>105</v>
      </c>
      <c r="N120" s="56"/>
      <c r="O120" s="56"/>
      <c r="P120" s="56">
        <v>15.73</v>
      </c>
      <c r="Q120" s="56"/>
      <c r="R120" s="56"/>
      <c r="S120" s="56"/>
      <c r="T120" s="57"/>
      <c r="U120" s="39">
        <v>38.29</v>
      </c>
    </row>
    <row r="121" spans="1:21" s="33" customFormat="1" ht="47.25" customHeight="1" outlineLevel="1">
      <c r="A121" s="64"/>
      <c r="B121" s="107"/>
      <c r="C121" s="120" t="s">
        <v>34</v>
      </c>
      <c r="D121" s="139">
        <f>E121+F121+G121+H121+I122+J122+K122</f>
        <v>198138504</v>
      </c>
      <c r="E121" s="139">
        <v>11412644</v>
      </c>
      <c r="F121" s="139">
        <v>40949976</v>
      </c>
      <c r="G121" s="101">
        <f>126664299+19111585</f>
        <v>145775884</v>
      </c>
      <c r="H121" s="101"/>
      <c r="I121" s="101"/>
      <c r="J121" s="101"/>
      <c r="K121" s="101"/>
      <c r="L121" s="115"/>
      <c r="M121" s="51" t="s">
        <v>80</v>
      </c>
      <c r="N121" s="56"/>
      <c r="O121" s="56"/>
      <c r="P121" s="56">
        <v>222.28</v>
      </c>
      <c r="Q121" s="56"/>
      <c r="R121" s="56"/>
      <c r="S121" s="56"/>
      <c r="T121" s="57"/>
      <c r="U121" s="39">
        <v>320.39</v>
      </c>
    </row>
    <row r="122" spans="1:21" s="33" customFormat="1" ht="36" outlineLevel="1">
      <c r="A122" s="64"/>
      <c r="B122" s="107"/>
      <c r="C122" s="138"/>
      <c r="D122" s="140"/>
      <c r="E122" s="140"/>
      <c r="F122" s="140"/>
      <c r="G122" s="119"/>
      <c r="H122" s="119"/>
      <c r="I122" s="119"/>
      <c r="J122" s="119"/>
      <c r="K122" s="119"/>
      <c r="L122" s="115"/>
      <c r="M122" s="51" t="s">
        <v>106</v>
      </c>
      <c r="N122" s="56"/>
      <c r="O122" s="56"/>
      <c r="P122" s="56">
        <v>0.65</v>
      </c>
      <c r="Q122" s="56"/>
      <c r="R122" s="56"/>
      <c r="S122" s="56"/>
      <c r="T122" s="57"/>
      <c r="U122" s="39">
        <v>0.5</v>
      </c>
    </row>
    <row r="123" spans="1:21" s="33" customFormat="1" ht="36" outlineLevel="1">
      <c r="A123" s="64"/>
      <c r="B123" s="107"/>
      <c r="C123" s="138"/>
      <c r="D123" s="140"/>
      <c r="E123" s="140"/>
      <c r="F123" s="140"/>
      <c r="G123" s="119"/>
      <c r="H123" s="119"/>
      <c r="I123" s="119"/>
      <c r="J123" s="119"/>
      <c r="K123" s="119"/>
      <c r="L123" s="115"/>
      <c r="M123" s="51" t="s">
        <v>109</v>
      </c>
      <c r="N123" s="56"/>
      <c r="O123" s="56"/>
      <c r="P123" s="56">
        <v>0.11</v>
      </c>
      <c r="Q123" s="56"/>
      <c r="R123" s="56"/>
      <c r="S123" s="56"/>
      <c r="T123" s="57"/>
      <c r="U123" s="39">
        <v>0.2</v>
      </c>
    </row>
    <row r="124" spans="1:21" s="33" customFormat="1" ht="36" outlineLevel="1">
      <c r="A124" s="64"/>
      <c r="B124" s="107"/>
      <c r="C124" s="138"/>
      <c r="D124" s="140"/>
      <c r="E124" s="140"/>
      <c r="F124" s="140"/>
      <c r="G124" s="119"/>
      <c r="H124" s="119"/>
      <c r="I124" s="119"/>
      <c r="J124" s="119"/>
      <c r="K124" s="119"/>
      <c r="L124" s="115"/>
      <c r="M124" s="51" t="s">
        <v>107</v>
      </c>
      <c r="N124" s="56"/>
      <c r="O124" s="56"/>
      <c r="P124" s="56">
        <v>0.66</v>
      </c>
      <c r="Q124" s="56"/>
      <c r="R124" s="56"/>
      <c r="S124" s="56"/>
      <c r="T124" s="57"/>
      <c r="U124" s="39">
        <v>0.4</v>
      </c>
    </row>
    <row r="125" spans="1:21" s="33" customFormat="1" ht="36" outlineLevel="1">
      <c r="A125" s="64"/>
      <c r="B125" s="107"/>
      <c r="C125" s="138"/>
      <c r="D125" s="140"/>
      <c r="E125" s="140"/>
      <c r="F125" s="140"/>
      <c r="G125" s="119"/>
      <c r="H125" s="119"/>
      <c r="I125" s="119"/>
      <c r="J125" s="119"/>
      <c r="K125" s="119"/>
      <c r="L125" s="115"/>
      <c r="M125" s="51" t="s">
        <v>108</v>
      </c>
      <c r="N125" s="56"/>
      <c r="O125" s="56"/>
      <c r="P125" s="56">
        <v>1.61</v>
      </c>
      <c r="Q125" s="56"/>
      <c r="R125" s="56"/>
      <c r="S125" s="56"/>
      <c r="T125" s="57"/>
      <c r="U125" s="39">
        <v>0.3</v>
      </c>
    </row>
    <row r="126" spans="1:21" s="33" customFormat="1" outlineLevel="1">
      <c r="A126" s="64"/>
      <c r="B126" s="72"/>
      <c r="C126" s="138"/>
      <c r="D126" s="140"/>
      <c r="E126" s="140"/>
      <c r="F126" s="140"/>
      <c r="G126" s="119"/>
      <c r="H126" s="119"/>
      <c r="I126" s="119"/>
      <c r="J126" s="119"/>
      <c r="K126" s="119"/>
      <c r="L126" s="115"/>
      <c r="M126" s="51" t="s">
        <v>112</v>
      </c>
      <c r="N126" s="56"/>
      <c r="O126" s="56"/>
      <c r="P126" s="56">
        <v>0.35</v>
      </c>
      <c r="Q126" s="56"/>
      <c r="R126" s="56"/>
      <c r="S126" s="56"/>
      <c r="T126" s="57"/>
      <c r="U126" s="39"/>
    </row>
    <row r="127" spans="1:21" s="33" customFormat="1" outlineLevel="1">
      <c r="A127" s="64"/>
      <c r="B127" s="72"/>
      <c r="C127" s="138"/>
      <c r="D127" s="140"/>
      <c r="E127" s="140"/>
      <c r="F127" s="140"/>
      <c r="G127" s="119"/>
      <c r="H127" s="119"/>
      <c r="I127" s="119"/>
      <c r="J127" s="119"/>
      <c r="K127" s="119"/>
      <c r="L127" s="115"/>
      <c r="M127" s="51" t="s">
        <v>82</v>
      </c>
      <c r="N127" s="56"/>
      <c r="O127" s="56"/>
      <c r="P127" s="56">
        <v>0.12</v>
      </c>
      <c r="Q127" s="56"/>
      <c r="R127" s="56"/>
      <c r="S127" s="56"/>
      <c r="T127" s="57"/>
      <c r="U127" s="39"/>
    </row>
    <row r="128" spans="1:21" s="33" customFormat="1" outlineLevel="1">
      <c r="A128" s="64"/>
      <c r="B128" s="72"/>
      <c r="C128" s="121"/>
      <c r="D128" s="141"/>
      <c r="E128" s="141"/>
      <c r="F128" s="141"/>
      <c r="G128" s="102"/>
      <c r="H128" s="102"/>
      <c r="I128" s="102"/>
      <c r="J128" s="102"/>
      <c r="K128" s="102"/>
      <c r="L128" s="116"/>
      <c r="M128" s="51" t="s">
        <v>113</v>
      </c>
      <c r="N128" s="56"/>
      <c r="O128" s="56"/>
      <c r="P128" s="56">
        <v>0.41</v>
      </c>
      <c r="Q128" s="56"/>
      <c r="R128" s="56"/>
      <c r="S128" s="56"/>
      <c r="T128" s="57"/>
      <c r="U128" s="39"/>
    </row>
    <row r="129" spans="1:21" s="33" customFormat="1" ht="82.5" customHeight="1" outlineLevel="1">
      <c r="A129" s="60" t="s">
        <v>120</v>
      </c>
      <c r="B129" s="106" t="s">
        <v>121</v>
      </c>
      <c r="C129" s="53" t="s">
        <v>31</v>
      </c>
      <c r="D129" s="39">
        <f>D130+D131</f>
        <v>40544000</v>
      </c>
      <c r="E129" s="39">
        <f t="shared" ref="E129:K129" si="48">E130+E131</f>
        <v>0</v>
      </c>
      <c r="F129" s="39">
        <f t="shared" si="48"/>
        <v>36489000</v>
      </c>
      <c r="G129" s="39">
        <f t="shared" si="48"/>
        <v>0</v>
      </c>
      <c r="H129" s="39">
        <f t="shared" si="48"/>
        <v>4055000</v>
      </c>
      <c r="I129" s="39">
        <f t="shared" si="48"/>
        <v>0</v>
      </c>
      <c r="J129" s="39">
        <f t="shared" si="48"/>
        <v>0</v>
      </c>
      <c r="K129" s="39">
        <f t="shared" si="48"/>
        <v>0</v>
      </c>
      <c r="L129" s="114" t="s">
        <v>32</v>
      </c>
      <c r="M129" s="51" t="s">
        <v>105</v>
      </c>
      <c r="N129" s="56"/>
      <c r="O129" s="56"/>
      <c r="P129" s="61"/>
      <c r="Q129" s="56">
        <v>128.28399999999999</v>
      </c>
      <c r="R129" s="61"/>
      <c r="S129" s="61"/>
      <c r="T129" s="73"/>
      <c r="U129" s="39">
        <v>128.28</v>
      </c>
    </row>
    <row r="130" spans="1:21" s="33" customFormat="1" ht="54" outlineLevel="1">
      <c r="A130" s="60"/>
      <c r="B130" s="107"/>
      <c r="C130" s="53" t="s">
        <v>79</v>
      </c>
      <c r="D130" s="40">
        <f>E130+F130+G130+H130+I130+J130+K130</f>
        <v>36489000</v>
      </c>
      <c r="E130" s="39"/>
      <c r="F130" s="40">
        <v>36489000</v>
      </c>
      <c r="G130" s="39"/>
      <c r="H130" s="40"/>
      <c r="I130" s="39"/>
      <c r="J130" s="39"/>
      <c r="K130" s="39"/>
      <c r="L130" s="115"/>
      <c r="M130" s="51" t="s">
        <v>80</v>
      </c>
      <c r="N130" s="56"/>
      <c r="O130" s="56"/>
      <c r="P130" s="56"/>
      <c r="Q130" s="56">
        <v>35</v>
      </c>
      <c r="R130" s="56"/>
      <c r="S130" s="56"/>
      <c r="T130" s="57"/>
      <c r="U130" s="39">
        <v>35</v>
      </c>
    </row>
    <row r="131" spans="1:21" s="33" customFormat="1" ht="36" outlineLevel="1">
      <c r="A131" s="60"/>
      <c r="B131" s="108"/>
      <c r="C131" s="53" t="s">
        <v>34</v>
      </c>
      <c r="D131" s="40">
        <f>E131+F131+G131+H131+I131+J131+K131</f>
        <v>4055000</v>
      </c>
      <c r="E131" s="39"/>
      <c r="F131" s="40"/>
      <c r="G131" s="39"/>
      <c r="H131" s="40">
        <v>4055000</v>
      </c>
      <c r="I131" s="39"/>
      <c r="J131" s="39"/>
      <c r="K131" s="39"/>
      <c r="L131" s="116"/>
      <c r="M131" s="51" t="s">
        <v>106</v>
      </c>
      <c r="N131" s="56"/>
      <c r="O131" s="56"/>
      <c r="P131" s="56"/>
      <c r="Q131" s="56">
        <v>1.7</v>
      </c>
      <c r="R131" s="56"/>
      <c r="S131" s="56"/>
      <c r="T131" s="57"/>
      <c r="U131" s="39">
        <v>1.7</v>
      </c>
    </row>
    <row r="132" spans="1:21" s="33" customFormat="1" ht="72" outlineLevel="1">
      <c r="A132" s="60" t="s">
        <v>122</v>
      </c>
      <c r="B132" s="123" t="s">
        <v>123</v>
      </c>
      <c r="C132" s="53" t="s">
        <v>31</v>
      </c>
      <c r="D132" s="39">
        <f>D133+D134</f>
        <v>477600000</v>
      </c>
      <c r="E132" s="39">
        <f t="shared" ref="E132:K132" si="49">E133+E134</f>
        <v>0</v>
      </c>
      <c r="F132" s="39">
        <f t="shared" si="49"/>
        <v>32731200</v>
      </c>
      <c r="G132" s="39">
        <f t="shared" si="49"/>
        <v>0</v>
      </c>
      <c r="H132" s="39">
        <f t="shared" si="49"/>
        <v>444868800</v>
      </c>
      <c r="I132" s="39">
        <f t="shared" si="49"/>
        <v>0</v>
      </c>
      <c r="J132" s="39">
        <f t="shared" si="49"/>
        <v>0</v>
      </c>
      <c r="K132" s="39">
        <f t="shared" si="49"/>
        <v>0</v>
      </c>
      <c r="L132" s="114" t="s">
        <v>32</v>
      </c>
      <c r="M132" s="51" t="s">
        <v>105</v>
      </c>
      <c r="N132" s="56"/>
      <c r="O132" s="56"/>
      <c r="P132" s="56"/>
      <c r="Q132" s="56">
        <v>250</v>
      </c>
      <c r="R132" s="56"/>
      <c r="S132" s="56"/>
      <c r="T132" s="57"/>
      <c r="U132" s="39">
        <v>250</v>
      </c>
    </row>
    <row r="133" spans="1:21" s="33" customFormat="1" ht="83.25" customHeight="1" outlineLevel="1">
      <c r="A133" s="60"/>
      <c r="B133" s="124"/>
      <c r="C133" s="53" t="s">
        <v>79</v>
      </c>
      <c r="D133" s="39">
        <f>E133+F133+G133+H133+I133+J133+K133</f>
        <v>400381920</v>
      </c>
      <c r="E133" s="39"/>
      <c r="F133" s="39"/>
      <c r="G133" s="39"/>
      <c r="H133" s="39">
        <v>400381920</v>
      </c>
      <c r="I133" s="39"/>
      <c r="J133" s="39"/>
      <c r="K133" s="39"/>
      <c r="L133" s="115"/>
      <c r="M133" s="51" t="s">
        <v>80</v>
      </c>
      <c r="N133" s="31"/>
      <c r="O133" s="56"/>
      <c r="P133" s="56"/>
      <c r="Q133" s="56">
        <v>225.22499999999999</v>
      </c>
      <c r="R133" s="56"/>
      <c r="S133" s="56"/>
      <c r="T133" s="57"/>
      <c r="U133" s="39">
        <v>225.23</v>
      </c>
    </row>
    <row r="134" spans="1:21" s="33" customFormat="1" ht="40.5" customHeight="1" outlineLevel="1">
      <c r="A134" s="60"/>
      <c r="B134" s="124"/>
      <c r="C134" s="120" t="s">
        <v>34</v>
      </c>
      <c r="D134" s="101">
        <f>E134+F134+G134+H134+I134+J134+K134</f>
        <v>77218080</v>
      </c>
      <c r="E134" s="101"/>
      <c r="F134" s="101">
        <v>32731200</v>
      </c>
      <c r="G134" s="101"/>
      <c r="H134" s="101">
        <v>44486880</v>
      </c>
      <c r="I134" s="101"/>
      <c r="J134" s="101"/>
      <c r="K134" s="101"/>
      <c r="L134" s="115"/>
      <c r="M134" s="51" t="s">
        <v>106</v>
      </c>
      <c r="N134" s="31"/>
      <c r="O134" s="56"/>
      <c r="P134" s="56"/>
      <c r="Q134" s="56">
        <v>0.85</v>
      </c>
      <c r="R134" s="56"/>
      <c r="S134" s="56"/>
      <c r="T134" s="57"/>
      <c r="U134" s="39">
        <v>0.85</v>
      </c>
    </row>
    <row r="135" spans="1:21" s="33" customFormat="1" ht="40.5" customHeight="1" outlineLevel="1">
      <c r="A135" s="60"/>
      <c r="B135" s="125"/>
      <c r="C135" s="121"/>
      <c r="D135" s="102"/>
      <c r="E135" s="102"/>
      <c r="F135" s="102"/>
      <c r="G135" s="102"/>
      <c r="H135" s="102"/>
      <c r="I135" s="102"/>
      <c r="J135" s="102"/>
      <c r="K135" s="102"/>
      <c r="L135" s="116"/>
      <c r="M135" s="51" t="s">
        <v>109</v>
      </c>
      <c r="N135" s="31"/>
      <c r="O135" s="56"/>
      <c r="P135" s="56"/>
      <c r="Q135" s="56">
        <v>0.7</v>
      </c>
      <c r="R135" s="56"/>
      <c r="S135" s="56"/>
      <c r="T135" s="57"/>
      <c r="U135" s="39">
        <v>0.7</v>
      </c>
    </row>
    <row r="136" spans="1:21" s="33" customFormat="1" ht="87" customHeight="1" outlineLevel="1">
      <c r="A136" s="60" t="s">
        <v>124</v>
      </c>
      <c r="B136" s="123" t="s">
        <v>125</v>
      </c>
      <c r="C136" s="53" t="s">
        <v>31</v>
      </c>
      <c r="D136" s="39">
        <f>D137+D138</f>
        <v>215000000</v>
      </c>
      <c r="E136" s="39">
        <f t="shared" ref="E136:K136" si="50">E137+E138</f>
        <v>0</v>
      </c>
      <c r="F136" s="39">
        <f t="shared" si="50"/>
        <v>0</v>
      </c>
      <c r="G136" s="39">
        <f t="shared" si="50"/>
        <v>0</v>
      </c>
      <c r="H136" s="39">
        <f t="shared" si="50"/>
        <v>215000000</v>
      </c>
      <c r="I136" s="39">
        <f t="shared" si="50"/>
        <v>0</v>
      </c>
      <c r="J136" s="39">
        <f t="shared" si="50"/>
        <v>0</v>
      </c>
      <c r="K136" s="39">
        <f t="shared" si="50"/>
        <v>0</v>
      </c>
      <c r="L136" s="114" t="s">
        <v>32</v>
      </c>
      <c r="M136" s="51" t="s">
        <v>105</v>
      </c>
      <c r="N136" s="56"/>
      <c r="O136" s="56"/>
      <c r="P136" s="56"/>
      <c r="Q136" s="56">
        <v>15600</v>
      </c>
      <c r="R136" s="56"/>
      <c r="S136" s="56"/>
      <c r="T136" s="57"/>
      <c r="U136" s="39">
        <v>15600</v>
      </c>
    </row>
    <row r="137" spans="1:21" s="33" customFormat="1" ht="54" outlineLevel="1">
      <c r="A137" s="64"/>
      <c r="B137" s="124"/>
      <c r="C137" s="53" t="s">
        <v>79</v>
      </c>
      <c r="D137" s="39">
        <f>E137+F137+G137+H137+I137+J137+K137</f>
        <v>100000000</v>
      </c>
      <c r="E137" s="39"/>
      <c r="F137" s="39"/>
      <c r="G137" s="39"/>
      <c r="H137" s="39">
        <v>100000000</v>
      </c>
      <c r="I137" s="39"/>
      <c r="J137" s="39"/>
      <c r="K137" s="39"/>
      <c r="L137" s="115"/>
      <c r="M137" s="51" t="s">
        <v>80</v>
      </c>
      <c r="N137" s="56"/>
      <c r="O137" s="56"/>
      <c r="P137" s="56"/>
      <c r="Q137" s="56">
        <v>248.9</v>
      </c>
      <c r="R137" s="56"/>
      <c r="S137" s="56"/>
      <c r="T137" s="57"/>
      <c r="U137" s="39">
        <v>248.9</v>
      </c>
    </row>
    <row r="138" spans="1:21" s="33" customFormat="1" ht="44.25" customHeight="1" outlineLevel="1">
      <c r="A138" s="60"/>
      <c r="B138" s="124"/>
      <c r="C138" s="120" t="s">
        <v>34</v>
      </c>
      <c r="D138" s="101">
        <f>E138+F138+G138+H138+I138+J138+K138</f>
        <v>115000000</v>
      </c>
      <c r="E138" s="101"/>
      <c r="F138" s="101"/>
      <c r="G138" s="101"/>
      <c r="H138" s="101">
        <v>115000000</v>
      </c>
      <c r="I138" s="101"/>
      <c r="J138" s="101"/>
      <c r="K138" s="101"/>
      <c r="L138" s="115"/>
      <c r="M138" s="51" t="s">
        <v>106</v>
      </c>
      <c r="N138" s="56"/>
      <c r="O138" s="56"/>
      <c r="P138" s="56"/>
      <c r="Q138" s="56">
        <v>0.8</v>
      </c>
      <c r="R138" s="56"/>
      <c r="S138" s="56"/>
      <c r="T138" s="57"/>
      <c r="U138" s="39">
        <v>0.8</v>
      </c>
    </row>
    <row r="139" spans="1:21" s="33" customFormat="1" ht="41.25" customHeight="1" outlineLevel="1">
      <c r="A139" s="60"/>
      <c r="B139" s="124"/>
      <c r="C139" s="138"/>
      <c r="D139" s="119"/>
      <c r="E139" s="119"/>
      <c r="F139" s="119"/>
      <c r="G139" s="119"/>
      <c r="H139" s="119"/>
      <c r="I139" s="119"/>
      <c r="J139" s="119"/>
      <c r="K139" s="119"/>
      <c r="L139" s="115"/>
      <c r="M139" s="51" t="s">
        <v>109</v>
      </c>
      <c r="N139" s="56"/>
      <c r="O139" s="56"/>
      <c r="P139" s="56"/>
      <c r="Q139" s="56">
        <v>0.6</v>
      </c>
      <c r="R139" s="56"/>
      <c r="S139" s="56"/>
      <c r="T139" s="57"/>
      <c r="U139" s="39">
        <v>0.6</v>
      </c>
    </row>
    <row r="140" spans="1:21" s="33" customFormat="1" ht="41.25" customHeight="1" outlineLevel="1">
      <c r="A140" s="60"/>
      <c r="B140" s="125"/>
      <c r="C140" s="121"/>
      <c r="D140" s="102"/>
      <c r="E140" s="102"/>
      <c r="F140" s="102"/>
      <c r="G140" s="102"/>
      <c r="H140" s="102"/>
      <c r="I140" s="102"/>
      <c r="J140" s="102"/>
      <c r="K140" s="102"/>
      <c r="L140" s="116"/>
      <c r="M140" s="51" t="s">
        <v>110</v>
      </c>
      <c r="N140" s="56"/>
      <c r="O140" s="56"/>
      <c r="P140" s="56"/>
      <c r="Q140" s="39">
        <v>0.8</v>
      </c>
      <c r="R140" s="56"/>
      <c r="S140" s="56"/>
      <c r="T140" s="57"/>
      <c r="U140" s="39">
        <v>0.8</v>
      </c>
    </row>
    <row r="141" spans="1:21" s="33" customFormat="1" ht="38.25" customHeight="1" outlineLevel="1">
      <c r="A141" s="60" t="s">
        <v>126</v>
      </c>
      <c r="B141" s="123" t="s">
        <v>127</v>
      </c>
      <c r="C141" s="53" t="s">
        <v>31</v>
      </c>
      <c r="D141" s="39">
        <f>D142+D143</f>
        <v>215000000</v>
      </c>
      <c r="E141" s="39">
        <f t="shared" ref="E141:K141" si="51">E142+E143</f>
        <v>0</v>
      </c>
      <c r="F141" s="39">
        <f t="shared" si="51"/>
        <v>0</v>
      </c>
      <c r="G141" s="39">
        <f t="shared" si="51"/>
        <v>0</v>
      </c>
      <c r="H141" s="39">
        <f t="shared" si="51"/>
        <v>215000000</v>
      </c>
      <c r="I141" s="39">
        <f t="shared" si="51"/>
        <v>0</v>
      </c>
      <c r="J141" s="39">
        <f t="shared" si="51"/>
        <v>0</v>
      </c>
      <c r="K141" s="39">
        <f t="shared" si="51"/>
        <v>0</v>
      </c>
      <c r="L141" s="114" t="s">
        <v>32</v>
      </c>
      <c r="M141" s="109" t="s">
        <v>109</v>
      </c>
      <c r="N141" s="97"/>
      <c r="O141" s="97"/>
      <c r="P141" s="97"/>
      <c r="Q141" s="97">
        <v>1.5</v>
      </c>
      <c r="R141" s="97"/>
      <c r="S141" s="97"/>
      <c r="T141" s="99"/>
      <c r="U141" s="101">
        <v>1.5</v>
      </c>
    </row>
    <row r="142" spans="1:21" s="33" customFormat="1" ht="54" outlineLevel="1">
      <c r="A142" s="64"/>
      <c r="B142" s="124"/>
      <c r="C142" s="53" t="s">
        <v>79</v>
      </c>
      <c r="D142" s="39">
        <f>E142+F142+G142+H142+I142+J142+K142</f>
        <v>100000000</v>
      </c>
      <c r="E142" s="39"/>
      <c r="F142" s="39"/>
      <c r="G142" s="39"/>
      <c r="H142" s="39">
        <v>100000000</v>
      </c>
      <c r="I142" s="39"/>
      <c r="J142" s="39"/>
      <c r="K142" s="39"/>
      <c r="L142" s="115"/>
      <c r="M142" s="122"/>
      <c r="N142" s="117"/>
      <c r="O142" s="117"/>
      <c r="P142" s="117"/>
      <c r="Q142" s="117"/>
      <c r="R142" s="117"/>
      <c r="S142" s="117"/>
      <c r="T142" s="118"/>
      <c r="U142" s="119"/>
    </row>
    <row r="143" spans="1:21" s="33" customFormat="1" ht="36" outlineLevel="1">
      <c r="A143" s="60"/>
      <c r="B143" s="125"/>
      <c r="C143" s="53" t="s">
        <v>34</v>
      </c>
      <c r="D143" s="39">
        <f>E143+F143+G143+H143+I143+J143+K143</f>
        <v>115000000</v>
      </c>
      <c r="E143" s="39"/>
      <c r="F143" s="39"/>
      <c r="G143" s="39"/>
      <c r="H143" s="39">
        <v>115000000</v>
      </c>
      <c r="I143" s="39"/>
      <c r="J143" s="39"/>
      <c r="K143" s="39"/>
      <c r="L143" s="116"/>
      <c r="M143" s="110"/>
      <c r="N143" s="98"/>
      <c r="O143" s="98"/>
      <c r="P143" s="98"/>
      <c r="Q143" s="98"/>
      <c r="R143" s="98"/>
      <c r="S143" s="98"/>
      <c r="T143" s="100"/>
      <c r="U143" s="102"/>
    </row>
    <row r="144" spans="1:21" s="33" customFormat="1" ht="85.5" customHeight="1" outlineLevel="1">
      <c r="A144" s="60" t="s">
        <v>128</v>
      </c>
      <c r="B144" s="106" t="s">
        <v>45</v>
      </c>
      <c r="C144" s="53" t="s">
        <v>31</v>
      </c>
      <c r="D144" s="39">
        <f>D145+D146</f>
        <v>15000000</v>
      </c>
      <c r="E144" s="39">
        <f t="shared" ref="E144:K144" si="52">E145+E146</f>
        <v>0</v>
      </c>
      <c r="F144" s="39">
        <f t="shared" si="52"/>
        <v>0</v>
      </c>
      <c r="G144" s="39">
        <f t="shared" si="52"/>
        <v>0</v>
      </c>
      <c r="H144" s="39">
        <f t="shared" si="52"/>
        <v>0</v>
      </c>
      <c r="I144" s="39">
        <f t="shared" si="52"/>
        <v>15000000</v>
      </c>
      <c r="J144" s="39">
        <f t="shared" si="52"/>
        <v>0</v>
      </c>
      <c r="K144" s="39">
        <f t="shared" si="52"/>
        <v>0</v>
      </c>
      <c r="L144" s="114" t="s">
        <v>32</v>
      </c>
      <c r="M144" s="51" t="s">
        <v>105</v>
      </c>
      <c r="N144" s="56"/>
      <c r="O144" s="56"/>
      <c r="P144" s="56"/>
      <c r="Q144" s="56"/>
      <c r="R144" s="56"/>
      <c r="S144" s="56"/>
      <c r="T144" s="57">
        <v>467</v>
      </c>
      <c r="U144" s="39">
        <v>467</v>
      </c>
    </row>
    <row r="145" spans="1:21" s="33" customFormat="1" ht="81" customHeight="1" outlineLevel="1">
      <c r="A145" s="64"/>
      <c r="B145" s="107"/>
      <c r="C145" s="53" t="s">
        <v>79</v>
      </c>
      <c r="D145" s="39">
        <f>E145+F145+G145+H145+I145+J145+K145</f>
        <v>13500000</v>
      </c>
      <c r="E145" s="39"/>
      <c r="F145" s="39"/>
      <c r="G145" s="39"/>
      <c r="H145" s="39"/>
      <c r="I145" s="39">
        <v>13500000</v>
      </c>
      <c r="J145" s="39"/>
      <c r="K145" s="39"/>
      <c r="L145" s="115"/>
      <c r="M145" s="51" t="s">
        <v>80</v>
      </c>
      <c r="N145" s="56"/>
      <c r="O145" s="56"/>
      <c r="P145" s="56"/>
      <c r="Q145" s="56"/>
      <c r="R145" s="56"/>
      <c r="S145" s="56"/>
      <c r="T145" s="57">
        <v>266.2</v>
      </c>
      <c r="U145" s="39">
        <v>266.2</v>
      </c>
    </row>
    <row r="146" spans="1:21" s="33" customFormat="1" ht="45.75" customHeight="1" outlineLevel="1">
      <c r="A146" s="64"/>
      <c r="B146" s="107"/>
      <c r="C146" s="120" t="s">
        <v>34</v>
      </c>
      <c r="D146" s="101">
        <f>E146+F146+G146+H146+I146+J146+K146</f>
        <v>1500000</v>
      </c>
      <c r="E146" s="101"/>
      <c r="F146" s="101"/>
      <c r="G146" s="101"/>
      <c r="H146" s="101"/>
      <c r="I146" s="101">
        <v>1500000</v>
      </c>
      <c r="J146" s="101"/>
      <c r="K146" s="101"/>
      <c r="L146" s="115"/>
      <c r="M146" s="51" t="s">
        <v>106</v>
      </c>
      <c r="N146" s="56"/>
      <c r="O146" s="56"/>
      <c r="P146" s="56"/>
      <c r="Q146" s="56"/>
      <c r="R146" s="56"/>
      <c r="S146" s="56"/>
      <c r="T146" s="57">
        <v>1.4</v>
      </c>
      <c r="U146" s="39">
        <v>1.4</v>
      </c>
    </row>
    <row r="147" spans="1:21" s="33" customFormat="1" ht="39.75" customHeight="1" outlineLevel="1">
      <c r="A147" s="64"/>
      <c r="B147" s="107"/>
      <c r="C147" s="138"/>
      <c r="D147" s="119"/>
      <c r="E147" s="119"/>
      <c r="F147" s="119"/>
      <c r="G147" s="119"/>
      <c r="H147" s="119"/>
      <c r="I147" s="119"/>
      <c r="J147" s="119"/>
      <c r="K147" s="119"/>
      <c r="L147" s="115"/>
      <c r="M147" s="51" t="s">
        <v>109</v>
      </c>
      <c r="N147" s="56"/>
      <c r="O147" s="56"/>
      <c r="P147" s="56"/>
      <c r="Q147" s="56"/>
      <c r="R147" s="56"/>
      <c r="S147" s="56"/>
      <c r="T147" s="57">
        <v>0.9</v>
      </c>
      <c r="U147" s="39">
        <v>0.9</v>
      </c>
    </row>
    <row r="148" spans="1:21" s="33" customFormat="1" ht="39.75" customHeight="1" outlineLevel="1">
      <c r="A148" s="64"/>
      <c r="B148" s="108"/>
      <c r="C148" s="121"/>
      <c r="D148" s="102"/>
      <c r="E148" s="102"/>
      <c r="F148" s="102"/>
      <c r="G148" s="102"/>
      <c r="H148" s="102"/>
      <c r="I148" s="102"/>
      <c r="J148" s="102"/>
      <c r="K148" s="102"/>
      <c r="L148" s="116"/>
      <c r="M148" s="51" t="s">
        <v>108</v>
      </c>
      <c r="N148" s="56"/>
      <c r="O148" s="56"/>
      <c r="P148" s="56"/>
      <c r="Q148" s="56"/>
      <c r="R148" s="56"/>
      <c r="S148" s="56"/>
      <c r="T148" s="57">
        <v>0.7</v>
      </c>
      <c r="U148" s="39">
        <v>0.7</v>
      </c>
    </row>
    <row r="149" spans="1:21" s="33" customFormat="1" ht="37.5" customHeight="1" outlineLevel="1">
      <c r="A149" s="60" t="s">
        <v>129</v>
      </c>
      <c r="B149" s="123" t="s">
        <v>130</v>
      </c>
      <c r="C149" s="53" t="s">
        <v>31</v>
      </c>
      <c r="D149" s="39">
        <f>D150+D151</f>
        <v>186000000</v>
      </c>
      <c r="E149" s="39">
        <f t="shared" ref="E149:K149" si="53">E150+E151</f>
        <v>0</v>
      </c>
      <c r="F149" s="39">
        <f t="shared" si="53"/>
        <v>0</v>
      </c>
      <c r="G149" s="39">
        <f t="shared" si="53"/>
        <v>0</v>
      </c>
      <c r="H149" s="39">
        <f t="shared" si="53"/>
        <v>0</v>
      </c>
      <c r="I149" s="39">
        <f t="shared" si="53"/>
        <v>0</v>
      </c>
      <c r="J149" s="39">
        <f t="shared" si="53"/>
        <v>186000000</v>
      </c>
      <c r="K149" s="39">
        <f t="shared" si="53"/>
        <v>0</v>
      </c>
      <c r="L149" s="114" t="s">
        <v>32</v>
      </c>
      <c r="M149" s="109" t="s">
        <v>109</v>
      </c>
      <c r="N149" s="97"/>
      <c r="O149" s="97"/>
      <c r="P149" s="97"/>
      <c r="Q149" s="97"/>
      <c r="R149" s="97"/>
      <c r="S149" s="97">
        <v>0.2</v>
      </c>
      <c r="T149" s="99"/>
      <c r="U149" s="101">
        <v>0.2</v>
      </c>
    </row>
    <row r="150" spans="1:21" s="33" customFormat="1" ht="54" outlineLevel="1">
      <c r="A150" s="64"/>
      <c r="B150" s="124"/>
      <c r="C150" s="53" t="s">
        <v>79</v>
      </c>
      <c r="D150" s="39">
        <f>E150+F150+G150+H150+I150+J150+K150</f>
        <v>167400000</v>
      </c>
      <c r="E150" s="39"/>
      <c r="F150" s="39"/>
      <c r="G150" s="39"/>
      <c r="H150" s="39"/>
      <c r="I150" s="39"/>
      <c r="J150" s="39">
        <v>167400000</v>
      </c>
      <c r="K150" s="39"/>
      <c r="L150" s="115"/>
      <c r="M150" s="122"/>
      <c r="N150" s="117"/>
      <c r="O150" s="117"/>
      <c r="P150" s="117"/>
      <c r="Q150" s="117"/>
      <c r="R150" s="117"/>
      <c r="S150" s="117"/>
      <c r="T150" s="118"/>
      <c r="U150" s="119"/>
    </row>
    <row r="151" spans="1:21" s="33" customFormat="1" ht="36" outlineLevel="1">
      <c r="A151" s="60"/>
      <c r="B151" s="125"/>
      <c r="C151" s="53" t="s">
        <v>34</v>
      </c>
      <c r="D151" s="39">
        <f>E151+F151+G151+H151+I151+J151+K151</f>
        <v>18600000</v>
      </c>
      <c r="E151" s="39"/>
      <c r="F151" s="39"/>
      <c r="G151" s="39"/>
      <c r="H151" s="39"/>
      <c r="I151" s="39"/>
      <c r="J151" s="39">
        <v>18600000</v>
      </c>
      <c r="K151" s="39"/>
      <c r="L151" s="116"/>
      <c r="M151" s="110"/>
      <c r="N151" s="98"/>
      <c r="O151" s="98"/>
      <c r="P151" s="98"/>
      <c r="Q151" s="98"/>
      <c r="R151" s="98"/>
      <c r="S151" s="98"/>
      <c r="T151" s="100"/>
      <c r="U151" s="102"/>
    </row>
    <row r="152" spans="1:21" s="33" customFormat="1" ht="90" customHeight="1" outlineLevel="1">
      <c r="A152" s="64" t="s">
        <v>131</v>
      </c>
      <c r="B152" s="106" t="s">
        <v>49</v>
      </c>
      <c r="C152" s="53" t="s">
        <v>31</v>
      </c>
      <c r="D152" s="39">
        <f>D153+D154</f>
        <v>70000000</v>
      </c>
      <c r="E152" s="39">
        <f t="shared" ref="E152:K152" si="54">E153+E154</f>
        <v>0</v>
      </c>
      <c r="F152" s="39">
        <f t="shared" si="54"/>
        <v>0</v>
      </c>
      <c r="G152" s="39">
        <f t="shared" si="54"/>
        <v>0</v>
      </c>
      <c r="H152" s="39">
        <f t="shared" si="54"/>
        <v>0</v>
      </c>
      <c r="I152" s="39">
        <f t="shared" si="54"/>
        <v>0</v>
      </c>
      <c r="J152" s="39">
        <f t="shared" si="54"/>
        <v>0</v>
      </c>
      <c r="K152" s="39">
        <f t="shared" si="54"/>
        <v>70000000</v>
      </c>
      <c r="L152" s="114" t="s">
        <v>32</v>
      </c>
      <c r="M152" s="51" t="s">
        <v>105</v>
      </c>
      <c r="N152" s="56"/>
      <c r="O152" s="56"/>
      <c r="P152" s="56"/>
      <c r="Q152" s="56"/>
      <c r="R152" s="56"/>
      <c r="S152" s="56"/>
      <c r="T152" s="57">
        <v>108</v>
      </c>
      <c r="U152" s="39">
        <v>108</v>
      </c>
    </row>
    <row r="153" spans="1:21" s="33" customFormat="1" ht="81" customHeight="1" outlineLevel="1">
      <c r="A153" s="64"/>
      <c r="B153" s="107"/>
      <c r="C153" s="53" t="s">
        <v>79</v>
      </c>
      <c r="D153" s="39">
        <f>E153+F153+G153+H153+I153+J153+K153</f>
        <v>63000000</v>
      </c>
      <c r="E153" s="39"/>
      <c r="F153" s="39"/>
      <c r="G153" s="39"/>
      <c r="H153" s="39"/>
      <c r="I153" s="39"/>
      <c r="J153" s="39"/>
      <c r="K153" s="39">
        <v>63000000</v>
      </c>
      <c r="L153" s="115"/>
      <c r="M153" s="51" t="s">
        <v>80</v>
      </c>
      <c r="N153" s="56"/>
      <c r="O153" s="56"/>
      <c r="P153" s="56"/>
      <c r="Q153" s="56"/>
      <c r="R153" s="56"/>
      <c r="S153" s="56"/>
      <c r="T153" s="57">
        <v>155</v>
      </c>
      <c r="U153" s="39">
        <v>155</v>
      </c>
    </row>
    <row r="154" spans="1:21" s="33" customFormat="1" ht="36" outlineLevel="1">
      <c r="A154" s="60"/>
      <c r="B154" s="107"/>
      <c r="C154" s="120" t="s">
        <v>34</v>
      </c>
      <c r="D154" s="101">
        <f>E154+F154+G154+H154+I154+J154+K154</f>
        <v>7000000</v>
      </c>
      <c r="E154" s="101"/>
      <c r="F154" s="101"/>
      <c r="G154" s="101"/>
      <c r="H154" s="101"/>
      <c r="I154" s="101"/>
      <c r="J154" s="101"/>
      <c r="K154" s="101">
        <v>7000000</v>
      </c>
      <c r="L154" s="115"/>
      <c r="M154" s="51" t="s">
        <v>106</v>
      </c>
      <c r="N154" s="56"/>
      <c r="O154" s="56"/>
      <c r="P154" s="56"/>
      <c r="Q154" s="56"/>
      <c r="R154" s="56"/>
      <c r="S154" s="56"/>
      <c r="T154" s="57">
        <v>1.2</v>
      </c>
      <c r="U154" s="39">
        <v>1.2</v>
      </c>
    </row>
    <row r="155" spans="1:21" s="33" customFormat="1" ht="36" outlineLevel="1">
      <c r="A155" s="60"/>
      <c r="B155" s="108"/>
      <c r="C155" s="121"/>
      <c r="D155" s="102"/>
      <c r="E155" s="102"/>
      <c r="F155" s="102"/>
      <c r="G155" s="102"/>
      <c r="H155" s="102"/>
      <c r="I155" s="102"/>
      <c r="J155" s="102"/>
      <c r="K155" s="102"/>
      <c r="L155" s="116"/>
      <c r="M155" s="51" t="s">
        <v>132</v>
      </c>
      <c r="N155" s="56"/>
      <c r="O155" s="56"/>
      <c r="P155" s="56"/>
      <c r="Q155" s="56"/>
      <c r="R155" s="56"/>
      <c r="S155" s="56"/>
      <c r="T155" s="57">
        <v>0.9</v>
      </c>
      <c r="U155" s="39">
        <v>0.9</v>
      </c>
    </row>
    <row r="156" spans="1:21" s="79" customFormat="1" ht="83.25" customHeight="1" outlineLevel="1">
      <c r="A156" s="74" t="s">
        <v>133</v>
      </c>
      <c r="B156" s="129" t="s">
        <v>51</v>
      </c>
      <c r="C156" s="75" t="s">
        <v>31</v>
      </c>
      <c r="D156" s="76">
        <f>D157+D158</f>
        <v>796100000</v>
      </c>
      <c r="E156" s="76">
        <f t="shared" ref="E156:K156" si="55">E157+E158</f>
        <v>0</v>
      </c>
      <c r="F156" s="76">
        <f t="shared" si="55"/>
        <v>0</v>
      </c>
      <c r="G156" s="76">
        <f t="shared" si="55"/>
        <v>0</v>
      </c>
      <c r="H156" s="76">
        <f t="shared" si="55"/>
        <v>0</v>
      </c>
      <c r="I156" s="76">
        <f t="shared" si="55"/>
        <v>0</v>
      </c>
      <c r="J156" s="76">
        <f t="shared" si="55"/>
        <v>0</v>
      </c>
      <c r="K156" s="76">
        <f t="shared" si="55"/>
        <v>796100000</v>
      </c>
      <c r="L156" s="132" t="s">
        <v>32</v>
      </c>
      <c r="M156" s="77" t="s">
        <v>105</v>
      </c>
      <c r="N156" s="62"/>
      <c r="O156" s="62"/>
      <c r="P156" s="62"/>
      <c r="Q156" s="62"/>
      <c r="R156" s="62"/>
      <c r="S156" s="62"/>
      <c r="T156" s="78">
        <v>93.1</v>
      </c>
      <c r="U156" s="76">
        <v>93.1</v>
      </c>
    </row>
    <row r="157" spans="1:21" s="79" customFormat="1" ht="54" outlineLevel="1">
      <c r="A157" s="80"/>
      <c r="B157" s="130"/>
      <c r="C157" s="75" t="s">
        <v>79</v>
      </c>
      <c r="D157" s="76">
        <f>E157+F157+G157+H157+I157+J157+K157</f>
        <v>377100000</v>
      </c>
      <c r="E157" s="76"/>
      <c r="F157" s="76"/>
      <c r="G157" s="76"/>
      <c r="H157" s="76"/>
      <c r="I157" s="76"/>
      <c r="J157" s="76"/>
      <c r="K157" s="76">
        <v>377100000</v>
      </c>
      <c r="L157" s="133"/>
      <c r="M157" s="77" t="s">
        <v>80</v>
      </c>
      <c r="N157" s="62"/>
      <c r="O157" s="62"/>
      <c r="P157" s="62"/>
      <c r="Q157" s="62"/>
      <c r="R157" s="62"/>
      <c r="S157" s="62"/>
      <c r="T157" s="78">
        <v>134.495</v>
      </c>
      <c r="U157" s="76">
        <v>134.5</v>
      </c>
    </row>
    <row r="158" spans="1:21" s="79" customFormat="1" ht="42" customHeight="1" outlineLevel="1">
      <c r="A158" s="74"/>
      <c r="B158" s="130"/>
      <c r="C158" s="135" t="s">
        <v>34</v>
      </c>
      <c r="D158" s="126">
        <f>E158+F158+G158+H158+I158+J158+K158</f>
        <v>419000000</v>
      </c>
      <c r="E158" s="126"/>
      <c r="F158" s="126"/>
      <c r="G158" s="126"/>
      <c r="H158" s="126"/>
      <c r="I158" s="126"/>
      <c r="J158" s="126"/>
      <c r="K158" s="126">
        <v>419000000</v>
      </c>
      <c r="L158" s="133"/>
      <c r="M158" s="77" t="s">
        <v>106</v>
      </c>
      <c r="N158" s="62"/>
      <c r="O158" s="62"/>
      <c r="P158" s="62"/>
      <c r="Q158" s="62"/>
      <c r="R158" s="62"/>
      <c r="S158" s="62"/>
      <c r="T158" s="78">
        <v>1.8</v>
      </c>
      <c r="U158" s="76">
        <v>1.8</v>
      </c>
    </row>
    <row r="159" spans="1:21" s="79" customFormat="1" ht="36" outlineLevel="1">
      <c r="A159" s="74"/>
      <c r="B159" s="130"/>
      <c r="C159" s="136"/>
      <c r="D159" s="127"/>
      <c r="E159" s="127"/>
      <c r="F159" s="127"/>
      <c r="G159" s="127"/>
      <c r="H159" s="127"/>
      <c r="I159" s="127"/>
      <c r="J159" s="127"/>
      <c r="K159" s="127"/>
      <c r="L159" s="133"/>
      <c r="M159" s="77" t="s">
        <v>132</v>
      </c>
      <c r="N159" s="62"/>
      <c r="O159" s="62"/>
      <c r="P159" s="62"/>
      <c r="Q159" s="62"/>
      <c r="R159" s="62"/>
      <c r="S159" s="62"/>
      <c r="T159" s="78">
        <v>1.4</v>
      </c>
      <c r="U159" s="76">
        <v>1.4</v>
      </c>
    </row>
    <row r="160" spans="1:21" s="79" customFormat="1" ht="42" customHeight="1" outlineLevel="1">
      <c r="A160" s="74"/>
      <c r="B160" s="131"/>
      <c r="C160" s="137"/>
      <c r="D160" s="128"/>
      <c r="E160" s="128"/>
      <c r="F160" s="128"/>
      <c r="G160" s="128"/>
      <c r="H160" s="128"/>
      <c r="I160" s="128"/>
      <c r="J160" s="128"/>
      <c r="K160" s="128"/>
      <c r="L160" s="134"/>
      <c r="M160" s="77" t="s">
        <v>110</v>
      </c>
      <c r="N160" s="62"/>
      <c r="O160" s="62"/>
      <c r="P160" s="62"/>
      <c r="Q160" s="62"/>
      <c r="R160" s="62"/>
      <c r="S160" s="62"/>
      <c r="T160" s="78">
        <v>1.6</v>
      </c>
      <c r="U160" s="76">
        <v>1.6</v>
      </c>
    </row>
    <row r="161" spans="1:21" s="33" customFormat="1" ht="72" outlineLevel="1">
      <c r="A161" s="60" t="s">
        <v>134</v>
      </c>
      <c r="B161" s="106" t="s">
        <v>135</v>
      </c>
      <c r="C161" s="53" t="s">
        <v>31</v>
      </c>
      <c r="D161" s="39">
        <f>D162+D163</f>
        <v>85000000</v>
      </c>
      <c r="E161" s="39">
        <f t="shared" ref="E161:K161" si="56">E162+E163</f>
        <v>0</v>
      </c>
      <c r="F161" s="39">
        <f t="shared" si="56"/>
        <v>0</v>
      </c>
      <c r="G161" s="39">
        <f t="shared" si="56"/>
        <v>0</v>
      </c>
      <c r="H161" s="39">
        <f t="shared" si="56"/>
        <v>0</v>
      </c>
      <c r="I161" s="39">
        <f t="shared" si="56"/>
        <v>0</v>
      </c>
      <c r="J161" s="39">
        <f t="shared" si="56"/>
        <v>0</v>
      </c>
      <c r="K161" s="39">
        <f t="shared" si="56"/>
        <v>85000000</v>
      </c>
      <c r="L161" s="114" t="s">
        <v>32</v>
      </c>
      <c r="M161" s="51" t="s">
        <v>105</v>
      </c>
      <c r="N161" s="56"/>
      <c r="O161" s="56"/>
      <c r="P161" s="56"/>
      <c r="Q161" s="56"/>
      <c r="R161" s="56"/>
      <c r="S161" s="56"/>
      <c r="T161" s="57">
        <v>165</v>
      </c>
      <c r="U161" s="39">
        <v>165</v>
      </c>
    </row>
    <row r="162" spans="1:21" s="33" customFormat="1" ht="54" outlineLevel="1">
      <c r="A162" s="60"/>
      <c r="B162" s="107"/>
      <c r="C162" s="53" t="s">
        <v>79</v>
      </c>
      <c r="D162" s="39">
        <f>E162+F162+G162+H162+I162+J162+K162</f>
        <v>76500000</v>
      </c>
      <c r="E162" s="39"/>
      <c r="F162" s="39"/>
      <c r="G162" s="39"/>
      <c r="H162" s="39"/>
      <c r="I162" s="39"/>
      <c r="J162" s="39"/>
      <c r="K162" s="39">
        <v>76500000</v>
      </c>
      <c r="L162" s="115"/>
      <c r="M162" s="51" t="s">
        <v>80</v>
      </c>
      <c r="N162" s="56"/>
      <c r="O162" s="56"/>
      <c r="P162" s="56"/>
      <c r="Q162" s="56"/>
      <c r="R162" s="56"/>
      <c r="S162" s="56"/>
      <c r="T162" s="57">
        <v>73.099999999999994</v>
      </c>
      <c r="U162" s="39">
        <v>73.099999999999994</v>
      </c>
    </row>
    <row r="163" spans="1:21" s="33" customFormat="1" ht="36" outlineLevel="1">
      <c r="A163" s="60"/>
      <c r="B163" s="107"/>
      <c r="C163" s="120" t="s">
        <v>34</v>
      </c>
      <c r="D163" s="101">
        <f>E163+F163+G163+H163+I163+J163+K163</f>
        <v>8500000</v>
      </c>
      <c r="E163" s="101"/>
      <c r="F163" s="101"/>
      <c r="G163" s="101"/>
      <c r="H163" s="101"/>
      <c r="I163" s="101"/>
      <c r="J163" s="101"/>
      <c r="K163" s="101">
        <v>8500000</v>
      </c>
      <c r="L163" s="115"/>
      <c r="M163" s="51" t="s">
        <v>106</v>
      </c>
      <c r="N163" s="56"/>
      <c r="O163" s="56"/>
      <c r="P163" s="56"/>
      <c r="Q163" s="56"/>
      <c r="R163" s="56"/>
      <c r="S163" s="56"/>
      <c r="T163" s="57">
        <v>1.1000000000000001</v>
      </c>
      <c r="U163" s="39">
        <v>1.1000000000000001</v>
      </c>
    </row>
    <row r="164" spans="1:21" s="33" customFormat="1" ht="36" outlineLevel="1">
      <c r="A164" s="60"/>
      <c r="B164" s="108"/>
      <c r="C164" s="121"/>
      <c r="D164" s="102"/>
      <c r="E164" s="102"/>
      <c r="F164" s="102"/>
      <c r="G164" s="102"/>
      <c r="H164" s="102"/>
      <c r="I164" s="102"/>
      <c r="J164" s="102"/>
      <c r="K164" s="102"/>
      <c r="L164" s="116"/>
      <c r="M164" s="51" t="s">
        <v>108</v>
      </c>
      <c r="N164" s="56"/>
      <c r="O164" s="56"/>
      <c r="P164" s="56"/>
      <c r="Q164" s="56"/>
      <c r="R164" s="56"/>
      <c r="S164" s="56"/>
      <c r="T164" s="57">
        <v>0.8</v>
      </c>
      <c r="U164" s="39">
        <v>0.8</v>
      </c>
    </row>
    <row r="165" spans="1:21" s="33" customFormat="1" ht="72" outlineLevel="1">
      <c r="A165" s="60" t="s">
        <v>136</v>
      </c>
      <c r="B165" s="106" t="s">
        <v>55</v>
      </c>
      <c r="C165" s="53" t="s">
        <v>31</v>
      </c>
      <c r="D165" s="39">
        <f>D166+D167</f>
        <v>201000000</v>
      </c>
      <c r="E165" s="39">
        <f t="shared" ref="E165:K165" si="57">E166+E167</f>
        <v>0</v>
      </c>
      <c r="F165" s="39">
        <f t="shared" si="57"/>
        <v>0</v>
      </c>
      <c r="G165" s="39">
        <f t="shared" si="57"/>
        <v>0</v>
      </c>
      <c r="H165" s="39" t="s">
        <v>102</v>
      </c>
      <c r="I165" s="39">
        <f t="shared" si="57"/>
        <v>0</v>
      </c>
      <c r="J165" s="39">
        <f t="shared" si="57"/>
        <v>91000000</v>
      </c>
      <c r="K165" s="39">
        <f t="shared" si="57"/>
        <v>110000000</v>
      </c>
      <c r="L165" s="114" t="s">
        <v>32</v>
      </c>
      <c r="M165" s="51" t="s">
        <v>105</v>
      </c>
      <c r="N165" s="56"/>
      <c r="O165" s="56"/>
      <c r="P165" s="56"/>
      <c r="Q165" s="56"/>
      <c r="R165" s="56"/>
      <c r="S165" s="56"/>
      <c r="T165" s="57">
        <v>187.1</v>
      </c>
      <c r="U165" s="39">
        <v>187.1</v>
      </c>
    </row>
    <row r="166" spans="1:21" s="33" customFormat="1" ht="54" outlineLevel="1">
      <c r="A166" s="60"/>
      <c r="B166" s="107"/>
      <c r="C166" s="53" t="s">
        <v>79</v>
      </c>
      <c r="D166" s="39">
        <f>E166+F166+G166+H166+I166+J166+K166</f>
        <v>189000000</v>
      </c>
      <c r="E166" s="39"/>
      <c r="F166" s="39"/>
      <c r="G166" s="39"/>
      <c r="H166" s="39"/>
      <c r="I166" s="39"/>
      <c r="J166" s="39">
        <v>90000000</v>
      </c>
      <c r="K166" s="39">
        <v>99000000</v>
      </c>
      <c r="L166" s="115"/>
      <c r="M166" s="51" t="s">
        <v>80</v>
      </c>
      <c r="N166" s="56"/>
      <c r="O166" s="56"/>
      <c r="P166" s="56"/>
      <c r="Q166" s="56"/>
      <c r="R166" s="56"/>
      <c r="S166" s="56"/>
      <c r="T166" s="57">
        <v>205.495</v>
      </c>
      <c r="U166" s="39">
        <v>205.5</v>
      </c>
    </row>
    <row r="167" spans="1:21" s="33" customFormat="1" ht="36" outlineLevel="1">
      <c r="A167" s="60"/>
      <c r="B167" s="107"/>
      <c r="C167" s="120" t="s">
        <v>34</v>
      </c>
      <c r="D167" s="101">
        <f>E167+F167+G167+H167+I167+J167+K167</f>
        <v>12000000</v>
      </c>
      <c r="E167" s="101"/>
      <c r="F167" s="101"/>
      <c r="G167" s="101"/>
      <c r="H167" s="101"/>
      <c r="I167" s="101"/>
      <c r="J167" s="101">
        <v>1000000</v>
      </c>
      <c r="K167" s="101">
        <v>11000000</v>
      </c>
      <c r="L167" s="115"/>
      <c r="M167" s="51" t="s">
        <v>132</v>
      </c>
      <c r="N167" s="56"/>
      <c r="O167" s="56"/>
      <c r="P167" s="56"/>
      <c r="Q167" s="56"/>
      <c r="R167" s="56"/>
      <c r="S167" s="56"/>
      <c r="T167" s="57">
        <v>0.9</v>
      </c>
      <c r="U167" s="39">
        <v>0.9</v>
      </c>
    </row>
    <row r="168" spans="1:21" s="33" customFormat="1" ht="36" outlineLevel="1">
      <c r="A168" s="60"/>
      <c r="B168" s="108"/>
      <c r="C168" s="121"/>
      <c r="D168" s="102"/>
      <c r="E168" s="102"/>
      <c r="F168" s="102"/>
      <c r="G168" s="102"/>
      <c r="H168" s="102"/>
      <c r="I168" s="102"/>
      <c r="J168" s="102"/>
      <c r="K168" s="102"/>
      <c r="L168" s="116"/>
      <c r="M168" s="51" t="s">
        <v>109</v>
      </c>
      <c r="N168" s="56"/>
      <c r="O168" s="56"/>
      <c r="P168" s="56"/>
      <c r="Q168" s="56"/>
      <c r="R168" s="56"/>
      <c r="S168" s="56"/>
      <c r="T168" s="57">
        <v>0.9</v>
      </c>
      <c r="U168" s="39">
        <v>0.9</v>
      </c>
    </row>
    <row r="169" spans="1:21" s="33" customFormat="1" outlineLevel="1">
      <c r="A169" s="60" t="s">
        <v>137</v>
      </c>
      <c r="B169" s="123" t="s">
        <v>138</v>
      </c>
      <c r="C169" s="53" t="s">
        <v>31</v>
      </c>
      <c r="D169" s="39">
        <f>D170+D171</f>
        <v>10000000</v>
      </c>
      <c r="E169" s="39">
        <f t="shared" ref="E169:K169" si="58">E170+E171</f>
        <v>0</v>
      </c>
      <c r="F169" s="39">
        <f t="shared" si="58"/>
        <v>0</v>
      </c>
      <c r="G169" s="39">
        <f t="shared" si="58"/>
        <v>0</v>
      </c>
      <c r="H169" s="39">
        <f t="shared" si="58"/>
        <v>0</v>
      </c>
      <c r="I169" s="39">
        <f t="shared" si="58"/>
        <v>0</v>
      </c>
      <c r="J169" s="39">
        <f t="shared" si="58"/>
        <v>10000000</v>
      </c>
      <c r="K169" s="39">
        <f t="shared" si="58"/>
        <v>0</v>
      </c>
      <c r="L169" s="114" t="s">
        <v>32</v>
      </c>
      <c r="M169" s="109" t="s">
        <v>109</v>
      </c>
      <c r="N169" s="97"/>
      <c r="O169" s="97"/>
      <c r="P169" s="97"/>
      <c r="Q169" s="97"/>
      <c r="R169" s="97"/>
      <c r="S169" s="97">
        <v>1.2</v>
      </c>
      <c r="T169" s="99"/>
      <c r="U169" s="101">
        <v>1.2</v>
      </c>
    </row>
    <row r="170" spans="1:21" s="33" customFormat="1" ht="54" outlineLevel="1">
      <c r="A170" s="64"/>
      <c r="B170" s="124"/>
      <c r="C170" s="53" t="s">
        <v>79</v>
      </c>
      <c r="D170" s="39">
        <f>E170+F170+G170+H170+I170+J170+K170</f>
        <v>9000000</v>
      </c>
      <c r="E170" s="39"/>
      <c r="F170" s="39"/>
      <c r="G170" s="39"/>
      <c r="H170" s="39"/>
      <c r="I170" s="39"/>
      <c r="J170" s="39">
        <v>9000000</v>
      </c>
      <c r="K170" s="39"/>
      <c r="L170" s="115"/>
      <c r="M170" s="122"/>
      <c r="N170" s="117"/>
      <c r="O170" s="117"/>
      <c r="P170" s="117"/>
      <c r="Q170" s="117"/>
      <c r="R170" s="117"/>
      <c r="S170" s="117"/>
      <c r="T170" s="118"/>
      <c r="U170" s="119"/>
    </row>
    <row r="171" spans="1:21" s="33" customFormat="1" ht="36" outlineLevel="1">
      <c r="A171" s="60"/>
      <c r="B171" s="125"/>
      <c r="C171" s="53" t="s">
        <v>34</v>
      </c>
      <c r="D171" s="39">
        <f>E171+F171+G171+H171+I171+J171+K171</f>
        <v>1000000</v>
      </c>
      <c r="E171" s="39"/>
      <c r="F171" s="39"/>
      <c r="G171" s="39"/>
      <c r="H171" s="39"/>
      <c r="I171" s="39"/>
      <c r="J171" s="39">
        <v>1000000</v>
      </c>
      <c r="K171" s="39"/>
      <c r="L171" s="116"/>
      <c r="M171" s="110"/>
      <c r="N171" s="98"/>
      <c r="O171" s="98"/>
      <c r="P171" s="98"/>
      <c r="Q171" s="98"/>
      <c r="R171" s="98"/>
      <c r="S171" s="98"/>
      <c r="T171" s="100"/>
      <c r="U171" s="102"/>
    </row>
    <row r="172" spans="1:21" s="33" customFormat="1" ht="78.75" customHeight="1" outlineLevel="1">
      <c r="A172" s="60" t="s">
        <v>139</v>
      </c>
      <c r="B172" s="106" t="s">
        <v>57</v>
      </c>
      <c r="C172" s="53" t="s">
        <v>31</v>
      </c>
      <c r="D172" s="39">
        <f>D173+D174</f>
        <v>285000000</v>
      </c>
      <c r="E172" s="39">
        <f t="shared" ref="E172:K172" si="59">E173+E174</f>
        <v>0</v>
      </c>
      <c r="F172" s="39">
        <f t="shared" si="59"/>
        <v>0</v>
      </c>
      <c r="G172" s="39">
        <f t="shared" si="59"/>
        <v>0</v>
      </c>
      <c r="H172" s="39">
        <f t="shared" si="59"/>
        <v>0</v>
      </c>
      <c r="I172" s="39">
        <f t="shared" si="59"/>
        <v>0</v>
      </c>
      <c r="J172" s="39">
        <f t="shared" si="59"/>
        <v>0</v>
      </c>
      <c r="K172" s="39">
        <f t="shared" si="59"/>
        <v>285000000</v>
      </c>
      <c r="L172" s="114" t="s">
        <v>32</v>
      </c>
      <c r="M172" s="51" t="s">
        <v>105</v>
      </c>
      <c r="N172" s="56"/>
      <c r="O172" s="56"/>
      <c r="P172" s="56"/>
      <c r="Q172" s="56"/>
      <c r="R172" s="56"/>
      <c r="S172" s="56"/>
      <c r="T172" s="57">
        <v>100</v>
      </c>
      <c r="U172" s="39">
        <v>100</v>
      </c>
    </row>
    <row r="173" spans="1:21" s="33" customFormat="1" ht="54" outlineLevel="1">
      <c r="A173" s="60"/>
      <c r="B173" s="107"/>
      <c r="C173" s="53" t="s">
        <v>79</v>
      </c>
      <c r="D173" s="39">
        <f>E173+F173+G173+H173+I173+J173+K173</f>
        <v>256500000</v>
      </c>
      <c r="E173" s="39"/>
      <c r="F173" s="39"/>
      <c r="G173" s="39"/>
      <c r="H173" s="39"/>
      <c r="I173" s="39"/>
      <c r="J173" s="39"/>
      <c r="K173" s="39">
        <v>256500000</v>
      </c>
      <c r="L173" s="115"/>
      <c r="M173" s="51" t="s">
        <v>80</v>
      </c>
      <c r="N173" s="56"/>
      <c r="O173" s="56"/>
      <c r="P173" s="56"/>
      <c r="Q173" s="56"/>
      <c r="R173" s="56"/>
      <c r="S173" s="56"/>
      <c r="T173" s="57">
        <v>53.155000000000001</v>
      </c>
      <c r="U173" s="39">
        <v>53.16</v>
      </c>
    </row>
    <row r="174" spans="1:21" s="33" customFormat="1" ht="36" outlineLevel="1">
      <c r="A174" s="60"/>
      <c r="B174" s="107"/>
      <c r="C174" s="120" t="s">
        <v>34</v>
      </c>
      <c r="D174" s="101">
        <f>E174+F174+G174+H174+I174+J174+K174</f>
        <v>28500000</v>
      </c>
      <c r="E174" s="101"/>
      <c r="F174" s="101"/>
      <c r="G174" s="101"/>
      <c r="H174" s="101"/>
      <c r="I174" s="101"/>
      <c r="J174" s="101"/>
      <c r="K174" s="101">
        <v>28500000</v>
      </c>
      <c r="L174" s="115"/>
      <c r="M174" s="51" t="s">
        <v>132</v>
      </c>
      <c r="N174" s="56"/>
      <c r="O174" s="56"/>
      <c r="P174" s="56"/>
      <c r="Q174" s="56"/>
      <c r="R174" s="56"/>
      <c r="S174" s="56"/>
      <c r="T174" s="57">
        <v>1.5</v>
      </c>
      <c r="U174" s="39">
        <v>1.5</v>
      </c>
    </row>
    <row r="175" spans="1:21" s="33" customFormat="1" ht="36" outlineLevel="1">
      <c r="A175" s="60"/>
      <c r="B175" s="108"/>
      <c r="C175" s="121"/>
      <c r="D175" s="102"/>
      <c r="E175" s="102"/>
      <c r="F175" s="102"/>
      <c r="G175" s="102"/>
      <c r="H175" s="102"/>
      <c r="I175" s="102"/>
      <c r="J175" s="102"/>
      <c r="K175" s="102"/>
      <c r="L175" s="116"/>
      <c r="M175" s="51" t="s">
        <v>109</v>
      </c>
      <c r="N175" s="56"/>
      <c r="O175" s="56"/>
      <c r="P175" s="56"/>
      <c r="Q175" s="56"/>
      <c r="R175" s="56"/>
      <c r="S175" s="56"/>
      <c r="T175" s="57">
        <v>1.5</v>
      </c>
      <c r="U175" s="39">
        <v>1.5</v>
      </c>
    </row>
    <row r="176" spans="1:21" s="33" customFormat="1" ht="85.5" customHeight="1" outlineLevel="1">
      <c r="A176" s="60" t="s">
        <v>140</v>
      </c>
      <c r="B176" s="111" t="s">
        <v>61</v>
      </c>
      <c r="C176" s="53" t="s">
        <v>31</v>
      </c>
      <c r="D176" s="29">
        <f>D177+D178</f>
        <v>63700000</v>
      </c>
      <c r="E176" s="29">
        <f t="shared" ref="E176:K176" si="60">E177+E178</f>
        <v>0</v>
      </c>
      <c r="F176" s="29">
        <f t="shared" si="60"/>
        <v>0</v>
      </c>
      <c r="G176" s="29">
        <f t="shared" si="60"/>
        <v>0</v>
      </c>
      <c r="H176" s="29">
        <f t="shared" si="60"/>
        <v>63700000</v>
      </c>
      <c r="I176" s="29">
        <f t="shared" si="60"/>
        <v>0</v>
      </c>
      <c r="J176" s="29">
        <f t="shared" si="60"/>
        <v>0</v>
      </c>
      <c r="K176" s="29">
        <f t="shared" si="60"/>
        <v>0</v>
      </c>
      <c r="L176" s="114" t="s">
        <v>32</v>
      </c>
      <c r="M176" s="51" t="s">
        <v>105</v>
      </c>
      <c r="N176" s="56"/>
      <c r="O176" s="56"/>
      <c r="P176" s="56"/>
      <c r="Q176" s="56">
        <v>128.28399999999999</v>
      </c>
      <c r="R176" s="56"/>
      <c r="S176" s="56"/>
      <c r="T176" s="57"/>
      <c r="U176" s="39">
        <v>128.28</v>
      </c>
    </row>
    <row r="177" spans="1:21" s="33" customFormat="1" ht="54" outlineLevel="1">
      <c r="A177" s="81"/>
      <c r="B177" s="112"/>
      <c r="C177" s="53" t="s">
        <v>79</v>
      </c>
      <c r="D177" s="39">
        <f>E177+F177+G177+H177+I177+J177+K177</f>
        <v>63000000</v>
      </c>
      <c r="E177" s="29"/>
      <c r="F177" s="29"/>
      <c r="G177" s="29"/>
      <c r="H177" s="29">
        <v>63000000</v>
      </c>
      <c r="I177" s="29"/>
      <c r="J177" s="29"/>
      <c r="K177" s="29"/>
      <c r="L177" s="115"/>
      <c r="M177" s="109" t="s">
        <v>80</v>
      </c>
      <c r="N177" s="97"/>
      <c r="O177" s="97"/>
      <c r="P177" s="97"/>
      <c r="Q177" s="97">
        <v>35</v>
      </c>
      <c r="R177" s="97"/>
      <c r="S177" s="97"/>
      <c r="T177" s="99"/>
      <c r="U177" s="101">
        <v>35</v>
      </c>
    </row>
    <row r="178" spans="1:21" s="33" customFormat="1" ht="36" outlineLevel="1">
      <c r="A178" s="82"/>
      <c r="B178" s="113"/>
      <c r="C178" s="53" t="s">
        <v>34</v>
      </c>
      <c r="D178" s="39">
        <f>E178+F178+G178+H178+I178+J178+K178</f>
        <v>700000</v>
      </c>
      <c r="E178" s="39"/>
      <c r="F178" s="39"/>
      <c r="G178" s="39"/>
      <c r="H178" s="39">
        <v>700000</v>
      </c>
      <c r="I178" s="39"/>
      <c r="J178" s="39"/>
      <c r="K178" s="39"/>
      <c r="L178" s="116"/>
      <c r="M178" s="110"/>
      <c r="N178" s="98"/>
      <c r="O178" s="98"/>
      <c r="P178" s="98"/>
      <c r="Q178" s="98"/>
      <c r="R178" s="98"/>
      <c r="S178" s="98"/>
      <c r="T178" s="100"/>
      <c r="U178" s="102"/>
    </row>
    <row r="179" spans="1:21">
      <c r="A179" s="83"/>
      <c r="B179" s="103" t="s">
        <v>141</v>
      </c>
      <c r="C179" s="53" t="s">
        <v>31</v>
      </c>
      <c r="D179" s="84">
        <f>D180+D181</f>
        <v>4237555841</v>
      </c>
      <c r="E179" s="84">
        <f t="shared" ref="E179:K179" si="61">E180+E181</f>
        <v>194296432</v>
      </c>
      <c r="F179" s="84">
        <f t="shared" si="61"/>
        <v>183337386</v>
      </c>
      <c r="G179" s="84">
        <f t="shared" si="61"/>
        <v>156741884</v>
      </c>
      <c r="H179" s="84">
        <f t="shared" si="61"/>
        <v>1549287947</v>
      </c>
      <c r="I179" s="84">
        <f t="shared" si="61"/>
        <v>418583832</v>
      </c>
      <c r="J179" s="84">
        <f t="shared" si="61"/>
        <v>396300000</v>
      </c>
      <c r="K179" s="84">
        <f t="shared" si="61"/>
        <v>1372267360</v>
      </c>
      <c r="L179" s="85" t="s">
        <v>142</v>
      </c>
      <c r="M179" s="85" t="s">
        <v>142</v>
      </c>
      <c r="N179" s="85" t="s">
        <v>142</v>
      </c>
      <c r="O179" s="85" t="s">
        <v>142</v>
      </c>
      <c r="P179" s="85" t="s">
        <v>142</v>
      </c>
      <c r="Q179" s="85" t="s">
        <v>142</v>
      </c>
      <c r="R179" s="85" t="s">
        <v>142</v>
      </c>
      <c r="S179" s="85" t="s">
        <v>142</v>
      </c>
      <c r="T179" s="86" t="s">
        <v>142</v>
      </c>
      <c r="U179" s="87"/>
    </row>
    <row r="180" spans="1:21" ht="54">
      <c r="A180" s="83"/>
      <c r="B180" s="104"/>
      <c r="C180" s="53" t="s">
        <v>79</v>
      </c>
      <c r="D180" s="84">
        <f t="shared" ref="D180:K180" si="62">D103+D64</f>
        <v>2958788240</v>
      </c>
      <c r="E180" s="84">
        <f t="shared" si="62"/>
        <v>133790000</v>
      </c>
      <c r="F180" s="84">
        <f t="shared" si="62"/>
        <v>98690000</v>
      </c>
      <c r="G180" s="84">
        <f t="shared" si="62"/>
        <v>0</v>
      </c>
      <c r="H180" s="84">
        <f t="shared" si="62"/>
        <v>1180454967</v>
      </c>
      <c r="I180" s="84">
        <f t="shared" si="62"/>
        <v>344138249</v>
      </c>
      <c r="J180" s="84">
        <f t="shared" si="62"/>
        <v>356400000</v>
      </c>
      <c r="K180" s="84">
        <f t="shared" si="62"/>
        <v>878574024</v>
      </c>
      <c r="L180" s="85" t="s">
        <v>142</v>
      </c>
      <c r="M180" s="85" t="s">
        <v>142</v>
      </c>
      <c r="N180" s="85" t="s">
        <v>142</v>
      </c>
      <c r="O180" s="85" t="s">
        <v>142</v>
      </c>
      <c r="P180" s="85" t="s">
        <v>142</v>
      </c>
      <c r="Q180" s="85" t="s">
        <v>142</v>
      </c>
      <c r="R180" s="85" t="s">
        <v>142</v>
      </c>
      <c r="S180" s="85" t="s">
        <v>142</v>
      </c>
      <c r="T180" s="86" t="s">
        <v>142</v>
      </c>
      <c r="U180" s="87"/>
    </row>
    <row r="181" spans="1:21" ht="36">
      <c r="A181" s="83"/>
      <c r="B181" s="105"/>
      <c r="C181" s="53" t="s">
        <v>34</v>
      </c>
      <c r="D181" s="84">
        <f t="shared" ref="D181:K181" si="63">D104+D65+D20</f>
        <v>1278767601</v>
      </c>
      <c r="E181" s="84">
        <f t="shared" si="63"/>
        <v>60506432</v>
      </c>
      <c r="F181" s="84">
        <f t="shared" si="63"/>
        <v>84647386</v>
      </c>
      <c r="G181" s="84">
        <f t="shared" si="63"/>
        <v>156741884</v>
      </c>
      <c r="H181" s="84">
        <f t="shared" si="63"/>
        <v>368832980</v>
      </c>
      <c r="I181" s="84">
        <f t="shared" si="63"/>
        <v>74445583</v>
      </c>
      <c r="J181" s="84">
        <f t="shared" si="63"/>
        <v>39900000</v>
      </c>
      <c r="K181" s="84">
        <f t="shared" si="63"/>
        <v>493693336</v>
      </c>
      <c r="L181" s="85" t="s">
        <v>142</v>
      </c>
      <c r="M181" s="85" t="s">
        <v>142</v>
      </c>
      <c r="N181" s="85" t="s">
        <v>142</v>
      </c>
      <c r="O181" s="85" t="s">
        <v>142</v>
      </c>
      <c r="P181" s="85" t="s">
        <v>142</v>
      </c>
      <c r="Q181" s="85" t="s">
        <v>142</v>
      </c>
      <c r="R181" s="85" t="s">
        <v>142</v>
      </c>
      <c r="S181" s="85" t="s">
        <v>142</v>
      </c>
      <c r="T181" s="86" t="s">
        <v>142</v>
      </c>
      <c r="U181" s="87"/>
    </row>
    <row r="182" spans="1:21">
      <c r="A182" s="83"/>
      <c r="B182" s="106" t="s">
        <v>143</v>
      </c>
      <c r="C182" s="88" t="s">
        <v>31</v>
      </c>
      <c r="D182" s="39">
        <f>D183+D184</f>
        <v>4237555841</v>
      </c>
      <c r="E182" s="39">
        <f t="shared" ref="E182:K182" si="64">E183+E184</f>
        <v>194296432</v>
      </c>
      <c r="F182" s="39">
        <f t="shared" si="64"/>
        <v>183337386</v>
      </c>
      <c r="G182" s="39">
        <f t="shared" si="64"/>
        <v>156741884</v>
      </c>
      <c r="H182" s="39">
        <f t="shared" si="64"/>
        <v>1549287947</v>
      </c>
      <c r="I182" s="39">
        <f t="shared" si="64"/>
        <v>418583832</v>
      </c>
      <c r="J182" s="39">
        <f t="shared" si="64"/>
        <v>396300000</v>
      </c>
      <c r="K182" s="39">
        <f t="shared" si="64"/>
        <v>1372267360</v>
      </c>
      <c r="L182" s="85" t="s">
        <v>142</v>
      </c>
      <c r="M182" s="85" t="s">
        <v>142</v>
      </c>
      <c r="N182" s="85" t="s">
        <v>142</v>
      </c>
      <c r="O182" s="85" t="s">
        <v>142</v>
      </c>
      <c r="P182" s="85" t="s">
        <v>142</v>
      </c>
      <c r="Q182" s="85" t="s">
        <v>142</v>
      </c>
      <c r="R182" s="85" t="s">
        <v>142</v>
      </c>
      <c r="S182" s="85" t="s">
        <v>142</v>
      </c>
      <c r="T182" s="86" t="s">
        <v>142</v>
      </c>
      <c r="U182" s="87"/>
    </row>
    <row r="183" spans="1:21" ht="54">
      <c r="A183" s="83"/>
      <c r="B183" s="107"/>
      <c r="C183" s="53" t="s">
        <v>79</v>
      </c>
      <c r="D183" s="39">
        <f>D180</f>
        <v>2958788240</v>
      </c>
      <c r="E183" s="39">
        <f t="shared" ref="E183:K184" si="65">E180</f>
        <v>133790000</v>
      </c>
      <c r="F183" s="39">
        <f t="shared" si="65"/>
        <v>98690000</v>
      </c>
      <c r="G183" s="39">
        <f t="shared" si="65"/>
        <v>0</v>
      </c>
      <c r="H183" s="39">
        <f t="shared" si="65"/>
        <v>1180454967</v>
      </c>
      <c r="I183" s="39">
        <f t="shared" si="65"/>
        <v>344138249</v>
      </c>
      <c r="J183" s="39">
        <f t="shared" si="65"/>
        <v>356400000</v>
      </c>
      <c r="K183" s="39">
        <f t="shared" si="65"/>
        <v>878574024</v>
      </c>
      <c r="L183" s="85" t="s">
        <v>142</v>
      </c>
      <c r="M183" s="85" t="s">
        <v>142</v>
      </c>
      <c r="N183" s="85" t="s">
        <v>142</v>
      </c>
      <c r="O183" s="85" t="s">
        <v>142</v>
      </c>
      <c r="P183" s="85" t="s">
        <v>142</v>
      </c>
      <c r="Q183" s="85" t="s">
        <v>142</v>
      </c>
      <c r="R183" s="85" t="s">
        <v>142</v>
      </c>
      <c r="S183" s="85" t="s">
        <v>142</v>
      </c>
      <c r="T183" s="86" t="s">
        <v>142</v>
      </c>
      <c r="U183" s="87"/>
    </row>
    <row r="184" spans="1:21" ht="36">
      <c r="A184" s="83"/>
      <c r="B184" s="108"/>
      <c r="C184" s="53" t="s">
        <v>34</v>
      </c>
      <c r="D184" s="84">
        <f>D181</f>
        <v>1278767601</v>
      </c>
      <c r="E184" s="84">
        <f t="shared" si="65"/>
        <v>60506432</v>
      </c>
      <c r="F184" s="84">
        <f t="shared" si="65"/>
        <v>84647386</v>
      </c>
      <c r="G184" s="84">
        <f t="shared" si="65"/>
        <v>156741884</v>
      </c>
      <c r="H184" s="84">
        <f t="shared" si="65"/>
        <v>368832980</v>
      </c>
      <c r="I184" s="84">
        <f t="shared" si="65"/>
        <v>74445583</v>
      </c>
      <c r="J184" s="84">
        <f t="shared" si="65"/>
        <v>39900000</v>
      </c>
      <c r="K184" s="84">
        <f t="shared" si="65"/>
        <v>493693336</v>
      </c>
      <c r="L184" s="85" t="s">
        <v>142</v>
      </c>
      <c r="M184" s="85" t="s">
        <v>142</v>
      </c>
      <c r="N184" s="85" t="s">
        <v>142</v>
      </c>
      <c r="O184" s="85" t="s">
        <v>142</v>
      </c>
      <c r="P184" s="85" t="s">
        <v>142</v>
      </c>
      <c r="Q184" s="85" t="s">
        <v>142</v>
      </c>
      <c r="R184" s="85" t="s">
        <v>142</v>
      </c>
      <c r="S184" s="85" t="s">
        <v>142</v>
      </c>
      <c r="T184" s="86" t="s">
        <v>142</v>
      </c>
      <c r="U184" s="87"/>
    </row>
    <row r="185" spans="1:21">
      <c r="A185" s="83"/>
      <c r="B185" s="106" t="s">
        <v>144</v>
      </c>
      <c r="C185" s="88" t="s">
        <v>31</v>
      </c>
      <c r="D185" s="89">
        <f t="shared" ref="D185:K187" si="66">D182</f>
        <v>4237555841</v>
      </c>
      <c r="E185" s="89">
        <f t="shared" si="66"/>
        <v>194296432</v>
      </c>
      <c r="F185" s="89">
        <f t="shared" si="66"/>
        <v>183337386</v>
      </c>
      <c r="G185" s="89">
        <f t="shared" si="66"/>
        <v>156741884</v>
      </c>
      <c r="H185" s="89">
        <f t="shared" si="66"/>
        <v>1549287947</v>
      </c>
      <c r="I185" s="89">
        <f t="shared" si="66"/>
        <v>418583832</v>
      </c>
      <c r="J185" s="89">
        <f t="shared" si="66"/>
        <v>396300000</v>
      </c>
      <c r="K185" s="89">
        <f t="shared" si="66"/>
        <v>1372267360</v>
      </c>
      <c r="L185" s="85" t="s">
        <v>142</v>
      </c>
      <c r="M185" s="85" t="s">
        <v>142</v>
      </c>
      <c r="N185" s="85" t="s">
        <v>142</v>
      </c>
      <c r="O185" s="85" t="s">
        <v>142</v>
      </c>
      <c r="P185" s="85" t="s">
        <v>142</v>
      </c>
      <c r="Q185" s="85" t="s">
        <v>142</v>
      </c>
      <c r="R185" s="85" t="s">
        <v>142</v>
      </c>
      <c r="S185" s="85" t="s">
        <v>142</v>
      </c>
      <c r="T185" s="86" t="s">
        <v>142</v>
      </c>
      <c r="U185" s="87"/>
    </row>
    <row r="186" spans="1:21" ht="54">
      <c r="A186" s="83"/>
      <c r="B186" s="107"/>
      <c r="C186" s="53" t="s">
        <v>79</v>
      </c>
      <c r="D186" s="89">
        <f t="shared" si="66"/>
        <v>2958788240</v>
      </c>
      <c r="E186" s="89">
        <f t="shared" si="66"/>
        <v>133790000</v>
      </c>
      <c r="F186" s="89">
        <f t="shared" si="66"/>
        <v>98690000</v>
      </c>
      <c r="G186" s="89">
        <f t="shared" si="66"/>
        <v>0</v>
      </c>
      <c r="H186" s="89">
        <f t="shared" si="66"/>
        <v>1180454967</v>
      </c>
      <c r="I186" s="89">
        <f t="shared" si="66"/>
        <v>344138249</v>
      </c>
      <c r="J186" s="89">
        <f t="shared" si="66"/>
        <v>356400000</v>
      </c>
      <c r="K186" s="89">
        <f t="shared" si="66"/>
        <v>878574024</v>
      </c>
      <c r="L186" s="85" t="s">
        <v>142</v>
      </c>
      <c r="M186" s="85" t="s">
        <v>142</v>
      </c>
      <c r="N186" s="85" t="s">
        <v>142</v>
      </c>
      <c r="O186" s="85" t="s">
        <v>142</v>
      </c>
      <c r="P186" s="85" t="s">
        <v>142</v>
      </c>
      <c r="Q186" s="85" t="s">
        <v>142</v>
      </c>
      <c r="R186" s="85" t="s">
        <v>142</v>
      </c>
      <c r="S186" s="85" t="s">
        <v>142</v>
      </c>
      <c r="T186" s="86" t="s">
        <v>142</v>
      </c>
      <c r="U186" s="87"/>
    </row>
    <row r="187" spans="1:21" ht="36">
      <c r="A187" s="83"/>
      <c r="B187" s="108"/>
      <c r="C187" s="53" t="s">
        <v>34</v>
      </c>
      <c r="D187" s="89">
        <f>D184</f>
        <v>1278767601</v>
      </c>
      <c r="E187" s="89">
        <f t="shared" si="66"/>
        <v>60506432</v>
      </c>
      <c r="F187" s="89">
        <f t="shared" si="66"/>
        <v>84647386</v>
      </c>
      <c r="G187" s="89">
        <f t="shared" si="66"/>
        <v>156741884</v>
      </c>
      <c r="H187" s="89">
        <f t="shared" si="66"/>
        <v>368832980</v>
      </c>
      <c r="I187" s="89">
        <f t="shared" si="66"/>
        <v>74445583</v>
      </c>
      <c r="J187" s="89">
        <f t="shared" si="66"/>
        <v>39900000</v>
      </c>
      <c r="K187" s="89">
        <f t="shared" si="66"/>
        <v>493693336</v>
      </c>
      <c r="L187" s="37" t="s">
        <v>142</v>
      </c>
      <c r="M187" s="37" t="s">
        <v>142</v>
      </c>
      <c r="N187" s="37" t="s">
        <v>142</v>
      </c>
      <c r="O187" s="37" t="s">
        <v>142</v>
      </c>
      <c r="P187" s="37" t="s">
        <v>142</v>
      </c>
      <c r="Q187" s="37" t="s">
        <v>142</v>
      </c>
      <c r="R187" s="37" t="s">
        <v>142</v>
      </c>
      <c r="S187" s="37" t="s">
        <v>142</v>
      </c>
      <c r="T187" s="90" t="s">
        <v>142</v>
      </c>
      <c r="U187" s="87"/>
    </row>
    <row r="188" spans="1:21">
      <c r="A188" s="91"/>
    </row>
    <row r="189" spans="1:21">
      <c r="A189" s="91"/>
    </row>
    <row r="190" spans="1:21">
      <c r="A190" s="95" t="s">
        <v>145</v>
      </c>
    </row>
    <row r="191" spans="1:21">
      <c r="A191" s="91"/>
    </row>
    <row r="192" spans="1:21">
      <c r="A192" s="91"/>
    </row>
    <row r="193" spans="1:1">
      <c r="A193" s="91"/>
    </row>
    <row r="194" spans="1:1">
      <c r="A194" s="91"/>
    </row>
    <row r="195" spans="1:1">
      <c r="A195" s="96"/>
    </row>
    <row r="196" spans="1:1">
      <c r="A196" s="96"/>
    </row>
    <row r="197" spans="1:1">
      <c r="A197" s="91"/>
    </row>
    <row r="198" spans="1:1">
      <c r="A198" s="91"/>
    </row>
    <row r="199" spans="1:1">
      <c r="A199" s="91"/>
    </row>
    <row r="200" spans="1:1">
      <c r="A200" s="91"/>
    </row>
    <row r="201" spans="1:1">
      <c r="A201" s="91"/>
    </row>
    <row r="202" spans="1:1">
      <c r="A202" s="91"/>
    </row>
    <row r="203" spans="1:1">
      <c r="A203" s="91"/>
    </row>
    <row r="204" spans="1:1">
      <c r="A204" s="91"/>
    </row>
    <row r="205" spans="1:1">
      <c r="A205" s="91"/>
    </row>
    <row r="206" spans="1:1">
      <c r="A206" s="91"/>
    </row>
    <row r="207" spans="1:1">
      <c r="A207" s="91"/>
    </row>
    <row r="208" spans="1:1">
      <c r="A208" s="91"/>
    </row>
    <row r="209" spans="1:1">
      <c r="A209" s="91"/>
    </row>
    <row r="210" spans="1:1">
      <c r="A210" s="91"/>
    </row>
    <row r="211" spans="1:1">
      <c r="A211" s="91"/>
    </row>
    <row r="212" spans="1:1">
      <c r="A212" s="91"/>
    </row>
    <row r="213" spans="1:1">
      <c r="A213" s="91"/>
    </row>
    <row r="214" spans="1:1">
      <c r="A214" s="91"/>
    </row>
    <row r="215" spans="1:1">
      <c r="A215" s="91"/>
    </row>
    <row r="216" spans="1:1">
      <c r="A216" s="91"/>
    </row>
    <row r="217" spans="1:1">
      <c r="A217" s="91"/>
    </row>
    <row r="218" spans="1:1">
      <c r="A218" s="91"/>
    </row>
    <row r="219" spans="1:1">
      <c r="A219" s="91"/>
    </row>
    <row r="220" spans="1:1">
      <c r="A220" s="91"/>
    </row>
    <row r="221" spans="1:1">
      <c r="A221" s="91"/>
    </row>
    <row r="222" spans="1:1">
      <c r="A222" s="91"/>
    </row>
    <row r="223" spans="1:1">
      <c r="A223" s="91"/>
    </row>
    <row r="224" spans="1:1">
      <c r="A224" s="91"/>
    </row>
    <row r="225" spans="1:1">
      <c r="A225" s="91"/>
    </row>
    <row r="226" spans="1:1">
      <c r="A226" s="91"/>
    </row>
    <row r="227" spans="1:1">
      <c r="A227" s="91"/>
    </row>
    <row r="228" spans="1:1">
      <c r="A228" s="91"/>
    </row>
    <row r="229" spans="1:1">
      <c r="A229" s="91"/>
    </row>
    <row r="230" spans="1:1">
      <c r="A230" s="91"/>
    </row>
    <row r="231" spans="1:1">
      <c r="A231" s="91"/>
    </row>
    <row r="232" spans="1:1">
      <c r="A232" s="91"/>
    </row>
    <row r="233" spans="1:1">
      <c r="A233" s="91"/>
    </row>
    <row r="234" spans="1:1">
      <c r="A234" s="91"/>
    </row>
    <row r="235" spans="1:1">
      <c r="A235" s="91"/>
    </row>
    <row r="236" spans="1:1">
      <c r="A236" s="91"/>
    </row>
    <row r="237" spans="1:1">
      <c r="A237" s="91"/>
    </row>
    <row r="238" spans="1:1">
      <c r="A238" s="91"/>
    </row>
    <row r="239" spans="1:1">
      <c r="A239" s="91"/>
    </row>
    <row r="240" spans="1:1">
      <c r="A240" s="91"/>
    </row>
    <row r="241" spans="1:1">
      <c r="A241" s="91"/>
    </row>
    <row r="242" spans="1:1">
      <c r="A242" s="91"/>
    </row>
    <row r="243" spans="1:1">
      <c r="A243" s="91"/>
    </row>
    <row r="244" spans="1:1">
      <c r="A244" s="91"/>
    </row>
    <row r="245" spans="1:1">
      <c r="A245" s="91"/>
    </row>
    <row r="246" spans="1:1">
      <c r="A246" s="91"/>
    </row>
    <row r="247" spans="1:1">
      <c r="A247" s="91"/>
    </row>
    <row r="248" spans="1:1">
      <c r="A248" s="91"/>
    </row>
    <row r="249" spans="1:1">
      <c r="A249" s="91"/>
    </row>
    <row r="250" spans="1:1">
      <c r="A250" s="91"/>
    </row>
    <row r="251" spans="1:1">
      <c r="A251" s="91"/>
    </row>
    <row r="252" spans="1:1">
      <c r="A252" s="91"/>
    </row>
    <row r="253" spans="1:1">
      <c r="A253" s="91"/>
    </row>
    <row r="254" spans="1:1">
      <c r="A254" s="91"/>
    </row>
    <row r="255" spans="1:1">
      <c r="A255" s="91"/>
    </row>
    <row r="256" spans="1:1">
      <c r="A256" s="91"/>
    </row>
    <row r="257" spans="1:1">
      <c r="A257" s="91"/>
    </row>
  </sheetData>
  <mergeCells count="506">
    <mergeCell ref="U8:U10"/>
    <mergeCell ref="E9:E10"/>
    <mergeCell ref="F9:F10"/>
    <mergeCell ref="G9:G10"/>
    <mergeCell ref="H9:H10"/>
    <mergeCell ref="I9:I10"/>
    <mergeCell ref="J9:J10"/>
    <mergeCell ref="K9:K10"/>
    <mergeCell ref="A6:T6"/>
    <mergeCell ref="A8:A10"/>
    <mergeCell ref="B8:B10"/>
    <mergeCell ref="C8:C10"/>
    <mergeCell ref="D8:D10"/>
    <mergeCell ref="E8:G8"/>
    <mergeCell ref="L8:L10"/>
    <mergeCell ref="M8:M10"/>
    <mergeCell ref="N8:T9"/>
    <mergeCell ref="B21:B22"/>
    <mergeCell ref="L21:L62"/>
    <mergeCell ref="M21:M22"/>
    <mergeCell ref="N21:N22"/>
    <mergeCell ref="O21:O22"/>
    <mergeCell ref="B12:T12"/>
    <mergeCell ref="B14:T14"/>
    <mergeCell ref="B15:L17"/>
    <mergeCell ref="B18:T18"/>
    <mergeCell ref="B19:B20"/>
    <mergeCell ref="L19:L20"/>
    <mergeCell ref="M19:M20"/>
    <mergeCell ref="N19:N20"/>
    <mergeCell ref="O19:O20"/>
    <mergeCell ref="P19:P20"/>
    <mergeCell ref="P21:P22"/>
    <mergeCell ref="Q21:Q22"/>
    <mergeCell ref="R21:R22"/>
    <mergeCell ref="S21:S22"/>
    <mergeCell ref="T21:T22"/>
    <mergeCell ref="U21:U22"/>
    <mergeCell ref="Q19:Q20"/>
    <mergeCell ref="R19:R20"/>
    <mergeCell ref="S19:S20"/>
    <mergeCell ref="T19:T20"/>
    <mergeCell ref="U19:U20"/>
    <mergeCell ref="R23:R24"/>
    <mergeCell ref="S23:S24"/>
    <mergeCell ref="T23:T24"/>
    <mergeCell ref="U23:U24"/>
    <mergeCell ref="B25:B26"/>
    <mergeCell ref="M25:M26"/>
    <mergeCell ref="N25:N26"/>
    <mergeCell ref="O25:O26"/>
    <mergeCell ref="P25:P26"/>
    <mergeCell ref="Q25:Q26"/>
    <mergeCell ref="B23:B24"/>
    <mergeCell ref="M23:M24"/>
    <mergeCell ref="N23:N24"/>
    <mergeCell ref="O23:O24"/>
    <mergeCell ref="P23:P24"/>
    <mergeCell ref="Q23:Q24"/>
    <mergeCell ref="R27:R28"/>
    <mergeCell ref="S27:S28"/>
    <mergeCell ref="T27:T28"/>
    <mergeCell ref="U27:U28"/>
    <mergeCell ref="B29:B30"/>
    <mergeCell ref="M29:M30"/>
    <mergeCell ref="N29:N30"/>
    <mergeCell ref="U29:U30"/>
    <mergeCell ref="R25:R26"/>
    <mergeCell ref="S25:S26"/>
    <mergeCell ref="T25:T26"/>
    <mergeCell ref="U25:U26"/>
    <mergeCell ref="B27:B28"/>
    <mergeCell ref="M27:M28"/>
    <mergeCell ref="N27:N28"/>
    <mergeCell ref="O27:O28"/>
    <mergeCell ref="P27:P28"/>
    <mergeCell ref="Q27:Q28"/>
    <mergeCell ref="R31:R32"/>
    <mergeCell ref="S31:S32"/>
    <mergeCell ref="T31:T32"/>
    <mergeCell ref="U31:U32"/>
    <mergeCell ref="B33:B34"/>
    <mergeCell ref="M33:M34"/>
    <mergeCell ref="N33:N34"/>
    <mergeCell ref="O33:O34"/>
    <mergeCell ref="P33:P34"/>
    <mergeCell ref="Q33:Q34"/>
    <mergeCell ref="B31:B32"/>
    <mergeCell ref="M31:M32"/>
    <mergeCell ref="N31:N32"/>
    <mergeCell ref="O31:O32"/>
    <mergeCell ref="P31:P32"/>
    <mergeCell ref="Q31:Q32"/>
    <mergeCell ref="R33:R34"/>
    <mergeCell ref="S33:S34"/>
    <mergeCell ref="T33:T34"/>
    <mergeCell ref="U33:U34"/>
    <mergeCell ref="B35:B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B37:B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B39:B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B41:B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B43:B44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B45:B46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B47:B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B49:B50"/>
    <mergeCell ref="M49:M50"/>
    <mergeCell ref="N49:N50"/>
    <mergeCell ref="O49:O50"/>
    <mergeCell ref="P49:P50"/>
    <mergeCell ref="Q49:Q50"/>
    <mergeCell ref="R49:R50"/>
    <mergeCell ref="S49:S50"/>
    <mergeCell ref="T49:T50"/>
    <mergeCell ref="U49:U50"/>
    <mergeCell ref="B51:B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B53:B54"/>
    <mergeCell ref="M53:M54"/>
    <mergeCell ref="N53:N54"/>
    <mergeCell ref="O53:O54"/>
    <mergeCell ref="P53:P54"/>
    <mergeCell ref="Q53:Q54"/>
    <mergeCell ref="R53:R54"/>
    <mergeCell ref="S53:S54"/>
    <mergeCell ref="T53:T54"/>
    <mergeCell ref="U53:U54"/>
    <mergeCell ref="B55:B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B57:B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B59:B60"/>
    <mergeCell ref="M59:M60"/>
    <mergeCell ref="N59:N60"/>
    <mergeCell ref="O59:O60"/>
    <mergeCell ref="P59:P60"/>
    <mergeCell ref="Q59:Q60"/>
    <mergeCell ref="U61:U62"/>
    <mergeCell ref="B63:B71"/>
    <mergeCell ref="L63:L71"/>
    <mergeCell ref="C65:C71"/>
    <mergeCell ref="D65:D71"/>
    <mergeCell ref="E65:E71"/>
    <mergeCell ref="F65:F71"/>
    <mergeCell ref="R59:R60"/>
    <mergeCell ref="S59:S60"/>
    <mergeCell ref="T59:T60"/>
    <mergeCell ref="U59:U60"/>
    <mergeCell ref="B61:B62"/>
    <mergeCell ref="M61:M62"/>
    <mergeCell ref="N61:N62"/>
    <mergeCell ref="O61:O62"/>
    <mergeCell ref="P61:P62"/>
    <mergeCell ref="Q61:Q62"/>
    <mergeCell ref="G65:G71"/>
    <mergeCell ref="H65:H71"/>
    <mergeCell ref="I65:I71"/>
    <mergeCell ref="J65:J71"/>
    <mergeCell ref="K65:K71"/>
    <mergeCell ref="B72:B76"/>
    <mergeCell ref="R61:R62"/>
    <mergeCell ref="S61:S62"/>
    <mergeCell ref="T61:T62"/>
    <mergeCell ref="L72:L76"/>
    <mergeCell ref="C74:C76"/>
    <mergeCell ref="D74:D76"/>
    <mergeCell ref="E74:E76"/>
    <mergeCell ref="F74:F76"/>
    <mergeCell ref="G74:G76"/>
    <mergeCell ref="H74:H76"/>
    <mergeCell ref="I74:I76"/>
    <mergeCell ref="J74:J76"/>
    <mergeCell ref="K74:K76"/>
    <mergeCell ref="T77:T79"/>
    <mergeCell ref="U77:U79"/>
    <mergeCell ref="B80:B83"/>
    <mergeCell ref="L80:L83"/>
    <mergeCell ref="C82:C83"/>
    <mergeCell ref="D82:D83"/>
    <mergeCell ref="E82:E83"/>
    <mergeCell ref="B77:B79"/>
    <mergeCell ref="L77:L79"/>
    <mergeCell ref="M77:M79"/>
    <mergeCell ref="N77:N79"/>
    <mergeCell ref="O77:O79"/>
    <mergeCell ref="P77:P79"/>
    <mergeCell ref="F82:F83"/>
    <mergeCell ref="G82:G83"/>
    <mergeCell ref="H82:H83"/>
    <mergeCell ref="I82:I83"/>
    <mergeCell ref="J82:J83"/>
    <mergeCell ref="K82:K83"/>
    <mergeCell ref="Q77:Q79"/>
    <mergeCell ref="R77:R79"/>
    <mergeCell ref="S77:S79"/>
    <mergeCell ref="K86:K88"/>
    <mergeCell ref="B89:B92"/>
    <mergeCell ref="L89:L92"/>
    <mergeCell ref="C91:C92"/>
    <mergeCell ref="D91:D92"/>
    <mergeCell ref="E91:E92"/>
    <mergeCell ref="F91:F92"/>
    <mergeCell ref="G91:G92"/>
    <mergeCell ref="H91:H92"/>
    <mergeCell ref="I91:I92"/>
    <mergeCell ref="B84:B88"/>
    <mergeCell ref="L84:L88"/>
    <mergeCell ref="C86:C88"/>
    <mergeCell ref="D86:D88"/>
    <mergeCell ref="E86:E88"/>
    <mergeCell ref="F86:F88"/>
    <mergeCell ref="G86:G88"/>
    <mergeCell ref="H86:H88"/>
    <mergeCell ref="I86:I88"/>
    <mergeCell ref="J86:J88"/>
    <mergeCell ref="J91:J92"/>
    <mergeCell ref="K91:K92"/>
    <mergeCell ref="B93:B96"/>
    <mergeCell ref="L93:L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B97:B101"/>
    <mergeCell ref="L97:L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K99:K101"/>
    <mergeCell ref="B102:B112"/>
    <mergeCell ref="L102:L112"/>
    <mergeCell ref="C104:C112"/>
    <mergeCell ref="D104:D112"/>
    <mergeCell ref="E104:E112"/>
    <mergeCell ref="F104:F112"/>
    <mergeCell ref="G104:G112"/>
    <mergeCell ref="H104:H112"/>
    <mergeCell ref="I104:I112"/>
    <mergeCell ref="J104:J112"/>
    <mergeCell ref="K104:K112"/>
    <mergeCell ref="B113:B116"/>
    <mergeCell ref="I115:I116"/>
    <mergeCell ref="J115:J116"/>
    <mergeCell ref="K115:K116"/>
    <mergeCell ref="R113:R114"/>
    <mergeCell ref="S113:S114"/>
    <mergeCell ref="T113:T114"/>
    <mergeCell ref="U113:U114"/>
    <mergeCell ref="C115:C116"/>
    <mergeCell ref="D115:D116"/>
    <mergeCell ref="E115:E116"/>
    <mergeCell ref="F115:F116"/>
    <mergeCell ref="G115:G116"/>
    <mergeCell ref="H115:H116"/>
    <mergeCell ref="L113:L116"/>
    <mergeCell ref="M113:M114"/>
    <mergeCell ref="N113:N114"/>
    <mergeCell ref="O113:O114"/>
    <mergeCell ref="P113:P114"/>
    <mergeCell ref="Q113:Q114"/>
    <mergeCell ref="B129:B131"/>
    <mergeCell ref="L129:L131"/>
    <mergeCell ref="B132:B135"/>
    <mergeCell ref="L132:L135"/>
    <mergeCell ref="C134:C135"/>
    <mergeCell ref="D134:D135"/>
    <mergeCell ref="E134:E135"/>
    <mergeCell ref="B117:B119"/>
    <mergeCell ref="L117:L119"/>
    <mergeCell ref="B120:B125"/>
    <mergeCell ref="L120:L128"/>
    <mergeCell ref="C121:C128"/>
    <mergeCell ref="D121:D128"/>
    <mergeCell ref="E121:E128"/>
    <mergeCell ref="F121:F128"/>
    <mergeCell ref="G121:G128"/>
    <mergeCell ref="H121:H128"/>
    <mergeCell ref="F134:F135"/>
    <mergeCell ref="G134:G135"/>
    <mergeCell ref="H134:H135"/>
    <mergeCell ref="I134:I135"/>
    <mergeCell ref="J134:J135"/>
    <mergeCell ref="K134:K135"/>
    <mergeCell ref="I121:I128"/>
    <mergeCell ref="J121:J128"/>
    <mergeCell ref="K121:K128"/>
    <mergeCell ref="P141:P143"/>
    <mergeCell ref="Q141:Q143"/>
    <mergeCell ref="R141:R143"/>
    <mergeCell ref="S141:S143"/>
    <mergeCell ref="T141:T143"/>
    <mergeCell ref="U141:U143"/>
    <mergeCell ref="K138:K140"/>
    <mergeCell ref="B141:B143"/>
    <mergeCell ref="L141:L143"/>
    <mergeCell ref="M141:M143"/>
    <mergeCell ref="N141:N143"/>
    <mergeCell ref="O141:O143"/>
    <mergeCell ref="B136:B140"/>
    <mergeCell ref="L136:L140"/>
    <mergeCell ref="C138:C140"/>
    <mergeCell ref="D138:D140"/>
    <mergeCell ref="E138:E140"/>
    <mergeCell ref="F138:F140"/>
    <mergeCell ref="G138:G140"/>
    <mergeCell ref="H138:H140"/>
    <mergeCell ref="I138:I140"/>
    <mergeCell ref="J138:J140"/>
    <mergeCell ref="P149:P151"/>
    <mergeCell ref="Q149:Q151"/>
    <mergeCell ref="R149:R151"/>
    <mergeCell ref="S149:S151"/>
    <mergeCell ref="T149:T151"/>
    <mergeCell ref="U149:U151"/>
    <mergeCell ref="K146:K148"/>
    <mergeCell ref="B149:B151"/>
    <mergeCell ref="L149:L151"/>
    <mergeCell ref="M149:M151"/>
    <mergeCell ref="N149:N151"/>
    <mergeCell ref="O149:O151"/>
    <mergeCell ref="B144:B148"/>
    <mergeCell ref="L144:L148"/>
    <mergeCell ref="C146:C148"/>
    <mergeCell ref="D146:D148"/>
    <mergeCell ref="E146:E148"/>
    <mergeCell ref="F146:F148"/>
    <mergeCell ref="G146:G148"/>
    <mergeCell ref="H146:H148"/>
    <mergeCell ref="I146:I148"/>
    <mergeCell ref="J146:J148"/>
    <mergeCell ref="K154:K155"/>
    <mergeCell ref="B156:B160"/>
    <mergeCell ref="L156:L160"/>
    <mergeCell ref="C158:C160"/>
    <mergeCell ref="D158:D160"/>
    <mergeCell ref="E158:E160"/>
    <mergeCell ref="F158:F160"/>
    <mergeCell ref="G158:G160"/>
    <mergeCell ref="H158:H160"/>
    <mergeCell ref="I158:I160"/>
    <mergeCell ref="B152:B155"/>
    <mergeCell ref="L152:L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J158:J160"/>
    <mergeCell ref="K158:K160"/>
    <mergeCell ref="B161:B164"/>
    <mergeCell ref="L161:L164"/>
    <mergeCell ref="C163:C164"/>
    <mergeCell ref="D163:D164"/>
    <mergeCell ref="E163:E164"/>
    <mergeCell ref="F163:F164"/>
    <mergeCell ref="G163:G164"/>
    <mergeCell ref="H163:H164"/>
    <mergeCell ref="H167:H168"/>
    <mergeCell ref="I167:I168"/>
    <mergeCell ref="J167:J168"/>
    <mergeCell ref="K167:K168"/>
    <mergeCell ref="B169:B171"/>
    <mergeCell ref="L169:L171"/>
    <mergeCell ref="I163:I164"/>
    <mergeCell ref="J163:J164"/>
    <mergeCell ref="K163:K164"/>
    <mergeCell ref="B165:B168"/>
    <mergeCell ref="L165:L168"/>
    <mergeCell ref="C167:C168"/>
    <mergeCell ref="D167:D168"/>
    <mergeCell ref="E167:E168"/>
    <mergeCell ref="F167:F168"/>
    <mergeCell ref="G167:G168"/>
    <mergeCell ref="H174:H175"/>
    <mergeCell ref="I174:I175"/>
    <mergeCell ref="J174:J175"/>
    <mergeCell ref="K174:K175"/>
    <mergeCell ref="B176:B178"/>
    <mergeCell ref="L176:L178"/>
    <mergeCell ref="S169:S171"/>
    <mergeCell ref="T169:T171"/>
    <mergeCell ref="U169:U171"/>
    <mergeCell ref="B172:B175"/>
    <mergeCell ref="L172:L175"/>
    <mergeCell ref="C174:C175"/>
    <mergeCell ref="D174:D175"/>
    <mergeCell ref="E174:E175"/>
    <mergeCell ref="F174:F175"/>
    <mergeCell ref="G174:G175"/>
    <mergeCell ref="M169:M171"/>
    <mergeCell ref="N169:N171"/>
    <mergeCell ref="O169:O171"/>
    <mergeCell ref="P169:P171"/>
    <mergeCell ref="Q169:Q171"/>
    <mergeCell ref="R169:R171"/>
    <mergeCell ref="S177:S178"/>
    <mergeCell ref="T177:T178"/>
    <mergeCell ref="U177:U178"/>
    <mergeCell ref="B179:B181"/>
    <mergeCell ref="B182:B184"/>
    <mergeCell ref="B185:B187"/>
    <mergeCell ref="M177:M178"/>
    <mergeCell ref="N177:N178"/>
    <mergeCell ref="O177:O178"/>
    <mergeCell ref="P177:P178"/>
    <mergeCell ref="Q177:Q178"/>
    <mergeCell ref="R177:R178"/>
  </mergeCells>
  <pageMargins left="0.59055118110236227" right="0" top="0.31496062992125984" bottom="0.35433070866141736" header="0.35433070866141736" footer="0.15748031496062992"/>
  <pageSetup paperSize="8" scale="4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shtayman_oy</dc:creator>
  <cp:lastModifiedBy>Якушева Жанна Александровна</cp:lastModifiedBy>
  <dcterms:created xsi:type="dcterms:W3CDTF">2014-08-26T11:11:03Z</dcterms:created>
  <dcterms:modified xsi:type="dcterms:W3CDTF">2014-09-01T05:30:40Z</dcterms:modified>
</cp:coreProperties>
</file>